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2995" windowHeight="9375"/>
  </bookViews>
  <sheets>
    <sheet name="Sheet1" sheetId="2" r:id="rId1"/>
    <sheet name="Sheet2" sheetId="4" r:id="rId2"/>
    <sheet name="Sheet3" sheetId="5" r:id="rId3"/>
    <sheet name="Sheet4" sheetId="6" r:id="rId4"/>
  </sheets>
  <calcPr calcId="145621"/>
</workbook>
</file>

<file path=xl/calcChain.xml><?xml version="1.0" encoding="utf-8"?>
<calcChain xmlns="http://schemas.openxmlformats.org/spreadsheetml/2006/main">
  <c r="Q32" i="4" l="1"/>
  <c r="I32" i="4"/>
  <c r="D31" i="4"/>
  <c r="C31" i="4"/>
  <c r="AK32" i="4" s="1"/>
  <c r="AK31" i="4" s="1"/>
  <c r="AK30" i="4" s="1"/>
  <c r="C28" i="4"/>
  <c r="AK29" i="4" s="1"/>
  <c r="AK28" i="4" s="1"/>
  <c r="AK27" i="4" s="1"/>
  <c r="AG26" i="4"/>
  <c r="Q26" i="4"/>
  <c r="I26" i="4"/>
  <c r="D25" i="4"/>
  <c r="C25" i="4"/>
  <c r="AK26" i="4" s="1"/>
  <c r="AK25" i="4" s="1"/>
  <c r="AK24" i="4" s="1"/>
  <c r="C22" i="4"/>
  <c r="AK23" i="4" s="1"/>
  <c r="AK22" i="4" s="1"/>
  <c r="AK21" i="4" s="1"/>
  <c r="C19" i="4"/>
  <c r="AG20" i="4" s="1"/>
  <c r="C16" i="4"/>
  <c r="U14" i="4"/>
  <c r="M14" i="4"/>
  <c r="M13" i="4" s="1"/>
  <c r="D13" i="4"/>
  <c r="C13" i="4"/>
  <c r="Y14" i="4" s="1"/>
  <c r="I11" i="4"/>
  <c r="I10" i="4" s="1"/>
  <c r="C10" i="4"/>
  <c r="Y11" i="4" s="1"/>
  <c r="M8" i="4"/>
  <c r="M7" i="4" s="1"/>
  <c r="M6" i="4" s="1"/>
  <c r="C7" i="4"/>
  <c r="AG8" i="4" s="1"/>
  <c r="Y23" i="4" l="1"/>
  <c r="Y29" i="4"/>
  <c r="D19" i="4"/>
  <c r="M20" i="4"/>
  <c r="D22" i="4"/>
  <c r="AG23" i="4"/>
  <c r="AG22" i="4" s="1"/>
  <c r="AG21" i="4" s="1"/>
  <c r="D28" i="4"/>
  <c r="AG29" i="4"/>
  <c r="AG28" i="4" s="1"/>
  <c r="AG27" i="4" s="1"/>
  <c r="D7" i="4"/>
  <c r="AC8" i="4"/>
  <c r="Q11" i="4"/>
  <c r="Q10" i="4" s="1"/>
  <c r="U13" i="4"/>
  <c r="U12" i="4" s="1"/>
  <c r="AC14" i="4"/>
  <c r="AC13" i="4" s="1"/>
  <c r="AC12" i="4" s="1"/>
  <c r="M19" i="4"/>
  <c r="M18" i="4" s="1"/>
  <c r="U20" i="4"/>
  <c r="I23" i="4"/>
  <c r="Y26" i="4"/>
  <c r="I29" i="4"/>
  <c r="I28" i="4" s="1"/>
  <c r="I27" i="4" s="1"/>
  <c r="Y32" i="4"/>
  <c r="AC19" i="4"/>
  <c r="U8" i="4"/>
  <c r="U7" i="4" s="1"/>
  <c r="U6" i="4" s="1"/>
  <c r="AC7" i="4"/>
  <c r="AC6" i="4" s="1"/>
  <c r="U19" i="4"/>
  <c r="U18" i="4" s="1"/>
  <c r="AC20" i="4"/>
  <c r="Q23" i="4"/>
  <c r="Q29" i="4"/>
  <c r="AG32" i="4"/>
  <c r="AG31" i="4" s="1"/>
  <c r="AG30" i="4" s="1"/>
  <c r="U17" i="4"/>
  <c r="U16" i="4"/>
  <c r="U15" i="4" s="1"/>
  <c r="D16" i="4"/>
  <c r="AG17" i="4"/>
  <c r="AG16" i="4" s="1"/>
  <c r="AG15" i="4" s="1"/>
  <c r="Q17" i="4"/>
  <c r="Q16" i="4" s="1"/>
  <c r="Q15" i="4" s="1"/>
  <c r="AC17" i="4"/>
  <c r="AC16" i="4" s="1"/>
  <c r="AC15" i="4" s="1"/>
  <c r="M17" i="4"/>
  <c r="M16" i="4"/>
  <c r="Y17" i="4"/>
  <c r="Y16" i="4" s="1"/>
  <c r="Y15" i="4" s="1"/>
  <c r="I17" i="4"/>
  <c r="I16" i="4" s="1"/>
  <c r="I15" i="4" s="1"/>
  <c r="M15" i="4"/>
  <c r="Y10" i="4"/>
  <c r="Y9" i="4" s="1"/>
  <c r="AC11" i="4"/>
  <c r="AC10" i="4" s="1"/>
  <c r="AC9" i="4" s="1"/>
  <c r="M11" i="4"/>
  <c r="M10" i="4" s="1"/>
  <c r="M9" i="4" s="1"/>
  <c r="Q9" i="4"/>
  <c r="U11" i="4"/>
  <c r="U10" i="4"/>
  <c r="U9" i="4" s="1"/>
  <c r="D10" i="4"/>
  <c r="I9" i="4"/>
  <c r="AG11" i="4"/>
  <c r="AG10" i="4" s="1"/>
  <c r="AG9" i="4" s="1"/>
  <c r="I8" i="4"/>
  <c r="I7" i="4" s="1"/>
  <c r="I6" i="4" s="1"/>
  <c r="Y8" i="4"/>
  <c r="Y7" i="4" s="1"/>
  <c r="Y6" i="4" s="1"/>
  <c r="Q14" i="4"/>
  <c r="Q13" i="4" s="1"/>
  <c r="Q12" i="4" s="1"/>
  <c r="AG14" i="4"/>
  <c r="AG13" i="4" s="1"/>
  <c r="AG12" i="4" s="1"/>
  <c r="AC18" i="4"/>
  <c r="I20" i="4"/>
  <c r="I19" i="4" s="1"/>
  <c r="I18" i="4" s="1"/>
  <c r="Y20" i="4"/>
  <c r="Y19" i="4" s="1"/>
  <c r="Y18" i="4" s="1"/>
  <c r="Q22" i="4"/>
  <c r="Q21" i="4" s="1"/>
  <c r="D21" i="4" s="1"/>
  <c r="D23" i="4" s="1"/>
  <c r="M23" i="4"/>
  <c r="M22" i="4" s="1"/>
  <c r="M21" i="4" s="1"/>
  <c r="AC23" i="4"/>
  <c r="AC22" i="4" s="1"/>
  <c r="AC21" i="4" s="1"/>
  <c r="Q25" i="4"/>
  <c r="Q24" i="4" s="1"/>
  <c r="AG25" i="4"/>
  <c r="M26" i="4"/>
  <c r="M25" i="4" s="1"/>
  <c r="M24" i="4" s="1"/>
  <c r="AC26" i="4"/>
  <c r="AC25" i="4" s="1"/>
  <c r="AC24" i="4" s="1"/>
  <c r="Q28" i="4"/>
  <c r="M29" i="4"/>
  <c r="M28" i="4" s="1"/>
  <c r="M27" i="4" s="1"/>
  <c r="AC29" i="4"/>
  <c r="AC28" i="4" s="1"/>
  <c r="AC27" i="4" s="1"/>
  <c r="Q31" i="4"/>
  <c r="M32" i="4"/>
  <c r="M31" i="4" s="1"/>
  <c r="M30" i="4" s="1"/>
  <c r="AC32" i="4"/>
  <c r="AC31" i="4" s="1"/>
  <c r="AC30" i="4" s="1"/>
  <c r="AG7" i="4"/>
  <c r="AG6" i="4" s="1"/>
  <c r="D6" i="4" s="1"/>
  <c r="D8" i="4" s="1"/>
  <c r="Q8" i="4"/>
  <c r="Q7" i="4" s="1"/>
  <c r="Q6" i="4" s="1"/>
  <c r="M12" i="4"/>
  <c r="I13" i="4"/>
  <c r="I12" i="4" s="1"/>
  <c r="Y13" i="4"/>
  <c r="Y12" i="4" s="1"/>
  <c r="I14" i="4"/>
  <c r="AG19" i="4"/>
  <c r="AG18" i="4" s="1"/>
  <c r="Q20" i="4"/>
  <c r="Q19" i="4" s="1"/>
  <c r="Q18" i="4" s="1"/>
  <c r="D18" i="4" s="1"/>
  <c r="D20" i="4" s="1"/>
  <c r="I22" i="4"/>
  <c r="I21" i="4" s="1"/>
  <c r="Y22" i="4"/>
  <c r="Y21" i="4" s="1"/>
  <c r="U23" i="4"/>
  <c r="U22" i="4" s="1"/>
  <c r="U21" i="4" s="1"/>
  <c r="AG24" i="4"/>
  <c r="I25" i="4"/>
  <c r="I24" i="4" s="1"/>
  <c r="Y25" i="4"/>
  <c r="Y24" i="4" s="1"/>
  <c r="U26" i="4"/>
  <c r="U25" i="4" s="1"/>
  <c r="U24" i="4" s="1"/>
  <c r="Q27" i="4"/>
  <c r="Y28" i="4"/>
  <c r="Y27" i="4" s="1"/>
  <c r="U29" i="4"/>
  <c r="U28" i="4" s="1"/>
  <c r="U27" i="4" s="1"/>
  <c r="Q30" i="4"/>
  <c r="I31" i="4"/>
  <c r="I30" i="4" s="1"/>
  <c r="D30" i="4" s="1"/>
  <c r="D32" i="4" s="1"/>
  <c r="Y31" i="4"/>
  <c r="Y30" i="4" s="1"/>
  <c r="U32" i="4"/>
  <c r="U31" i="4" s="1"/>
  <c r="U30" i="4" s="1"/>
  <c r="D27" i="4" l="1"/>
  <c r="D29" i="4" s="1"/>
  <c r="D24" i="4"/>
  <c r="D26" i="4" s="1"/>
  <c r="D12" i="4"/>
  <c r="D14" i="4" s="1"/>
  <c r="D15" i="4"/>
  <c r="D17" i="4" s="1"/>
  <c r="D9" i="4"/>
  <c r="D11" i="4" s="1"/>
  <c r="C31" i="2" l="1"/>
  <c r="C28" i="2"/>
  <c r="C25" i="2"/>
  <c r="C22" i="2"/>
  <c r="C19" i="2"/>
  <c r="C16" i="2"/>
  <c r="C13" i="2"/>
  <c r="C10" i="2"/>
  <c r="C7" i="2"/>
  <c r="D31" i="2" l="1"/>
  <c r="D28" i="2"/>
  <c r="D22" i="2"/>
  <c r="D19" i="2"/>
  <c r="D16" i="2"/>
  <c r="D13" i="2"/>
  <c r="D10" i="2"/>
  <c r="D7" i="2"/>
  <c r="D25" i="2" l="1"/>
  <c r="I26" i="2"/>
  <c r="M32" i="2"/>
  <c r="M26" i="2"/>
  <c r="M23" i="2"/>
  <c r="M17" i="2"/>
  <c r="M14" i="2"/>
  <c r="M11" i="2"/>
  <c r="M8" i="2"/>
  <c r="M20" i="2"/>
  <c r="M22" i="2" l="1"/>
  <c r="M21" i="2" s="1"/>
  <c r="M7" i="2"/>
  <c r="M6" i="2" s="1"/>
  <c r="M19" i="2"/>
  <c r="M18" i="2" s="1"/>
  <c r="M13" i="2"/>
  <c r="M12" i="2" s="1"/>
  <c r="M10" i="2"/>
  <c r="M9" i="2" s="1"/>
  <c r="M16" i="2"/>
  <c r="M15" i="2" s="1"/>
  <c r="M25" i="2"/>
  <c r="M24" i="2" s="1"/>
  <c r="M31" i="2"/>
  <c r="M30" i="2" s="1"/>
  <c r="M29" i="2"/>
  <c r="M28" i="2" s="1"/>
  <c r="M27" i="2" l="1"/>
  <c r="U26" i="2" l="1"/>
  <c r="AK26" i="2"/>
  <c r="AC26" i="2"/>
  <c r="Y26" i="2"/>
  <c r="AG26" i="2"/>
  <c r="Q26" i="2"/>
  <c r="AK23" i="2"/>
  <c r="Y23" i="2"/>
  <c r="AC23" i="2"/>
  <c r="Q23" i="2"/>
  <c r="I23" i="2"/>
  <c r="I22" i="2" s="1"/>
  <c r="U23" i="2"/>
  <c r="AG23" i="2"/>
  <c r="AC11" i="2"/>
  <c r="Y11" i="2"/>
  <c r="Q11" i="2"/>
  <c r="AG11" i="2"/>
  <c r="I11" i="2"/>
  <c r="U11" i="2"/>
  <c r="AG20" i="2"/>
  <c r="U20" i="2"/>
  <c r="I20" i="2"/>
  <c r="AC20" i="2"/>
  <c r="Y20" i="2"/>
  <c r="Q20" i="2"/>
  <c r="AK32" i="2"/>
  <c r="AC32" i="2"/>
  <c r="Y32" i="2"/>
  <c r="U32" i="2"/>
  <c r="AG32" i="2"/>
  <c r="Q32" i="2"/>
  <c r="I32" i="2"/>
  <c r="Y14" i="2"/>
  <c r="Q14" i="2"/>
  <c r="AC14" i="2"/>
  <c r="I14" i="2"/>
  <c r="U14" i="2"/>
  <c r="AG14" i="2"/>
  <c r="Y29" i="2"/>
  <c r="Q29" i="2"/>
  <c r="U29" i="2"/>
  <c r="I29" i="2"/>
  <c r="AG29" i="2"/>
  <c r="AC29" i="2"/>
  <c r="AK29" i="2"/>
  <c r="AC17" i="2"/>
  <c r="I17" i="2"/>
  <c r="I16" i="2" s="1"/>
  <c r="U17" i="2"/>
  <c r="AG17" i="2"/>
  <c r="Q17" i="2"/>
  <c r="Y17" i="2"/>
  <c r="U8" i="2"/>
  <c r="AG8" i="2"/>
  <c r="I8" i="2"/>
  <c r="Y8" i="2"/>
  <c r="Q8" i="2"/>
  <c r="AC8" i="2"/>
  <c r="AC7" i="2" s="1"/>
  <c r="Q16" i="2" l="1"/>
  <c r="Q15" i="2" s="1"/>
  <c r="Q13" i="2"/>
  <c r="Q12" i="2" s="1"/>
  <c r="AK31" i="2"/>
  <c r="AK30" i="2" s="1"/>
  <c r="Q22" i="2"/>
  <c r="Q21" i="2" s="1"/>
  <c r="AC25" i="2"/>
  <c r="AC24" i="2" s="1"/>
  <c r="AG7" i="2"/>
  <c r="AG6" i="2" s="1"/>
  <c r="AK28" i="2"/>
  <c r="AK27" i="2" s="1"/>
  <c r="U13" i="2"/>
  <c r="U12" i="2" s="1"/>
  <c r="U31" i="2"/>
  <c r="U30" i="2" s="1"/>
  <c r="U19" i="2"/>
  <c r="U18" i="2" s="1"/>
  <c r="AG22" i="2"/>
  <c r="AG21" i="2" s="1"/>
  <c r="AK25" i="2"/>
  <c r="AK24" i="2" s="1"/>
  <c r="Q7" i="2"/>
  <c r="Q6" i="2" s="1"/>
  <c r="U7" i="2"/>
  <c r="U6" i="2" s="1"/>
  <c r="AC28" i="2"/>
  <c r="AC27" i="2" s="1"/>
  <c r="Q28" i="2"/>
  <c r="Q27" i="2" s="1"/>
  <c r="Y31" i="2"/>
  <c r="Y30" i="2" s="1"/>
  <c r="AG19" i="2"/>
  <c r="AG18" i="2" s="1"/>
  <c r="U22" i="2"/>
  <c r="U21" i="2" s="1"/>
  <c r="Y7" i="2"/>
  <c r="Y6" i="2" s="1"/>
  <c r="Y16" i="2"/>
  <c r="Y15" i="2" s="1"/>
  <c r="AG28" i="2"/>
  <c r="AG27" i="2" s="1"/>
  <c r="Y28" i="2"/>
  <c r="Y27" i="2" s="1"/>
  <c r="AC13" i="2"/>
  <c r="AC12" i="2" s="1"/>
  <c r="Q31" i="2"/>
  <c r="Q30" i="2" s="1"/>
  <c r="AC31" i="2"/>
  <c r="AC30" i="2" s="1"/>
  <c r="AC19" i="2"/>
  <c r="AC18" i="2" s="1"/>
  <c r="U10" i="2"/>
  <c r="U9" i="2" s="1"/>
  <c r="Y10" i="2"/>
  <c r="Y9" i="2" s="1"/>
  <c r="AK22" i="2"/>
  <c r="AK21" i="2" s="1"/>
  <c r="Y25" i="2"/>
  <c r="Y24" i="2" s="1"/>
  <c r="I7" i="2"/>
  <c r="I6" i="2" s="1"/>
  <c r="AC16" i="2"/>
  <c r="AC15" i="2" s="1"/>
  <c r="AG13" i="2"/>
  <c r="AG12" i="2" s="1"/>
  <c r="AG31" i="2"/>
  <c r="AG30" i="2" s="1"/>
  <c r="AC10" i="2"/>
  <c r="AC9" i="2" s="1"/>
  <c r="Q25" i="2"/>
  <c r="Q24" i="2" s="1"/>
  <c r="AC6" i="2"/>
  <c r="AG16" i="2"/>
  <c r="AG15" i="2" s="1"/>
  <c r="U28" i="2"/>
  <c r="U27" i="2" s="1"/>
  <c r="Y13" i="2"/>
  <c r="Y12" i="2" s="1"/>
  <c r="Q19" i="2"/>
  <c r="Q18" i="2" s="1"/>
  <c r="AG10" i="2"/>
  <c r="AG9" i="2" s="1"/>
  <c r="AC22" i="2"/>
  <c r="AC21" i="2" s="1"/>
  <c r="AG25" i="2"/>
  <c r="AG24" i="2" s="1"/>
  <c r="U16" i="2"/>
  <c r="U15" i="2" s="1"/>
  <c r="Y19" i="2"/>
  <c r="Y18" i="2" s="1"/>
  <c r="Q10" i="2"/>
  <c r="Q9" i="2" s="1"/>
  <c r="Y22" i="2"/>
  <c r="Y21" i="2" s="1"/>
  <c r="U25" i="2"/>
  <c r="U24" i="2" s="1"/>
  <c r="I28" i="2"/>
  <c r="I27" i="2" s="1"/>
  <c r="I19" i="2"/>
  <c r="I18" i="2" s="1"/>
  <c r="I10" i="2"/>
  <c r="I9" i="2" s="1"/>
  <c r="I15" i="2"/>
  <c r="I21" i="2"/>
  <c r="I13" i="2"/>
  <c r="I12" i="2" s="1"/>
  <c r="I31" i="2"/>
  <c r="I30" i="2" s="1"/>
  <c r="I25" i="2"/>
  <c r="I24" i="2" s="1"/>
  <c r="D30" i="2" l="1"/>
  <c r="D32" i="2" s="1"/>
  <c r="D21" i="2"/>
  <c r="D23" i="2" s="1"/>
  <c r="D27" i="2"/>
  <c r="D29" i="2" s="1"/>
  <c r="D24" i="2"/>
  <c r="D26" i="2" s="1"/>
  <c r="D6" i="2"/>
  <c r="D8" i="2" s="1"/>
  <c r="D15" i="2"/>
  <c r="D17" i="2" s="1"/>
  <c r="D18" i="2"/>
  <c r="D20" i="2" s="1"/>
  <c r="D12" i="2"/>
  <c r="D14" i="2" s="1"/>
  <c r="D9" i="2"/>
  <c r="D11" i="2" s="1"/>
</calcChain>
</file>

<file path=xl/sharedStrings.xml><?xml version="1.0" encoding="utf-8"?>
<sst xmlns="http://schemas.openxmlformats.org/spreadsheetml/2006/main" count="286" uniqueCount="24">
  <si>
    <t>LWT</t>
  </si>
  <si>
    <t>Outdoor air temperature[℃]</t>
  </si>
  <si>
    <t>CL</t>
  </si>
  <si>
    <t>CAP</t>
  </si>
  <si>
    <t>COP</t>
  </si>
  <si>
    <t>PI</t>
  </si>
  <si>
    <t>max</t>
  </si>
  <si>
    <t>norm</t>
  </si>
  <si>
    <t>min</t>
  </si>
  <si>
    <t xml:space="preserve">/ </t>
  </si>
  <si>
    <t>/</t>
  </si>
  <si>
    <t xml:space="preserve"> /</t>
  </si>
  <si>
    <t>Indoor Temp.</t>
  </si>
  <si>
    <t>Heat Demand</t>
  </si>
  <si>
    <t>Abbreviations:</t>
  </si>
  <si>
    <t xml:space="preserve"> LWT: Leaving water temperature (°C ) </t>
  </si>
  <si>
    <t>CL: Capacity level</t>
  </si>
  <si>
    <t>PI: Power input (W)</t>
  </si>
  <si>
    <t xml:space="preserve">CAP: Total heating capacity (W) </t>
  </si>
  <si>
    <t>Heating Demand (W)</t>
  </si>
  <si>
    <t>at Delta T of 50C</t>
  </si>
  <si>
    <t>Total Heating Elements Output (W)</t>
  </si>
  <si>
    <t>8kW-Maximum heating CAP</t>
  </si>
  <si>
    <t>6kW-Maximum heating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</si>
</sst>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2" fontId="0" fillId="0" borderId="25" xfId="0" applyNumberFormat="1" applyBorder="1"/>
    <xf numFmtId="0" fontId="0" fillId="0" borderId="20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7" xfId="0" applyFill="1" applyBorder="1"/>
    <xf numFmtId="0" fontId="0" fillId="0" borderId="10" xfId="0" applyFill="1" applyBorder="1"/>
    <xf numFmtId="0" fontId="0" fillId="0" borderId="14" xfId="0" applyFill="1" applyBorder="1"/>
    <xf numFmtId="1" fontId="0" fillId="0" borderId="22" xfId="0" applyNumberFormat="1" applyFill="1" applyBorder="1"/>
    <xf numFmtId="0" fontId="0" fillId="0" borderId="21" xfId="0" applyFill="1" applyBorder="1"/>
    <xf numFmtId="0" fontId="0" fillId="0" borderId="15" xfId="0" applyFill="1" applyBorder="1"/>
    <xf numFmtId="0" fontId="0" fillId="0" borderId="16" xfId="0" applyFill="1" applyBorder="1"/>
    <xf numFmtId="2" fontId="0" fillId="0" borderId="25" xfId="0" applyNumberFormat="1" applyFill="1" applyBorder="1"/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/>
    <xf numFmtId="0" fontId="1" fillId="0" borderId="7" xfId="0" applyFont="1" applyBorder="1"/>
    <xf numFmtId="1" fontId="1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Fill="1" applyBorder="1"/>
    <xf numFmtId="2" fontId="1" fillId="0" borderId="24" xfId="0" applyNumberFormat="1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2" fontId="1" fillId="0" borderId="30" xfId="0" applyNumberFormat="1" applyFont="1" applyFill="1" applyBorder="1"/>
    <xf numFmtId="1" fontId="0" fillId="0" borderId="31" xfId="0" applyNumberFormat="1" applyFill="1" applyBorder="1"/>
    <xf numFmtId="2" fontId="0" fillId="0" borderId="32" xfId="0" applyNumberFormat="1" applyFill="1" applyBorder="1"/>
    <xf numFmtId="0" fontId="1" fillId="0" borderId="6" xfId="0" applyFont="1" applyBorder="1"/>
    <xf numFmtId="0" fontId="1" fillId="0" borderId="26" xfId="0" applyFont="1" applyBorder="1"/>
    <xf numFmtId="0" fontId="0" fillId="0" borderId="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1" fillId="0" borderId="30" xfId="0" applyNumberFormat="1" applyFont="1" applyBorder="1"/>
    <xf numFmtId="2" fontId="0" fillId="0" borderId="32" xfId="0" applyNumberFormat="1" applyBorder="1"/>
    <xf numFmtId="0" fontId="0" fillId="0" borderId="29" xfId="0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3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7" xfId="0" applyBorder="1"/>
    <xf numFmtId="0" fontId="0" fillId="0" borderId="26" xfId="0" applyBorder="1"/>
    <xf numFmtId="0" fontId="1" fillId="0" borderId="0" xfId="0" applyFont="1" applyAlignment="1">
      <alignment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</cellXfs>
  <cellStyles count="1">
    <cellStyle name="Normal" xfId="0" builtinId="0"/>
  </cellStyles>
  <dxfs count="40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workbookViewId="0">
      <selection activeCell="C7" sqref="C7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6.85546875" customWidth="1"/>
    <col min="5" max="5" width="8" bestFit="1" customWidth="1"/>
    <col min="6" max="6" width="6" bestFit="1" customWidth="1"/>
    <col min="7" max="7" width="7.140625" customWidth="1"/>
    <col min="8" max="9" width="6" bestFit="1" customWidth="1"/>
    <col min="10" max="10" width="6.7109375" bestFit="1" customWidth="1"/>
    <col min="11" max="11" width="7.28515625" customWidth="1"/>
    <col min="12" max="12" width="7.85546875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5.28515625" bestFit="1" customWidth="1"/>
    <col min="18" max="18" width="6" bestFit="1" customWidth="1"/>
    <col min="19" max="19" width="5.85546875" customWidth="1"/>
    <col min="20" max="20" width="5" bestFit="1" customWidth="1"/>
    <col min="21" max="21" width="6.7109375" customWidth="1"/>
    <col min="22" max="22" width="6" bestFit="1" customWidth="1"/>
    <col min="23" max="24" width="5" bestFit="1" customWidth="1"/>
    <col min="25" max="25" width="7.5703125" bestFit="1" customWidth="1"/>
    <col min="26" max="26" width="6" bestFit="1" customWidth="1"/>
    <col min="27" max="28" width="5" bestFit="1" customWidth="1"/>
    <col min="29" max="29" width="7.7109375" bestFit="1" customWidth="1"/>
    <col min="30" max="30" width="6" bestFit="1" customWidth="1"/>
    <col min="31" max="32" width="5" bestFit="1" customWidth="1"/>
    <col min="33" max="34" width="6" bestFit="1" customWidth="1"/>
    <col min="35" max="36" width="5" bestFit="1" customWidth="1"/>
    <col min="37" max="37" width="5.28515625" bestFit="1" customWidth="1"/>
    <col min="38" max="38" width="4.5703125" customWidth="1"/>
    <col min="39" max="45" width="4.5703125" bestFit="1" customWidth="1"/>
    <col min="46" max="46" width="6.5703125" bestFit="1" customWidth="1"/>
  </cols>
  <sheetData>
    <row r="1" spans="1:46" ht="15.75" thickBot="1" x14ac:dyDescent="0.3">
      <c r="A1" s="50" t="s">
        <v>19</v>
      </c>
      <c r="B1" s="37"/>
      <c r="C1" s="51">
        <v>7975</v>
      </c>
      <c r="D1" s="61"/>
      <c r="F1" s="50" t="s">
        <v>12</v>
      </c>
      <c r="G1" s="37"/>
      <c r="H1" s="51">
        <v>21</v>
      </c>
      <c r="J1" s="50" t="s">
        <v>21</v>
      </c>
      <c r="K1" s="78"/>
      <c r="L1" s="78"/>
      <c r="M1" s="78"/>
      <c r="N1" s="78"/>
      <c r="O1" s="78"/>
      <c r="P1" s="37">
        <v>17313</v>
      </c>
      <c r="Q1" s="37" t="s">
        <v>20</v>
      </c>
      <c r="R1" s="78"/>
      <c r="S1" s="79"/>
    </row>
    <row r="2" spans="1:46" ht="15.75" thickBot="1" x14ac:dyDescent="0.3"/>
    <row r="3" spans="1:46" ht="15.75" thickBot="1" x14ac:dyDescent="0.3">
      <c r="A3" s="94" t="s">
        <v>0</v>
      </c>
      <c r="B3" s="95"/>
      <c r="C3" s="44"/>
      <c r="D3" s="44"/>
      <c r="E3" s="45"/>
      <c r="F3" s="96">
        <v>30</v>
      </c>
      <c r="G3" s="97"/>
      <c r="H3" s="98"/>
      <c r="I3" s="52"/>
      <c r="J3" s="85">
        <v>35</v>
      </c>
      <c r="K3" s="86"/>
      <c r="L3" s="87"/>
      <c r="M3" s="46"/>
      <c r="N3" s="85">
        <v>40</v>
      </c>
      <c r="O3" s="86"/>
      <c r="P3" s="87"/>
      <c r="Q3" s="46"/>
      <c r="R3" s="85">
        <v>45</v>
      </c>
      <c r="S3" s="86"/>
      <c r="T3" s="87"/>
      <c r="U3" s="46"/>
      <c r="V3" s="85">
        <v>50</v>
      </c>
      <c r="W3" s="86"/>
      <c r="X3" s="87"/>
      <c r="Y3" s="46"/>
      <c r="Z3" s="85">
        <v>55</v>
      </c>
      <c r="AA3" s="86"/>
      <c r="AB3" s="87"/>
      <c r="AC3" s="46"/>
      <c r="AD3" s="85">
        <v>60</v>
      </c>
      <c r="AE3" s="86"/>
      <c r="AF3" s="87"/>
      <c r="AG3" s="46"/>
      <c r="AH3" s="85">
        <v>65</v>
      </c>
      <c r="AI3" s="86"/>
      <c r="AJ3" s="87"/>
      <c r="AK3" s="58"/>
    </row>
    <row r="4" spans="1:46" x14ac:dyDescent="0.25">
      <c r="A4" s="101" t="s">
        <v>1</v>
      </c>
      <c r="B4" s="102"/>
      <c r="C4" s="99" t="s">
        <v>13</v>
      </c>
      <c r="D4" s="66" t="s">
        <v>4</v>
      </c>
      <c r="E4" s="105" t="s">
        <v>2</v>
      </c>
      <c r="F4" s="90" t="s">
        <v>3</v>
      </c>
      <c r="G4" s="88" t="s">
        <v>4</v>
      </c>
      <c r="H4" s="92" t="s">
        <v>5</v>
      </c>
      <c r="I4" s="40" t="s">
        <v>4</v>
      </c>
      <c r="J4" s="90" t="s">
        <v>3</v>
      </c>
      <c r="K4" s="88" t="s">
        <v>4</v>
      </c>
      <c r="L4" s="92" t="s">
        <v>5</v>
      </c>
      <c r="M4" s="40" t="s">
        <v>4</v>
      </c>
      <c r="N4" s="90" t="s">
        <v>3</v>
      </c>
      <c r="O4" s="88" t="s">
        <v>4</v>
      </c>
      <c r="P4" s="92" t="s">
        <v>5</v>
      </c>
      <c r="Q4" s="40" t="s">
        <v>4</v>
      </c>
      <c r="R4" s="90" t="s">
        <v>3</v>
      </c>
      <c r="S4" s="88" t="s">
        <v>4</v>
      </c>
      <c r="T4" s="92" t="s">
        <v>5</v>
      </c>
      <c r="U4" s="40" t="s">
        <v>4</v>
      </c>
      <c r="V4" s="90" t="s">
        <v>3</v>
      </c>
      <c r="W4" s="88" t="s">
        <v>4</v>
      </c>
      <c r="X4" s="92" t="s">
        <v>5</v>
      </c>
      <c r="Y4" s="40" t="s">
        <v>4</v>
      </c>
      <c r="Z4" s="90" t="s">
        <v>3</v>
      </c>
      <c r="AA4" s="88" t="s">
        <v>4</v>
      </c>
      <c r="AB4" s="92" t="s">
        <v>5</v>
      </c>
      <c r="AC4" s="40" t="s">
        <v>4</v>
      </c>
      <c r="AD4" s="90" t="s">
        <v>3</v>
      </c>
      <c r="AE4" s="88" t="s">
        <v>4</v>
      </c>
      <c r="AF4" s="92" t="s">
        <v>5</v>
      </c>
      <c r="AG4" s="40" t="s">
        <v>4</v>
      </c>
      <c r="AH4" s="90" t="s">
        <v>3</v>
      </c>
      <c r="AI4" s="88" t="s">
        <v>4</v>
      </c>
      <c r="AJ4" s="92" t="s">
        <v>5</v>
      </c>
      <c r="AK4" s="59" t="s">
        <v>4</v>
      </c>
    </row>
    <row r="5" spans="1:46" ht="15.75" thickBot="1" x14ac:dyDescent="0.3">
      <c r="A5" s="103"/>
      <c r="B5" s="104"/>
      <c r="C5" s="100"/>
      <c r="D5" s="72" t="s">
        <v>0</v>
      </c>
      <c r="E5" s="106"/>
      <c r="F5" s="91"/>
      <c r="G5" s="89"/>
      <c r="H5" s="93"/>
      <c r="I5" s="41" t="s">
        <v>5</v>
      </c>
      <c r="J5" s="91"/>
      <c r="K5" s="89"/>
      <c r="L5" s="93"/>
      <c r="M5" s="41" t="s">
        <v>5</v>
      </c>
      <c r="N5" s="91"/>
      <c r="O5" s="89"/>
      <c r="P5" s="93"/>
      <c r="Q5" s="41" t="s">
        <v>5</v>
      </c>
      <c r="R5" s="91"/>
      <c r="S5" s="89"/>
      <c r="T5" s="93"/>
      <c r="U5" s="41" t="s">
        <v>5</v>
      </c>
      <c r="V5" s="91"/>
      <c r="W5" s="89"/>
      <c r="X5" s="93"/>
      <c r="Y5" s="41" t="s">
        <v>5</v>
      </c>
      <c r="Z5" s="91"/>
      <c r="AA5" s="89"/>
      <c r="AB5" s="93"/>
      <c r="AC5" s="41" t="s">
        <v>5</v>
      </c>
      <c r="AD5" s="91"/>
      <c r="AE5" s="89"/>
      <c r="AF5" s="93"/>
      <c r="AG5" s="41" t="s">
        <v>5</v>
      </c>
      <c r="AH5" s="91"/>
      <c r="AI5" s="89"/>
      <c r="AJ5" s="93"/>
      <c r="AK5" s="60" t="s">
        <v>5</v>
      </c>
    </row>
    <row r="6" spans="1:46" x14ac:dyDescent="0.25">
      <c r="A6" s="110" t="s">
        <v>22</v>
      </c>
      <c r="B6" s="107">
        <v>-15</v>
      </c>
      <c r="C6" s="68"/>
      <c r="D6" s="73">
        <f>IF(D7&gt;Z$3,(1-(D7-Z$3)/(AD$3-Z$3))*(AC6-AG6)+AG6,IF(D7&gt;V$3,(1-(D7-V$3)/(Z$3-V$3))*(Y6-AC6)+AC6,IF(D7&gt;R$3,(1-(D7-R$3)/(V$3-R$3))*(U6-Y6)+Y6,IF(D7&gt;N$3,(1-(D7-N$3)/(R$3-N$3))*(Q6-U6)+U6,IF(D7&gt;J$3,(1-(D7-J$3)/(N$3-J$3))*(M6-Q6)+Q6,IF(D7&gt;F$3,(1-(D7-F$3)/(J$3-F$3))*(I6-M6)+M6,I6))))))</f>
        <v>1.3769308747860931</v>
      </c>
      <c r="E6" s="69" t="s">
        <v>6</v>
      </c>
      <c r="F6" s="23">
        <v>6443</v>
      </c>
      <c r="G6" s="24">
        <v>2.87</v>
      </c>
      <c r="H6" s="25">
        <v>2243</v>
      </c>
      <c r="I6" s="42">
        <f>$C7/I7</f>
        <v>2.6039154021542581</v>
      </c>
      <c r="J6" s="23">
        <v>6105</v>
      </c>
      <c r="K6" s="24">
        <v>2.4300000000000002</v>
      </c>
      <c r="L6" s="25">
        <v>2510</v>
      </c>
      <c r="M6" s="42">
        <f>$C7/M7</f>
        <v>2.1677767508868269</v>
      </c>
      <c r="N6" s="23">
        <v>5566</v>
      </c>
      <c r="O6" s="24">
        <v>2.2599999999999998</v>
      </c>
      <c r="P6" s="25">
        <v>2468</v>
      </c>
      <c r="Q6" s="42">
        <f>$C7/Q7</f>
        <v>2.0003018090791262</v>
      </c>
      <c r="R6" s="23">
        <v>5288</v>
      </c>
      <c r="S6" s="24">
        <v>2</v>
      </c>
      <c r="T6" s="25">
        <v>2649</v>
      </c>
      <c r="U6" s="42">
        <f>$C7/U7</f>
        <v>1.8090390938984287</v>
      </c>
      <c r="V6" s="23">
        <v>4669</v>
      </c>
      <c r="W6" s="24">
        <v>1.73</v>
      </c>
      <c r="X6" s="25">
        <v>2705</v>
      </c>
      <c r="Y6" s="42">
        <f>$C7/Y7</f>
        <v>1.4530618070370478</v>
      </c>
      <c r="Z6" s="23">
        <v>4937</v>
      </c>
      <c r="AA6" s="24">
        <v>1.69</v>
      </c>
      <c r="AB6" s="25">
        <v>2916</v>
      </c>
      <c r="AC6" s="42">
        <f>$C7/AC7</f>
        <v>1.4465509080902583</v>
      </c>
      <c r="AD6" s="23">
        <v>3994</v>
      </c>
      <c r="AE6" s="4">
        <v>1.41</v>
      </c>
      <c r="AF6" s="11">
        <v>2841</v>
      </c>
      <c r="AG6" s="43">
        <f>$C7/AG7</f>
        <v>1.2829909138694899</v>
      </c>
      <c r="AH6" s="17" t="s">
        <v>9</v>
      </c>
      <c r="AI6" s="5" t="s">
        <v>10</v>
      </c>
      <c r="AJ6" s="6" t="s">
        <v>11</v>
      </c>
      <c r="AK6" s="53" t="s">
        <v>10</v>
      </c>
      <c r="AM6" s="64"/>
      <c r="AN6" s="64"/>
      <c r="AO6" s="64"/>
      <c r="AP6" s="64"/>
      <c r="AQ6" s="64"/>
      <c r="AR6" s="64"/>
      <c r="AS6" s="64"/>
      <c r="AT6" s="63"/>
    </row>
    <row r="7" spans="1:46" x14ac:dyDescent="0.25">
      <c r="A7" s="110"/>
      <c r="B7" s="108"/>
      <c r="C7" s="38">
        <f>C$1/(21+4.3)*(H$1-B6)</f>
        <v>11347.826086956522</v>
      </c>
      <c r="D7" s="74">
        <f>(C7/P$1)^(1/1.3)*50+H$1</f>
        <v>57.12827206420031</v>
      </c>
      <c r="E7" s="70" t="s">
        <v>7</v>
      </c>
      <c r="F7" s="26">
        <v>5799</v>
      </c>
      <c r="G7" s="27">
        <v>2.98</v>
      </c>
      <c r="H7" s="28">
        <v>1948</v>
      </c>
      <c r="I7" s="29">
        <f>$C7/((G6-G8)*I8+G8)</f>
        <v>4357.9857001376831</v>
      </c>
      <c r="J7" s="26">
        <v>5446</v>
      </c>
      <c r="K7" s="27">
        <v>2.5299999999999998</v>
      </c>
      <c r="L7" s="28">
        <v>2153</v>
      </c>
      <c r="M7" s="29">
        <f>$C7/((K6-K8)*M8+K8)</f>
        <v>5234.7761743981164</v>
      </c>
      <c r="N7" s="26">
        <v>5043</v>
      </c>
      <c r="O7" s="27">
        <v>2.3199999999999998</v>
      </c>
      <c r="P7" s="28">
        <v>2175</v>
      </c>
      <c r="Q7" s="29">
        <f>$C7/((O6-O8)*Q8+O8)</f>
        <v>5673.0569534307879</v>
      </c>
      <c r="R7" s="26">
        <v>4690</v>
      </c>
      <c r="S7" s="27">
        <v>2.0299999999999998</v>
      </c>
      <c r="T7" s="28">
        <v>2311</v>
      </c>
      <c r="U7" s="29">
        <f>$C7/((S6-S8)*U8+S8)</f>
        <v>6272.8473504142321</v>
      </c>
      <c r="V7" s="26">
        <v>4160</v>
      </c>
      <c r="W7" s="27">
        <v>1.76</v>
      </c>
      <c r="X7" s="28">
        <v>2358</v>
      </c>
      <c r="Y7" s="29">
        <f>$C7/((W6-W8)*Y8+W8)</f>
        <v>7809.5962828284519</v>
      </c>
      <c r="Z7" s="26">
        <v>4552</v>
      </c>
      <c r="AA7" s="27">
        <v>1.72</v>
      </c>
      <c r="AB7" s="28">
        <v>2647</v>
      </c>
      <c r="AC7" s="29">
        <f>$C7/((AA6-AA8)*AC8+AA8)</f>
        <v>7844.7471316014471</v>
      </c>
      <c r="AD7" s="26">
        <v>3718</v>
      </c>
      <c r="AE7" s="2">
        <v>1.41</v>
      </c>
      <c r="AF7" s="12">
        <v>2642</v>
      </c>
      <c r="AG7" s="29">
        <f>$C7/((AE6-AE8)*AG8+AE8)</f>
        <v>8844.8218645068755</v>
      </c>
      <c r="AH7" s="18" t="s">
        <v>9</v>
      </c>
      <c r="AI7" s="3" t="s">
        <v>10</v>
      </c>
      <c r="AJ7" s="7" t="s">
        <v>11</v>
      </c>
      <c r="AK7" s="54" t="s">
        <v>10</v>
      </c>
      <c r="AN7" s="64"/>
      <c r="AO7" s="64"/>
      <c r="AP7" s="64"/>
      <c r="AQ7" s="64"/>
      <c r="AR7" s="64"/>
      <c r="AS7" s="64"/>
      <c r="AT7" s="63"/>
    </row>
    <row r="8" spans="1:46" ht="15.75" thickBot="1" x14ac:dyDescent="0.3">
      <c r="A8" s="110"/>
      <c r="B8" s="109"/>
      <c r="C8" s="39"/>
      <c r="D8" s="75">
        <f>C7/D6</f>
        <v>8241.3912671683047</v>
      </c>
      <c r="E8" s="71" t="s">
        <v>8</v>
      </c>
      <c r="F8" s="30">
        <v>3125</v>
      </c>
      <c r="G8" s="31">
        <v>3.05</v>
      </c>
      <c r="H8" s="32">
        <v>1025</v>
      </c>
      <c r="I8" s="33">
        <f>($C7-F8)/(F6-F8)</f>
        <v>2.4782477658096811</v>
      </c>
      <c r="J8" s="30">
        <v>2906</v>
      </c>
      <c r="K8" s="31">
        <v>2.59</v>
      </c>
      <c r="L8" s="32">
        <v>1122</v>
      </c>
      <c r="M8" s="33">
        <f>($C7-J8)/(J6-J8)</f>
        <v>2.6388953069573371</v>
      </c>
      <c r="N8" s="30">
        <v>3117</v>
      </c>
      <c r="O8" s="31">
        <v>2.37</v>
      </c>
      <c r="P8" s="32">
        <v>1312</v>
      </c>
      <c r="Q8" s="33">
        <f>($C7-N8)/(N6-N8)</f>
        <v>3.3608926447352072</v>
      </c>
      <c r="R8" s="30">
        <v>3384</v>
      </c>
      <c r="S8" s="31">
        <v>2.06</v>
      </c>
      <c r="T8" s="32">
        <v>1643</v>
      </c>
      <c r="U8" s="33">
        <f>($C7-R8)/(R6-R8)</f>
        <v>4.1826817683595179</v>
      </c>
      <c r="V8" s="30">
        <v>3222</v>
      </c>
      <c r="W8" s="31">
        <v>1.79</v>
      </c>
      <c r="X8" s="32">
        <v>1800</v>
      </c>
      <c r="Y8" s="33">
        <f>($C7-V8)/(V6-V8)</f>
        <v>5.6156365493825309</v>
      </c>
      <c r="Z8" s="30">
        <v>3357</v>
      </c>
      <c r="AA8" s="31">
        <v>1.75</v>
      </c>
      <c r="AB8" s="32">
        <v>1924</v>
      </c>
      <c r="AC8" s="33">
        <f>($C7-Z8)/(Z6-Z8)</f>
        <v>5.0574848651623556</v>
      </c>
      <c r="AD8" s="30">
        <v>2836</v>
      </c>
      <c r="AE8" s="8">
        <v>1.43</v>
      </c>
      <c r="AF8" s="13">
        <v>1985</v>
      </c>
      <c r="AG8" s="22">
        <f>($C7-AD8)/(AD6-AD8)</f>
        <v>7.3504543065254939</v>
      </c>
      <c r="AH8" s="19" t="s">
        <v>9</v>
      </c>
      <c r="AI8" s="9" t="s">
        <v>10</v>
      </c>
      <c r="AJ8" s="10" t="s">
        <v>11</v>
      </c>
      <c r="AK8" s="55" t="s">
        <v>10</v>
      </c>
      <c r="AT8" s="64"/>
    </row>
    <row r="9" spans="1:46" x14ac:dyDescent="0.25">
      <c r="A9" s="110"/>
      <c r="B9" s="107">
        <v>-10</v>
      </c>
      <c r="C9" s="67"/>
      <c r="D9" s="73">
        <f>IF(D10&gt;Z$3,(1-(D10-Z$3)/(AD$3-Z$3))*(AC9-AG9)+AG9,IF(D10&gt;V$3,(1-(D10-V$3)/(Z$3-V$3))*(Y9-AC9)+AC9,IF(D10&gt;R$3,(1-(D10-R$3)/(V$3-R$3))*(U9-Y9)+Y9,IF(D10&gt;N$3,(1-(D10-N$3)/(R$3-N$3))*(Q9-U9)+U9,IF(D10&gt;J$3,(1-(D10-J$3)/(N$3-J$3))*(M9-Q9)+Q9,IF(D10&gt;F$3,(1-(D10-F$3)/(J$3-F$3))*(I9-M9)+M9,I9))))))</f>
        <v>1.9402553467667716</v>
      </c>
      <c r="E9" s="69" t="s">
        <v>6</v>
      </c>
      <c r="F9" s="23">
        <v>7280</v>
      </c>
      <c r="G9" s="24">
        <v>3.33</v>
      </c>
      <c r="H9" s="25">
        <v>2185</v>
      </c>
      <c r="I9" s="42">
        <f>$C10/I10</f>
        <v>3.1841202040276873</v>
      </c>
      <c r="J9" s="23">
        <v>7084</v>
      </c>
      <c r="K9" s="24">
        <v>3.15</v>
      </c>
      <c r="L9" s="25">
        <v>2252</v>
      </c>
      <c r="M9" s="42">
        <f>$C10/M10</f>
        <v>3.024580535210696</v>
      </c>
      <c r="N9" s="23">
        <v>6872</v>
      </c>
      <c r="O9" s="24">
        <v>2.62</v>
      </c>
      <c r="P9" s="25">
        <v>2626</v>
      </c>
      <c r="Q9" s="42">
        <f>$C10/Q10</f>
        <v>2.4969434743071028</v>
      </c>
      <c r="R9" s="23">
        <v>6770</v>
      </c>
      <c r="S9" s="24">
        <v>2.4700000000000002</v>
      </c>
      <c r="T9" s="25">
        <v>2741</v>
      </c>
      <c r="U9" s="42">
        <f>$C10/U10</f>
        <v>2.379959081201807</v>
      </c>
      <c r="V9" s="23">
        <v>6317</v>
      </c>
      <c r="W9" s="24">
        <v>2.2000000000000002</v>
      </c>
      <c r="X9" s="25">
        <v>2878</v>
      </c>
      <c r="Y9" s="42">
        <f>$C10/Y10</f>
        <v>2.0637183774976426</v>
      </c>
      <c r="Z9" s="23">
        <v>6066</v>
      </c>
      <c r="AA9" s="24">
        <v>1.99</v>
      </c>
      <c r="AB9" s="25">
        <v>3049</v>
      </c>
      <c r="AC9" s="42">
        <f>$C10/AC10</f>
        <v>1.8709719765384976</v>
      </c>
      <c r="AD9" s="23">
        <v>5187</v>
      </c>
      <c r="AE9" s="4">
        <v>1.81</v>
      </c>
      <c r="AF9" s="11">
        <v>2861</v>
      </c>
      <c r="AG9" s="43">
        <f>$C10/AG10</f>
        <v>1.7159862105857531</v>
      </c>
      <c r="AH9" s="17" t="s">
        <v>9</v>
      </c>
      <c r="AI9" s="5" t="s">
        <v>10</v>
      </c>
      <c r="AJ9" s="6" t="s">
        <v>11</v>
      </c>
      <c r="AK9" s="53" t="s">
        <v>10</v>
      </c>
      <c r="AM9" s="64"/>
      <c r="AN9" s="64"/>
      <c r="AO9" s="64"/>
      <c r="AP9" s="64"/>
      <c r="AQ9" s="64"/>
      <c r="AR9" s="64"/>
      <c r="AS9" s="64"/>
      <c r="AT9" s="64"/>
    </row>
    <row r="10" spans="1:46" x14ac:dyDescent="0.25">
      <c r="A10" s="110"/>
      <c r="B10" s="108"/>
      <c r="C10" s="38">
        <f>C$1/(21+4.3)*(H$1-B9)</f>
        <v>9771.7391304347821</v>
      </c>
      <c r="D10" s="74">
        <f>(C10/P$1)^(1/1.3)*50+H$1</f>
        <v>53.202732453537237</v>
      </c>
      <c r="E10" s="70" t="s">
        <v>7</v>
      </c>
      <c r="F10" s="26">
        <v>6479</v>
      </c>
      <c r="G10" s="27">
        <v>3.49</v>
      </c>
      <c r="H10" s="28">
        <v>1859</v>
      </c>
      <c r="I10" s="29">
        <f>$C10/((G9-G11)*I11+G11)</f>
        <v>3068.8976873656411</v>
      </c>
      <c r="J10" s="26">
        <v>6248</v>
      </c>
      <c r="K10" s="27">
        <v>3.26</v>
      </c>
      <c r="L10" s="28">
        <v>1919</v>
      </c>
      <c r="M10" s="29">
        <f>$C10/((K9-K11)*M11+K11)</f>
        <v>3230.7749840604165</v>
      </c>
      <c r="N10" s="26">
        <v>6157</v>
      </c>
      <c r="O10" s="27">
        <v>2.68</v>
      </c>
      <c r="P10" s="28">
        <v>2300</v>
      </c>
      <c r="Q10" s="29">
        <f>$C10/((O9-O11)*Q11+O11)</f>
        <v>3913.4803134245644</v>
      </c>
      <c r="R10" s="26">
        <v>6141</v>
      </c>
      <c r="S10" s="27">
        <v>2.5</v>
      </c>
      <c r="T10" s="28">
        <v>2457</v>
      </c>
      <c r="U10" s="29">
        <f>$C10/((S9-S11)*U11+S11)</f>
        <v>4105.843334709919</v>
      </c>
      <c r="V10" s="26">
        <v>5755</v>
      </c>
      <c r="W10" s="27">
        <v>2.23</v>
      </c>
      <c r="X10" s="28">
        <v>2578</v>
      </c>
      <c r="Y10" s="29">
        <f>$C10/((W9-W11)*Y11+W11)</f>
        <v>4735.0158030203147</v>
      </c>
      <c r="Z10" s="26">
        <v>5533</v>
      </c>
      <c r="AA10" s="27">
        <v>2.0099999999999998</v>
      </c>
      <c r="AB10" s="28">
        <v>2751</v>
      </c>
      <c r="AC10" s="29">
        <f>$C10/((AA9-AA11)*AC11+AA11)</f>
        <v>5222.8142660445219</v>
      </c>
      <c r="AD10" s="26">
        <v>4777</v>
      </c>
      <c r="AE10" s="2">
        <v>1.81</v>
      </c>
      <c r="AF10" s="12">
        <v>2646</v>
      </c>
      <c r="AG10" s="29">
        <f>$C10/((AE9-AE11)*AG11+AE11)</f>
        <v>5694.5324328096976</v>
      </c>
      <c r="AH10" s="18" t="s">
        <v>9</v>
      </c>
      <c r="AI10" s="3" t="s">
        <v>10</v>
      </c>
      <c r="AJ10" s="7" t="s">
        <v>11</v>
      </c>
      <c r="AK10" s="54" t="s">
        <v>10</v>
      </c>
      <c r="AT10" s="64"/>
    </row>
    <row r="11" spans="1:46" ht="15.75" thickBot="1" x14ac:dyDescent="0.3">
      <c r="A11" s="110"/>
      <c r="B11" s="109"/>
      <c r="C11" s="39"/>
      <c r="D11" s="75">
        <f>C10/D9</f>
        <v>5036.3160429983309</v>
      </c>
      <c r="E11" s="71" t="s">
        <v>8</v>
      </c>
      <c r="F11" s="30">
        <v>2839</v>
      </c>
      <c r="G11" s="31">
        <v>3.59</v>
      </c>
      <c r="H11" s="32">
        <v>792</v>
      </c>
      <c r="I11" s="33">
        <f>($C10-F11)/(F9-F11)</f>
        <v>1.5610761383550511</v>
      </c>
      <c r="J11" s="30">
        <v>2798</v>
      </c>
      <c r="K11" s="31">
        <v>3.35</v>
      </c>
      <c r="L11" s="32">
        <v>835</v>
      </c>
      <c r="M11" s="33">
        <f>($C10-J11)/(J9-J11)</f>
        <v>1.6270973239465194</v>
      </c>
      <c r="N11" s="30">
        <v>3573</v>
      </c>
      <c r="O11" s="31">
        <v>2.76</v>
      </c>
      <c r="P11" s="32">
        <v>1297</v>
      </c>
      <c r="Q11" s="33">
        <f>($C10-N11)/(N9-N11)</f>
        <v>1.8789751835206978</v>
      </c>
      <c r="R11" s="30">
        <v>4103</v>
      </c>
      <c r="S11" s="31">
        <v>2.5499999999999998</v>
      </c>
      <c r="T11" s="32">
        <v>1610</v>
      </c>
      <c r="U11" s="33">
        <f>($C10-R11)/(R9-R11)</f>
        <v>2.1255114849774213</v>
      </c>
      <c r="V11" s="30">
        <v>4289</v>
      </c>
      <c r="W11" s="31">
        <v>2.2799999999999998</v>
      </c>
      <c r="X11" s="32">
        <v>1884</v>
      </c>
      <c r="Y11" s="33">
        <f>($C10-V11)/(V9-V11)</f>
        <v>2.7035202812794785</v>
      </c>
      <c r="Z11" s="30">
        <v>4198</v>
      </c>
      <c r="AA11" s="31">
        <v>2.0499999999999998</v>
      </c>
      <c r="AB11" s="32">
        <v>2047</v>
      </c>
      <c r="AC11" s="33">
        <f>($C10-Z11)/(Z9-Z11)</f>
        <v>2.9838003910250439</v>
      </c>
      <c r="AD11" s="30">
        <v>3724</v>
      </c>
      <c r="AE11" s="8">
        <v>1.84</v>
      </c>
      <c r="AF11" s="13">
        <v>2022</v>
      </c>
      <c r="AG11" s="22">
        <f>($C10-AD11)/(AD9-AD11)</f>
        <v>4.1337929804749027</v>
      </c>
      <c r="AH11" s="19" t="s">
        <v>9</v>
      </c>
      <c r="AI11" s="9" t="s">
        <v>10</v>
      </c>
      <c r="AJ11" s="10" t="s">
        <v>11</v>
      </c>
      <c r="AK11" s="55" t="s">
        <v>10</v>
      </c>
      <c r="AT11" s="64"/>
    </row>
    <row r="12" spans="1:46" x14ac:dyDescent="0.25">
      <c r="A12" s="110"/>
      <c r="B12" s="107">
        <v>-7</v>
      </c>
      <c r="C12" s="76"/>
      <c r="D12" s="73">
        <f>IF(D13&gt;Z$3,(1-(D13-Z$3)/(AD$3-Z$3))*(AC12-AG12)+AG12,IF(D13&gt;V$3,(1-(D13-V$3)/(Z$3-V$3))*(Y12-AC12)+AC12,IF(D13&gt;R$3,(1-(D13-R$3)/(V$3-R$3))*(U12-Y12)+Y12,IF(D13&gt;N$3,(1-(D13-N$3)/(R$3-N$3))*(Q12-U12)+U12,IF(D13&gt;J$3,(1-(D13-J$3)/(N$3-J$3))*(M12-Q12)+Q12,IF(D13&gt;F$3,(1-(D13-F$3)/(J$3-F$3))*(I12-M12)+M12,I12))))))</f>
        <v>2.1216637779720662</v>
      </c>
      <c r="E12" s="69" t="s">
        <v>6</v>
      </c>
      <c r="F12" s="23">
        <v>7467</v>
      </c>
      <c r="G12" s="24">
        <v>3.4</v>
      </c>
      <c r="H12" s="25">
        <v>2196</v>
      </c>
      <c r="I12" s="42">
        <f>$C13/I13</f>
        <v>3.3456365217391304</v>
      </c>
      <c r="J12" s="23">
        <v>7266</v>
      </c>
      <c r="K12" s="24">
        <v>3.21</v>
      </c>
      <c r="L12" s="25">
        <v>2264</v>
      </c>
      <c r="M12" s="42">
        <f>$C13/M13</f>
        <v>3.1441493852082951</v>
      </c>
      <c r="N12" s="23">
        <v>7048</v>
      </c>
      <c r="O12" s="24">
        <v>2.67</v>
      </c>
      <c r="P12" s="25">
        <v>2640</v>
      </c>
      <c r="Q12" s="42">
        <f>$C13/Q13</f>
        <v>2.5660183066361557</v>
      </c>
      <c r="R12" s="23">
        <v>6944</v>
      </c>
      <c r="S12" s="24">
        <v>2.52</v>
      </c>
      <c r="T12" s="25">
        <v>2756</v>
      </c>
      <c r="U12" s="42">
        <f>$C13/U13</f>
        <v>2.4401151546467852</v>
      </c>
      <c r="V12" s="23">
        <v>6479</v>
      </c>
      <c r="W12" s="24">
        <v>2.2400000000000002</v>
      </c>
      <c r="X12" s="25">
        <v>2892</v>
      </c>
      <c r="Y12" s="42">
        <f>$C13/Y13</f>
        <v>2.1566355940531512</v>
      </c>
      <c r="Z12" s="23">
        <v>6222</v>
      </c>
      <c r="AA12" s="24">
        <v>2.0299999999999998</v>
      </c>
      <c r="AB12" s="25">
        <v>3065</v>
      </c>
      <c r="AC12" s="42">
        <f>$C13/AC13</f>
        <v>1.9317696357404095</v>
      </c>
      <c r="AD12" s="23">
        <v>5320</v>
      </c>
      <c r="AE12" s="4">
        <v>1.85</v>
      </c>
      <c r="AF12" s="11">
        <v>2876</v>
      </c>
      <c r="AG12" s="43">
        <f>$C13/AG13</f>
        <v>1.7211674084217738</v>
      </c>
      <c r="AH12" s="17" t="s">
        <v>9</v>
      </c>
      <c r="AI12" s="5" t="s">
        <v>10</v>
      </c>
      <c r="AJ12" s="6" t="s">
        <v>11</v>
      </c>
      <c r="AK12" s="53" t="s">
        <v>10</v>
      </c>
      <c r="AM12" s="64"/>
      <c r="AN12" s="64"/>
      <c r="AO12" s="64"/>
      <c r="AP12" s="64"/>
      <c r="AQ12" s="64"/>
      <c r="AR12" s="64"/>
      <c r="AS12" s="64"/>
      <c r="AT12" s="64"/>
    </row>
    <row r="13" spans="1:46" x14ac:dyDescent="0.25">
      <c r="A13" s="110"/>
      <c r="B13" s="108"/>
      <c r="C13" s="38">
        <f>C$1/(21+4.3)*(H$1-B12)</f>
        <v>8826.0869565217381</v>
      </c>
      <c r="D13" s="74">
        <f>(C13/P$1)^(1/1.3)*50+H$1</f>
        <v>50.777614725312191</v>
      </c>
      <c r="E13" s="70" t="s">
        <v>7</v>
      </c>
      <c r="F13" s="26">
        <v>6586</v>
      </c>
      <c r="G13" s="27">
        <v>3.53</v>
      </c>
      <c r="H13" s="28">
        <v>1866</v>
      </c>
      <c r="I13" s="29">
        <f>$C13/((G12-G14)*I14+G14)</f>
        <v>2638.089015101305</v>
      </c>
      <c r="J13" s="26">
        <v>6256</v>
      </c>
      <c r="K13" s="27">
        <v>3.34</v>
      </c>
      <c r="L13" s="28">
        <v>1872</v>
      </c>
      <c r="M13" s="29">
        <f>$C13/((K12-K14)*M14+K14)</f>
        <v>2807.1461865152514</v>
      </c>
      <c r="N13" s="26">
        <v>6139</v>
      </c>
      <c r="O13" s="27">
        <v>2.82</v>
      </c>
      <c r="P13" s="28">
        <v>2173</v>
      </c>
      <c r="Q13" s="29">
        <f>$C13/((O12-O14)*Q14+O14)</f>
        <v>3439.6040486913089</v>
      </c>
      <c r="R13" s="26">
        <v>5986</v>
      </c>
      <c r="S13" s="27">
        <v>2.62</v>
      </c>
      <c r="T13" s="28">
        <v>2288</v>
      </c>
      <c r="U13" s="29">
        <f>$C13/((S12-S14)*U14+S14)</f>
        <v>3617.0780463839806</v>
      </c>
      <c r="V13" s="26">
        <v>5481</v>
      </c>
      <c r="W13" s="27">
        <v>2.31</v>
      </c>
      <c r="X13" s="28">
        <v>2373</v>
      </c>
      <c r="Y13" s="29">
        <f>$C13/((W12-W14)*Y14+W14)</f>
        <v>4092.525868004484</v>
      </c>
      <c r="Z13" s="26">
        <v>5301</v>
      </c>
      <c r="AA13" s="27">
        <v>2.09</v>
      </c>
      <c r="AB13" s="28">
        <v>2533</v>
      </c>
      <c r="AC13" s="29">
        <f>$C13/((AA12-AA14)*AC14+AA14)</f>
        <v>4568.9127695284806</v>
      </c>
      <c r="AD13" s="26">
        <v>4687</v>
      </c>
      <c r="AE13" s="2">
        <v>1.89</v>
      </c>
      <c r="AF13" s="12">
        <v>2486</v>
      </c>
      <c r="AG13" s="29">
        <f>$C13/((AE12-AE14)*AG14+AE14)</f>
        <v>5127.9654223843499</v>
      </c>
      <c r="AH13" s="18" t="s">
        <v>9</v>
      </c>
      <c r="AI13" s="3" t="s">
        <v>10</v>
      </c>
      <c r="AJ13" s="7" t="s">
        <v>11</v>
      </c>
      <c r="AK13" s="54" t="s">
        <v>10</v>
      </c>
      <c r="AT13" s="64"/>
    </row>
    <row r="14" spans="1:46" ht="15.75" thickBot="1" x14ac:dyDescent="0.3">
      <c r="A14" s="110"/>
      <c r="B14" s="109"/>
      <c r="C14" s="77"/>
      <c r="D14" s="75">
        <f>C13/D12</f>
        <v>4159.9838052369969</v>
      </c>
      <c r="E14" s="71" t="s">
        <v>8</v>
      </c>
      <c r="F14" s="30">
        <v>1717</v>
      </c>
      <c r="G14" s="31">
        <v>3.63</v>
      </c>
      <c r="H14" s="32">
        <v>473</v>
      </c>
      <c r="I14" s="33">
        <f>($C13-F14)/(F12-F14)</f>
        <v>1.2363629489603023</v>
      </c>
      <c r="J14" s="30">
        <v>1817</v>
      </c>
      <c r="K14" s="31">
        <v>3.44</v>
      </c>
      <c r="L14" s="32">
        <v>528</v>
      </c>
      <c r="M14" s="33">
        <f>($C13-J14)/(J12-J14)</f>
        <v>1.2863070208334995</v>
      </c>
      <c r="N14" s="30">
        <v>3115</v>
      </c>
      <c r="O14" s="31">
        <v>2.9</v>
      </c>
      <c r="P14" s="32">
        <v>1072</v>
      </c>
      <c r="Q14" s="33">
        <f>($C13-N14)/(N12-N14)</f>
        <v>1.4520943189732363</v>
      </c>
      <c r="R14" s="30">
        <v>3410</v>
      </c>
      <c r="S14" s="31">
        <v>2.67</v>
      </c>
      <c r="T14" s="32">
        <v>1279</v>
      </c>
      <c r="U14" s="33">
        <f>($C13-R14)/(R12-R14)</f>
        <v>1.5325656356880979</v>
      </c>
      <c r="V14" s="30">
        <v>3382</v>
      </c>
      <c r="W14" s="31">
        <v>2.35</v>
      </c>
      <c r="X14" s="32">
        <v>1437</v>
      </c>
      <c r="Y14" s="33">
        <f>($C13-V14)/(V12-V14)</f>
        <v>1.7578582358804449</v>
      </c>
      <c r="Z14" s="30">
        <v>3571</v>
      </c>
      <c r="AA14" s="31">
        <v>2.13</v>
      </c>
      <c r="AB14" s="32">
        <v>1674</v>
      </c>
      <c r="AC14" s="33">
        <f>($C13-Z14)/(Z12-Z14)</f>
        <v>1.9823036425959026</v>
      </c>
      <c r="AD14" s="30">
        <v>3415</v>
      </c>
      <c r="AE14" s="8">
        <v>1.92</v>
      </c>
      <c r="AF14" s="13">
        <v>1777</v>
      </c>
      <c r="AG14" s="22">
        <f>($C13-AD14)/(AD12-AD14)</f>
        <v>2.8404655939746655</v>
      </c>
      <c r="AH14" s="19" t="s">
        <v>9</v>
      </c>
      <c r="AI14" s="9" t="s">
        <v>10</v>
      </c>
      <c r="AJ14" s="10" t="s">
        <v>11</v>
      </c>
      <c r="AK14" s="55" t="s">
        <v>10</v>
      </c>
      <c r="AT14" s="64"/>
    </row>
    <row r="15" spans="1:46" x14ac:dyDescent="0.25">
      <c r="A15" s="110"/>
      <c r="B15" s="107">
        <v>-5</v>
      </c>
      <c r="C15" s="76"/>
      <c r="D15" s="73">
        <f>IF(D16&gt;Z$3,(1-(D16-Z$3)/(AD$3-Z$3))*(AC15-AG15)+AG15,IF(D16&gt;V$3,(1-(D16-V$3)/(Z$3-V$3))*(Y15-AC15)+AC15,IF(D16&gt;R$3,(1-(D16-R$3)/(V$3-R$3))*(U15-Y15)+Y15,IF(D16&gt;N$3,(1-(D16-N$3)/(R$3-N$3))*(Q15-U15)+U15,IF(D16&gt;J$3,(1-(D16-J$3)/(N$3-J$3))*(M15-Q15)+Q15,IF(D16&gt;F$3,(1-(D16-F$3)/(J$3-F$3))*(I15-M15)+M15,I15))))))</f>
        <v>2.469448644041603</v>
      </c>
      <c r="E15" s="69" t="s">
        <v>6</v>
      </c>
      <c r="F15" s="23">
        <v>7966</v>
      </c>
      <c r="G15" s="24">
        <v>3.69</v>
      </c>
      <c r="H15" s="25">
        <v>2159</v>
      </c>
      <c r="I15" s="42">
        <f>$C16/I16</f>
        <v>3.6802342161118795</v>
      </c>
      <c r="J15" s="23">
        <v>7685</v>
      </c>
      <c r="K15" s="24">
        <v>3.22</v>
      </c>
      <c r="L15" s="25">
        <v>2390</v>
      </c>
      <c r="M15" s="42">
        <f>$C16/M16</f>
        <v>3.199640543990419</v>
      </c>
      <c r="N15" s="23">
        <v>7451</v>
      </c>
      <c r="O15" s="24">
        <v>2.9</v>
      </c>
      <c r="P15" s="25">
        <v>2574</v>
      </c>
      <c r="Q15" s="42">
        <f>$C16/Q16</f>
        <v>2.8558541514161107</v>
      </c>
      <c r="R15" s="23">
        <v>7444</v>
      </c>
      <c r="S15" s="24">
        <v>2.69</v>
      </c>
      <c r="T15" s="25">
        <v>2772</v>
      </c>
      <c r="U15" s="42">
        <f>$C16/U16</f>
        <v>2.6607072418584159</v>
      </c>
      <c r="V15" s="23">
        <v>7345</v>
      </c>
      <c r="W15" s="24">
        <v>2.46</v>
      </c>
      <c r="X15" s="25">
        <v>2986</v>
      </c>
      <c r="Y15" s="42">
        <f>$C16/Y16</f>
        <v>2.4290238704177325</v>
      </c>
      <c r="Z15" s="23">
        <v>6447</v>
      </c>
      <c r="AA15" s="24">
        <v>2.19</v>
      </c>
      <c r="AB15" s="25">
        <v>2944</v>
      </c>
      <c r="AC15" s="42">
        <f>$C16/AC16</f>
        <v>2.1212538459147838</v>
      </c>
      <c r="AD15" s="23">
        <v>6040</v>
      </c>
      <c r="AE15" s="4">
        <v>2.02</v>
      </c>
      <c r="AF15" s="11">
        <v>2997</v>
      </c>
      <c r="AG15" s="43">
        <f>$C16/AG16</f>
        <v>1.9552934596166756</v>
      </c>
      <c r="AH15" s="17" t="s">
        <v>9</v>
      </c>
      <c r="AI15" s="5" t="s">
        <v>10</v>
      </c>
      <c r="AJ15" s="6" t="s">
        <v>11</v>
      </c>
      <c r="AK15" s="53" t="s">
        <v>10</v>
      </c>
      <c r="AM15" s="64"/>
      <c r="AN15" s="64"/>
      <c r="AO15" s="64"/>
      <c r="AP15" s="64"/>
      <c r="AQ15" s="64"/>
      <c r="AR15" s="64"/>
      <c r="AS15" s="64"/>
      <c r="AT15" s="64"/>
    </row>
    <row r="16" spans="1:46" x14ac:dyDescent="0.25">
      <c r="A16" s="110"/>
      <c r="B16" s="108"/>
      <c r="C16" s="38">
        <f>C$1/(21+4.3)*(H$1-B15)</f>
        <v>8195.652173913044</v>
      </c>
      <c r="D16" s="74">
        <f>(C16/P$1)^(1/1.3)*50+H$1</f>
        <v>49.127585778545608</v>
      </c>
      <c r="E16" s="70" t="s">
        <v>7</v>
      </c>
      <c r="F16" s="26">
        <v>7105</v>
      </c>
      <c r="G16" s="27">
        <v>3.83</v>
      </c>
      <c r="H16" s="28">
        <v>1855</v>
      </c>
      <c r="I16" s="29">
        <f>$C16/((G15-G17)*I17+G17)</f>
        <v>2226.9376601176341</v>
      </c>
      <c r="J16" s="26">
        <v>6694</v>
      </c>
      <c r="K16" s="27">
        <v>3.35</v>
      </c>
      <c r="L16" s="28">
        <v>2000</v>
      </c>
      <c r="M16" s="29">
        <f>$C16/((K15-K17)*M17+K17)</f>
        <v>2561.4290296783993</v>
      </c>
      <c r="N16" s="26">
        <v>6564</v>
      </c>
      <c r="O16" s="27">
        <v>3.06</v>
      </c>
      <c r="P16" s="28">
        <v>2143</v>
      </c>
      <c r="Q16" s="29">
        <f>$C16/((O15-O17)*Q17+O17)</f>
        <v>2869.7726632325143</v>
      </c>
      <c r="R16" s="26">
        <v>6491</v>
      </c>
      <c r="S16" s="27">
        <v>2.79</v>
      </c>
      <c r="T16" s="28">
        <v>2329</v>
      </c>
      <c r="U16" s="29">
        <f>$C16/((S15-S17)*U17+S17)</f>
        <v>3080.2532668677418</v>
      </c>
      <c r="V16" s="26">
        <v>6287</v>
      </c>
      <c r="W16" s="27">
        <v>2.54</v>
      </c>
      <c r="X16" s="28">
        <v>2479</v>
      </c>
      <c r="Y16" s="29">
        <f>$C16/((W15-W17)*Y17+W17)</f>
        <v>3374.0517224738483</v>
      </c>
      <c r="Z16" s="26">
        <v>5557</v>
      </c>
      <c r="AA16" s="27">
        <v>2.2599999999999998</v>
      </c>
      <c r="AB16" s="28">
        <v>2461</v>
      </c>
      <c r="AC16" s="29">
        <f>$C16/((AA15-AA17)*AC17+AA17)</f>
        <v>3863.5885986472758</v>
      </c>
      <c r="AD16" s="26">
        <v>5381</v>
      </c>
      <c r="AE16" s="2">
        <v>2.0499999999999998</v>
      </c>
      <c r="AF16" s="12">
        <v>2621</v>
      </c>
      <c r="AG16" s="29">
        <f>$C16/((AE15-AE17)*AG17+AE17)</f>
        <v>4191.5202721128908</v>
      </c>
      <c r="AH16" s="18" t="s">
        <v>9</v>
      </c>
      <c r="AI16" s="3" t="s">
        <v>10</v>
      </c>
      <c r="AJ16" s="7" t="s">
        <v>11</v>
      </c>
      <c r="AK16" s="54" t="s">
        <v>10</v>
      </c>
      <c r="AT16" s="64"/>
    </row>
    <row r="17" spans="1:46" ht="15.75" thickBot="1" x14ac:dyDescent="0.3">
      <c r="A17" s="110"/>
      <c r="B17" s="109"/>
      <c r="C17" s="77"/>
      <c r="D17" s="75">
        <f>C16/D15</f>
        <v>3318.8186333365884</v>
      </c>
      <c r="E17" s="71" t="s">
        <v>8</v>
      </c>
      <c r="F17" s="30">
        <v>2087</v>
      </c>
      <c r="G17" s="31">
        <v>3.94</v>
      </c>
      <c r="H17" s="32">
        <v>530</v>
      </c>
      <c r="I17" s="33">
        <f>($C16-F17)/(F15-F17)</f>
        <v>1.0390631355524824</v>
      </c>
      <c r="J17" s="30">
        <v>2167</v>
      </c>
      <c r="K17" s="31">
        <v>3.44</v>
      </c>
      <c r="L17" s="32">
        <v>629</v>
      </c>
      <c r="M17" s="33">
        <f>($C16-J17)/(J15-J17)</f>
        <v>1.0925429818617332</v>
      </c>
      <c r="N17" s="30">
        <v>3234</v>
      </c>
      <c r="O17" s="31">
        <v>3.15</v>
      </c>
      <c r="P17" s="32">
        <v>1027</v>
      </c>
      <c r="Q17" s="33">
        <f>($C16-N17)/(N15-N17)</f>
        <v>1.176583394335557</v>
      </c>
      <c r="R17" s="30">
        <v>3595</v>
      </c>
      <c r="S17" s="31">
        <v>2.84</v>
      </c>
      <c r="T17" s="32">
        <v>1266</v>
      </c>
      <c r="U17" s="33">
        <f>($C16-R17)/(R15-R17)</f>
        <v>1.1952850542772262</v>
      </c>
      <c r="V17" s="30">
        <v>3775</v>
      </c>
      <c r="W17" s="31">
        <v>2.59</v>
      </c>
      <c r="X17" s="32">
        <v>1460</v>
      </c>
      <c r="Y17" s="33">
        <f>($C16-V17)/(V15-V17)</f>
        <v>1.2382779198635978</v>
      </c>
      <c r="Z17" s="30">
        <v>3649</v>
      </c>
      <c r="AA17" s="31">
        <v>2.2999999999999998</v>
      </c>
      <c r="AB17" s="32">
        <v>1585</v>
      </c>
      <c r="AC17" s="33">
        <f>($C16-Z17)/(Z15-Z17)</f>
        <v>1.6249650371383288</v>
      </c>
      <c r="AD17" s="30">
        <v>3708</v>
      </c>
      <c r="AE17" s="8">
        <v>2.09</v>
      </c>
      <c r="AF17" s="13">
        <v>1771</v>
      </c>
      <c r="AG17" s="22">
        <f>($C16-AD17)/(AD15-AD17)</f>
        <v>1.9243791483332093</v>
      </c>
      <c r="AH17" s="19" t="s">
        <v>9</v>
      </c>
      <c r="AI17" s="9" t="s">
        <v>10</v>
      </c>
      <c r="AJ17" s="10" t="s">
        <v>11</v>
      </c>
      <c r="AK17" s="55" t="s">
        <v>10</v>
      </c>
      <c r="AT17" s="64"/>
    </row>
    <row r="18" spans="1:46" x14ac:dyDescent="0.25">
      <c r="A18" s="110"/>
      <c r="B18" s="107">
        <v>0</v>
      </c>
      <c r="C18" s="76"/>
      <c r="D18" s="73">
        <f>IF(D19&gt;Z$3,(1-(D19-Z$3)/(AD$3-Z$3))*(AC18-AG18)+AG18,IF(D19&gt;V$3,(1-(D19-V$3)/(Z$3-V$3))*(Y18-AC18)+AC18,IF(D19&gt;R$3,(1-(D19-R$3)/(V$3-R$3))*(U18-Y18)+Y18,IF(D19&gt;N$3,(1-(D19-N$3)/(R$3-N$3))*(Q18-U18)+U18,IF(D19&gt;J$3,(1-(D19-J$3)/(N$3-J$3))*(M18-Q18)+Q18,IF(D19&gt;F$3,(1-(D19-F$3)/(J$3-F$3))*(I18-M18)+M18,I18))))))</f>
        <v>3.0087254308070155</v>
      </c>
      <c r="E18" s="69" t="s">
        <v>6</v>
      </c>
      <c r="F18" s="23">
        <v>8546</v>
      </c>
      <c r="G18" s="24">
        <v>4.2300000000000004</v>
      </c>
      <c r="H18" s="25">
        <v>2023</v>
      </c>
      <c r="I18" s="42">
        <f>$C19/I19</f>
        <v>4.3120834223989286</v>
      </c>
      <c r="J18" s="23">
        <v>8493</v>
      </c>
      <c r="K18" s="24">
        <v>3.77</v>
      </c>
      <c r="L18" s="25">
        <v>2253</v>
      </c>
      <c r="M18" s="42">
        <f>$C19/M19</f>
        <v>3.8434320345951472</v>
      </c>
      <c r="N18" s="23">
        <v>8395</v>
      </c>
      <c r="O18" s="24">
        <v>3.32</v>
      </c>
      <c r="P18" s="25">
        <v>2529</v>
      </c>
      <c r="Q18" s="42">
        <f>$C19/Q19</f>
        <v>3.3794661011549909</v>
      </c>
      <c r="R18" s="23">
        <v>8090</v>
      </c>
      <c r="S18" s="24">
        <v>2.94</v>
      </c>
      <c r="T18" s="25">
        <v>2752</v>
      </c>
      <c r="U18" s="42">
        <f>$C19/U19</f>
        <v>2.9985312385823897</v>
      </c>
      <c r="V18" s="23">
        <v>8111</v>
      </c>
      <c r="W18" s="24">
        <v>2.75</v>
      </c>
      <c r="X18" s="25">
        <v>2955</v>
      </c>
      <c r="Y18" s="42">
        <f>$C19/Y19</f>
        <v>2.7911069471528331</v>
      </c>
      <c r="Z18" s="23">
        <v>7097</v>
      </c>
      <c r="AA18" s="24">
        <v>2.38</v>
      </c>
      <c r="AB18" s="25">
        <v>2988</v>
      </c>
      <c r="AC18" s="42">
        <f>$C19/AC19</f>
        <v>2.3930486275234686</v>
      </c>
      <c r="AD18" s="23">
        <v>6849</v>
      </c>
      <c r="AE18" s="4">
        <v>2.17</v>
      </c>
      <c r="AF18" s="11">
        <v>3156</v>
      </c>
      <c r="AG18" s="43">
        <f>$C19/AG19</f>
        <v>2.1741146840496537</v>
      </c>
      <c r="AH18" s="17" t="s">
        <v>9</v>
      </c>
      <c r="AI18" s="5" t="s">
        <v>10</v>
      </c>
      <c r="AJ18" s="6" t="s">
        <v>11</v>
      </c>
      <c r="AK18" s="53" t="s">
        <v>10</v>
      </c>
      <c r="AM18" s="64"/>
      <c r="AN18" s="64"/>
      <c r="AO18" s="64"/>
      <c r="AP18" s="64"/>
      <c r="AQ18" s="64"/>
      <c r="AR18" s="64"/>
      <c r="AS18" s="64"/>
      <c r="AT18" s="64"/>
    </row>
    <row r="19" spans="1:46" x14ac:dyDescent="0.25">
      <c r="A19" s="110"/>
      <c r="B19" s="108"/>
      <c r="C19" s="38">
        <f>C$1/(21+4.3)*(H$1-B18)</f>
        <v>6619.565217391304</v>
      </c>
      <c r="D19" s="74">
        <f>(C19/P$1)^(1/1.3)*50+H$1</f>
        <v>44.866195073932317</v>
      </c>
      <c r="E19" s="70" t="s">
        <v>7</v>
      </c>
      <c r="F19" s="26">
        <v>7785</v>
      </c>
      <c r="G19" s="27">
        <v>4.34</v>
      </c>
      <c r="H19" s="28">
        <v>1794</v>
      </c>
      <c r="I19" s="29">
        <f>$C19/((G18-G20)*I20+G20)</f>
        <v>1535.1199336743491</v>
      </c>
      <c r="J19" s="26">
        <v>7669</v>
      </c>
      <c r="K19" s="27">
        <v>3.88</v>
      </c>
      <c r="L19" s="28">
        <v>1979</v>
      </c>
      <c r="M19" s="29">
        <f>$C19/((K18-K20)*M20+K20)</f>
        <v>1722.3057823861284</v>
      </c>
      <c r="N19" s="26">
        <v>7740</v>
      </c>
      <c r="O19" s="27">
        <v>3.37</v>
      </c>
      <c r="P19" s="28">
        <v>2299</v>
      </c>
      <c r="Q19" s="29">
        <f>$C19/((O18-O20)*Q20+O20)</f>
        <v>1958.7606501301946</v>
      </c>
      <c r="R19" s="26">
        <v>7160</v>
      </c>
      <c r="S19" s="27">
        <v>3.05</v>
      </c>
      <c r="T19" s="28">
        <v>2351</v>
      </c>
      <c r="U19" s="29">
        <f>$C19/((S18-S20)*U20+S20)</f>
        <v>2207.6025529488311</v>
      </c>
      <c r="V19" s="26">
        <v>7389</v>
      </c>
      <c r="W19" s="27">
        <v>2.79</v>
      </c>
      <c r="X19" s="28">
        <v>2644</v>
      </c>
      <c r="Y19" s="29">
        <f>$C19/((W18-W20)*Y20+W20)</f>
        <v>2371.6630507991908</v>
      </c>
      <c r="Z19" s="26">
        <v>6330</v>
      </c>
      <c r="AA19" s="27">
        <v>2.41</v>
      </c>
      <c r="AB19" s="28">
        <v>2631</v>
      </c>
      <c r="AC19" s="29">
        <f>$C19/((AA18-AA20)*AC20+AA20)</f>
        <v>2766.1641060097454</v>
      </c>
      <c r="AD19" s="26">
        <v>6034</v>
      </c>
      <c r="AE19" s="2">
        <v>2.17</v>
      </c>
      <c r="AF19" s="12">
        <v>2783</v>
      </c>
      <c r="AG19" s="29">
        <f>$C19/((AE18-AE20)*AG20+AE20)</f>
        <v>3044.7175882466568</v>
      </c>
      <c r="AH19" s="18" t="s">
        <v>9</v>
      </c>
      <c r="AI19" s="3" t="s">
        <v>10</v>
      </c>
      <c r="AJ19" s="7" t="s">
        <v>11</v>
      </c>
      <c r="AK19" s="54" t="s">
        <v>10</v>
      </c>
      <c r="AT19" s="64"/>
    </row>
    <row r="20" spans="1:46" ht="15.75" thickBot="1" x14ac:dyDescent="0.3">
      <c r="A20" s="110"/>
      <c r="B20" s="109"/>
      <c r="C20" s="77"/>
      <c r="D20" s="75">
        <f>C19/D18</f>
        <v>2200.1227329061298</v>
      </c>
      <c r="E20" s="71" t="s">
        <v>8</v>
      </c>
      <c r="F20" s="30">
        <v>2444</v>
      </c>
      <c r="G20" s="31">
        <v>4.49</v>
      </c>
      <c r="H20" s="32">
        <v>545</v>
      </c>
      <c r="I20" s="33">
        <f>($C19-F20)/(F18-F20)</f>
        <v>0.68429452923489087</v>
      </c>
      <c r="J20" s="30">
        <v>2370</v>
      </c>
      <c r="K20" s="31">
        <v>4.01</v>
      </c>
      <c r="L20" s="32">
        <v>591</v>
      </c>
      <c r="M20" s="33">
        <f>($C19-J20)/(J18-J20)</f>
        <v>0.69403318918688617</v>
      </c>
      <c r="N20" s="30">
        <v>3618</v>
      </c>
      <c r="O20" s="31">
        <v>3.48</v>
      </c>
      <c r="P20" s="32">
        <v>1039</v>
      </c>
      <c r="Q20" s="33">
        <f>($C19-N20)/(N18-N20)</f>
        <v>0.62833686778130715</v>
      </c>
      <c r="R20" s="30">
        <v>3568</v>
      </c>
      <c r="S20" s="31">
        <v>3.12</v>
      </c>
      <c r="T20" s="32">
        <v>1144</v>
      </c>
      <c r="U20" s="33">
        <f>($C19-R20)/(R18-R20)</f>
        <v>0.67482645232005833</v>
      </c>
      <c r="V20" s="30">
        <v>4120</v>
      </c>
      <c r="W20" s="31">
        <v>2.86</v>
      </c>
      <c r="X20" s="32">
        <v>1439</v>
      </c>
      <c r="Y20" s="33">
        <f>($C19-V20)/(V18-V20)</f>
        <v>0.62630048042879083</v>
      </c>
      <c r="Z20" s="30">
        <v>3804</v>
      </c>
      <c r="AA20" s="31">
        <v>2.4700000000000002</v>
      </c>
      <c r="AB20" s="32">
        <v>1543</v>
      </c>
      <c r="AC20" s="33">
        <f>($C19-Z20)/(Z18-Z20)</f>
        <v>0.85501524973923593</v>
      </c>
      <c r="AD20" s="30">
        <v>4061</v>
      </c>
      <c r="AE20" s="8">
        <v>2.2200000000000002</v>
      </c>
      <c r="AF20" s="13">
        <v>1828</v>
      </c>
      <c r="AG20" s="22">
        <f>($C19-AD20)/(AD18-AD20)</f>
        <v>0.91770631900692401</v>
      </c>
      <c r="AH20" s="19" t="s">
        <v>9</v>
      </c>
      <c r="AI20" s="9" t="s">
        <v>10</v>
      </c>
      <c r="AJ20" s="10" t="s">
        <v>11</v>
      </c>
      <c r="AK20" s="55" t="s">
        <v>10</v>
      </c>
      <c r="AT20" s="64"/>
    </row>
    <row r="21" spans="1:46" x14ac:dyDescent="0.25">
      <c r="A21" s="110"/>
      <c r="B21" s="107">
        <v>5</v>
      </c>
      <c r="C21" s="76"/>
      <c r="D21" s="73">
        <f>IF(D22&gt;Z$3,(1-(D22-Z$3)/(AD$3-Z$3))*(AC21-AG21)+AG21,IF(D22&gt;V$3,(1-(D22-V$3)/(Z$3-V$3))*(Y21-AC21)+AC21,IF(D22&gt;R$3,(1-(D22-R$3)/(V$3-R$3))*(U21-Y21)+Y21,IF(D22&gt;N$3,(1-(D22-N$3)/(R$3-N$3))*(Q21-U21)+U21,IF(D22&gt;J$3,(1-(D22-J$3)/(N$3-J$3))*(M21-Q21)+Q21,IF(D22&gt;F$3,(1-(D22-F$3)/(J$3-F$3))*(I21-M21)+M21,I21))))))</f>
        <v>3.9974879537100469</v>
      </c>
      <c r="E21" s="69" t="s">
        <v>6</v>
      </c>
      <c r="F21" s="23">
        <v>8952</v>
      </c>
      <c r="G21" s="24">
        <v>4.9400000000000004</v>
      </c>
      <c r="H21" s="25">
        <v>1811</v>
      </c>
      <c r="I21" s="42">
        <f>$C22/I22</f>
        <v>5.1936700701741358</v>
      </c>
      <c r="J21" s="23">
        <v>9033</v>
      </c>
      <c r="K21" s="24">
        <v>4.5599999999999996</v>
      </c>
      <c r="L21" s="25">
        <v>1983</v>
      </c>
      <c r="M21" s="42">
        <f>$C22/M22</f>
        <v>4.7938523879912331</v>
      </c>
      <c r="N21" s="23">
        <v>8781</v>
      </c>
      <c r="O21" s="24">
        <v>3.84</v>
      </c>
      <c r="P21" s="25">
        <v>2288</v>
      </c>
      <c r="Q21" s="42">
        <f>$C22/Q22</f>
        <v>4.0295214911031705</v>
      </c>
      <c r="R21" s="23">
        <v>8694</v>
      </c>
      <c r="S21" s="24">
        <v>3.38</v>
      </c>
      <c r="T21" s="25">
        <v>2569</v>
      </c>
      <c r="U21" s="42">
        <f>$C22/U22</f>
        <v>3.5863787023644083</v>
      </c>
      <c r="V21" s="23">
        <v>8304</v>
      </c>
      <c r="W21" s="24">
        <v>3</v>
      </c>
      <c r="X21" s="25">
        <v>2764</v>
      </c>
      <c r="Y21" s="42">
        <f>$C22/Y22</f>
        <v>3.1529963276964232</v>
      </c>
      <c r="Z21" s="23">
        <v>7562</v>
      </c>
      <c r="AA21" s="24">
        <v>2.76</v>
      </c>
      <c r="AB21" s="25">
        <v>2740</v>
      </c>
      <c r="AC21" s="42">
        <f>$C22/AC22</f>
        <v>2.8751061123917019</v>
      </c>
      <c r="AD21" s="23">
        <v>7110</v>
      </c>
      <c r="AE21" s="4">
        <v>2.46</v>
      </c>
      <c r="AF21" s="11">
        <v>2885</v>
      </c>
      <c r="AG21" s="43">
        <f>$C22/AG22</f>
        <v>2.5371090201168074</v>
      </c>
      <c r="AH21" s="14">
        <v>3887</v>
      </c>
      <c r="AI21" s="4">
        <v>1.19</v>
      </c>
      <c r="AJ21" s="11">
        <v>3266</v>
      </c>
      <c r="AK21" s="56">
        <f>$C22/AK22</f>
        <v>1.1492502374605509</v>
      </c>
      <c r="AM21" s="64"/>
      <c r="AN21" s="64"/>
      <c r="AO21" s="64"/>
      <c r="AP21" s="64"/>
      <c r="AQ21" s="64"/>
      <c r="AR21" s="64"/>
      <c r="AS21" s="64"/>
      <c r="AT21" s="64"/>
    </row>
    <row r="22" spans="1:46" x14ac:dyDescent="0.25">
      <c r="A22" s="110"/>
      <c r="B22" s="108"/>
      <c r="C22" s="38">
        <f>C$1/(21+4.3)*(H$1-B21)</f>
        <v>5043.478260869565</v>
      </c>
      <c r="D22" s="74">
        <f>(C22/P$1)^(1/1.3)*50+H$1</f>
        <v>40.361435841981034</v>
      </c>
      <c r="E22" s="70" t="s">
        <v>7</v>
      </c>
      <c r="F22" s="26">
        <v>8083</v>
      </c>
      <c r="G22" s="27">
        <v>5.13</v>
      </c>
      <c r="H22" s="28">
        <v>1577</v>
      </c>
      <c r="I22" s="29">
        <f>$C22/((G21-G23)*I23+G23)</f>
        <v>971.08175774062306</v>
      </c>
      <c r="J22" s="26">
        <v>8084</v>
      </c>
      <c r="K22" s="27">
        <v>4.7300000000000004</v>
      </c>
      <c r="L22" s="28">
        <v>1710</v>
      </c>
      <c r="M22" s="29">
        <f>$C22/((K21-K23)*M23+K23)</f>
        <v>1052.072081631811</v>
      </c>
      <c r="N22" s="26">
        <v>8026</v>
      </c>
      <c r="O22" s="27">
        <v>3.93</v>
      </c>
      <c r="P22" s="28">
        <v>2042</v>
      </c>
      <c r="Q22" s="29">
        <f>$C22/((O21-O23)*Q23+O23)</f>
        <v>1251.6320540801487</v>
      </c>
      <c r="R22" s="26">
        <v>7624</v>
      </c>
      <c r="S22" s="27">
        <v>3.54</v>
      </c>
      <c r="T22" s="28">
        <v>2154</v>
      </c>
      <c r="U22" s="29">
        <f>$C22/((S21-S23)*U23+S23)</f>
        <v>1406.2871435034253</v>
      </c>
      <c r="V22" s="26">
        <v>7499</v>
      </c>
      <c r="W22" s="27">
        <v>3.09</v>
      </c>
      <c r="X22" s="28">
        <v>2428</v>
      </c>
      <c r="Y22" s="29">
        <f>$C22/((W21-W23)*Y23+W23)</f>
        <v>1599.5826625508082</v>
      </c>
      <c r="Z22" s="26">
        <v>6684</v>
      </c>
      <c r="AA22" s="27">
        <v>2.82</v>
      </c>
      <c r="AB22" s="28">
        <v>2367</v>
      </c>
      <c r="AC22" s="29">
        <f>$C22/((AA21-AA23)*AC23+AA23)</f>
        <v>1754.1885633828203</v>
      </c>
      <c r="AD22" s="26">
        <v>6207</v>
      </c>
      <c r="AE22" s="2">
        <v>2.4900000000000002</v>
      </c>
      <c r="AF22" s="12">
        <v>2496</v>
      </c>
      <c r="AG22" s="29">
        <f>$C22/((AE21-AE23)*AG23+AE23)</f>
        <v>1987.8839343834604</v>
      </c>
      <c r="AH22" s="15">
        <v>3316</v>
      </c>
      <c r="AI22" s="2">
        <v>1.22</v>
      </c>
      <c r="AJ22" s="12">
        <v>2721</v>
      </c>
      <c r="AK22" s="48">
        <f>$C22/((AI21-AI23)*AK23+AI23)</f>
        <v>4388.4944257344014</v>
      </c>
      <c r="AT22" s="64"/>
    </row>
    <row r="23" spans="1:46" ht="15.75" thickBot="1" x14ac:dyDescent="0.3">
      <c r="A23" s="110"/>
      <c r="B23" s="109"/>
      <c r="C23" s="77"/>
      <c r="D23" s="75">
        <f>C22/D21</f>
        <v>1261.6619034933526</v>
      </c>
      <c r="E23" s="71" t="s">
        <v>8</v>
      </c>
      <c r="F23" s="30">
        <v>3097</v>
      </c>
      <c r="G23" s="31">
        <v>5.32</v>
      </c>
      <c r="H23" s="32">
        <v>582</v>
      </c>
      <c r="I23" s="33">
        <f>($C22-F23)/(F21-F23)</f>
        <v>0.33244718375227411</v>
      </c>
      <c r="J23" s="30">
        <v>3062</v>
      </c>
      <c r="K23" s="31">
        <v>4.91</v>
      </c>
      <c r="L23" s="32">
        <v>624</v>
      </c>
      <c r="M23" s="33">
        <f>($C22-J23)/(J21-J23)</f>
        <v>0.33185032002504855</v>
      </c>
      <c r="N23" s="30">
        <v>4048</v>
      </c>
      <c r="O23" s="31">
        <v>4.08</v>
      </c>
      <c r="P23" s="32">
        <v>991</v>
      </c>
      <c r="Q23" s="33">
        <f>($C22-N23)/(N21-N23)</f>
        <v>0.21032712040345763</v>
      </c>
      <c r="R23" s="30">
        <v>4095</v>
      </c>
      <c r="S23" s="31">
        <v>3.64</v>
      </c>
      <c r="T23" s="32">
        <v>1125</v>
      </c>
      <c r="U23" s="33">
        <f>($C22-R23)/(R21-R23)</f>
        <v>0.20623576013689171</v>
      </c>
      <c r="V23" s="30">
        <v>4468</v>
      </c>
      <c r="W23" s="31">
        <v>3.18</v>
      </c>
      <c r="X23" s="32">
        <v>1405</v>
      </c>
      <c r="Y23" s="33">
        <f>($C22-V23)/(V21-V23)</f>
        <v>0.15002040168653938</v>
      </c>
      <c r="Z23" s="30">
        <v>4280</v>
      </c>
      <c r="AA23" s="31">
        <v>2.91</v>
      </c>
      <c r="AB23" s="32">
        <v>1473</v>
      </c>
      <c r="AC23" s="33">
        <f>($C22-Z23)/(Z21-Z23)</f>
        <v>0.23262591738865479</v>
      </c>
      <c r="AD23" s="30">
        <v>4430</v>
      </c>
      <c r="AE23" s="8">
        <v>2.56</v>
      </c>
      <c r="AF23" s="13">
        <v>1730</v>
      </c>
      <c r="AG23" s="22">
        <f>($C22-AD23)/(AD21-AD23)</f>
        <v>0.22890979883192725</v>
      </c>
      <c r="AH23" s="16">
        <v>2468</v>
      </c>
      <c r="AI23" s="8">
        <v>1.24</v>
      </c>
      <c r="AJ23" s="13">
        <v>1994</v>
      </c>
      <c r="AK23" s="57">
        <f>($C22-AH23)/(AH21-AH23)</f>
        <v>1.8149952507889817</v>
      </c>
      <c r="AT23" s="64"/>
    </row>
    <row r="24" spans="1:46" x14ac:dyDescent="0.25">
      <c r="A24" s="110"/>
      <c r="B24" s="107">
        <v>7</v>
      </c>
      <c r="C24" s="76"/>
      <c r="D24" s="73">
        <f>IF(D25&gt;Z$3,(1-(D25-Z$3)/(AD$3-Z$3))*(AC24-AG24)+AG24,IF(D25&gt;V$3,(1-(D25-V$3)/(Z$3-V$3))*(Y24-AC24)+AC24,IF(D25&gt;R$3,(1-(D25-R$3)/(V$3-R$3))*(U24-Y24)+Y24,IF(D25&gt;N$3,(1-(D25-N$3)/(R$3-N$3))*(Q24-U24)+U24,IF(D25&gt;J$3,(1-(D25-J$3)/(N$3-J$3))*(M24-Q24)+Q24,IF(D25&gt;F$3,(1-(D25-F$3)/(J$3-F$3))*(I24-M24)+M24,I24))))))</f>
        <v>4.7997711877913778</v>
      </c>
      <c r="E24" s="69" t="s">
        <v>6</v>
      </c>
      <c r="F24" s="23">
        <v>9199</v>
      </c>
      <c r="G24" s="24">
        <v>5.32</v>
      </c>
      <c r="H24" s="25">
        <v>1729</v>
      </c>
      <c r="I24" s="42">
        <f>$C25/I25</f>
        <v>5.7285572640509015</v>
      </c>
      <c r="J24" s="23">
        <v>9105</v>
      </c>
      <c r="K24" s="24">
        <v>5.07</v>
      </c>
      <c r="L24" s="25">
        <v>1796</v>
      </c>
      <c r="M24" s="42">
        <f>$C25/M25</f>
        <v>5.4538502289325308</v>
      </c>
      <c r="N24" s="23">
        <v>8852</v>
      </c>
      <c r="O24" s="24">
        <v>4.18</v>
      </c>
      <c r="P24" s="25">
        <v>2118</v>
      </c>
      <c r="Q24" s="42">
        <f>$C25/Q25</f>
        <v>4.5117605771105485</v>
      </c>
      <c r="R24" s="23">
        <v>8979</v>
      </c>
      <c r="S24" s="24">
        <v>3.82</v>
      </c>
      <c r="T24" s="25">
        <v>2351</v>
      </c>
      <c r="U24" s="42">
        <f>$C25/U25</f>
        <v>4.1848342983471944</v>
      </c>
      <c r="V24" s="23">
        <v>8433</v>
      </c>
      <c r="W24" s="24">
        <v>3.17</v>
      </c>
      <c r="X24" s="25">
        <v>2660</v>
      </c>
      <c r="Y24" s="42">
        <f>$C25/Y25</f>
        <v>3.4584836193447739</v>
      </c>
      <c r="Z24" s="23">
        <v>7802</v>
      </c>
      <c r="AA24" s="24">
        <v>3.12</v>
      </c>
      <c r="AB24" s="25">
        <v>2501</v>
      </c>
      <c r="AC24" s="42">
        <f>$C25/AC25</f>
        <v>3.3698879457743045</v>
      </c>
      <c r="AD24" s="23">
        <v>7241</v>
      </c>
      <c r="AE24" s="4">
        <v>2.72</v>
      </c>
      <c r="AF24" s="11">
        <v>2662</v>
      </c>
      <c r="AG24" s="43">
        <f>$C25/AG25</f>
        <v>2.8913220833040669</v>
      </c>
      <c r="AH24" s="14">
        <v>4082</v>
      </c>
      <c r="AI24" s="4">
        <v>1.36</v>
      </c>
      <c r="AJ24" s="11">
        <v>3001</v>
      </c>
      <c r="AK24" s="56">
        <f>$C25/AK25</f>
        <v>1.3457717702753209</v>
      </c>
      <c r="AM24" s="64"/>
      <c r="AN24" s="64"/>
      <c r="AO24" s="64"/>
      <c r="AP24" s="64"/>
      <c r="AQ24" s="64"/>
      <c r="AR24" s="64"/>
      <c r="AS24" s="64"/>
      <c r="AT24" s="64"/>
    </row>
    <row r="25" spans="1:46" x14ac:dyDescent="0.25">
      <c r="A25" s="110"/>
      <c r="B25" s="108"/>
      <c r="C25" s="38">
        <f>C$1/(21+4.3)*(H$1-B24)</f>
        <v>4413.0434782608691</v>
      </c>
      <c r="D25" s="74">
        <f>(C25/P$1)^(1/1.3)*50+H$1</f>
        <v>38.471426736702696</v>
      </c>
      <c r="E25" s="70" t="s">
        <v>7</v>
      </c>
      <c r="F25" s="26">
        <v>8215</v>
      </c>
      <c r="G25" s="27">
        <v>5.57</v>
      </c>
      <c r="H25" s="28">
        <v>1475</v>
      </c>
      <c r="I25" s="29">
        <f>$C25/((G24-G26)*I26+G26)</f>
        <v>770.35862169949269</v>
      </c>
      <c r="J25" s="26">
        <v>8058</v>
      </c>
      <c r="K25" s="27">
        <v>5.31</v>
      </c>
      <c r="L25" s="28">
        <v>1517</v>
      </c>
      <c r="M25" s="29">
        <f>$C25/((K24-K26)*M26+K26)</f>
        <v>809.16110509412056</v>
      </c>
      <c r="N25" s="26">
        <v>8002</v>
      </c>
      <c r="O25" s="27">
        <v>4.34</v>
      </c>
      <c r="P25" s="28">
        <v>1843</v>
      </c>
      <c r="Q25" s="29">
        <f>$C25/((O24-O26)*Q26+O26)</f>
        <v>978.12004933273727</v>
      </c>
      <c r="R25" s="26">
        <v>7785</v>
      </c>
      <c r="S25" s="27">
        <v>4.01</v>
      </c>
      <c r="T25" s="28">
        <v>1939</v>
      </c>
      <c r="U25" s="29">
        <f>$C25/((S24-S26)*U26+S26)</f>
        <v>1054.5324291582599</v>
      </c>
      <c r="V25" s="26">
        <v>7531</v>
      </c>
      <c r="W25" s="27">
        <v>3.29</v>
      </c>
      <c r="X25" s="28">
        <v>2289</v>
      </c>
      <c r="Y25" s="29">
        <f>$C25/((W24-W26)*Y26+W26)</f>
        <v>1276.0053144611802</v>
      </c>
      <c r="Z25" s="26">
        <v>6819</v>
      </c>
      <c r="AA25" s="27">
        <v>3.22</v>
      </c>
      <c r="AB25" s="28">
        <v>2116</v>
      </c>
      <c r="AC25" s="29">
        <f>$C25/((AA24-AA26)*AC26+AA26)</f>
        <v>1309.5519937968968</v>
      </c>
      <c r="AD25" s="26">
        <v>6249</v>
      </c>
      <c r="AE25" s="2">
        <v>2.77</v>
      </c>
      <c r="AF25" s="12">
        <v>2255</v>
      </c>
      <c r="AG25" s="29">
        <f>$C25/((AE24-AE26)*AG26+AE26)</f>
        <v>1526.3064269954493</v>
      </c>
      <c r="AH25" s="15">
        <v>3441</v>
      </c>
      <c r="AI25" s="2">
        <v>1.4</v>
      </c>
      <c r="AJ25" s="12">
        <v>2457</v>
      </c>
      <c r="AK25" s="48">
        <f>$C25/((AI24-AI26)*AK26+AI26)</f>
        <v>3279.1915952866502</v>
      </c>
      <c r="AT25" s="64"/>
    </row>
    <row r="26" spans="1:46" ht="15.75" thickBot="1" x14ac:dyDescent="0.3">
      <c r="A26" s="110"/>
      <c r="B26" s="109"/>
      <c r="C26" s="77"/>
      <c r="D26" s="75">
        <f>C25/D24</f>
        <v>919.42788637212891</v>
      </c>
      <c r="E26" s="71" t="s">
        <v>8</v>
      </c>
      <c r="F26" s="30">
        <v>3459</v>
      </c>
      <c r="G26" s="31">
        <v>5.81</v>
      </c>
      <c r="H26" s="32">
        <v>595</v>
      </c>
      <c r="I26" s="33">
        <f>($C25-F26)/(F24-F26)</f>
        <v>0.16620966520224201</v>
      </c>
      <c r="J26" s="30">
        <v>3360</v>
      </c>
      <c r="K26" s="31">
        <v>5.54</v>
      </c>
      <c r="L26" s="32">
        <v>606</v>
      </c>
      <c r="M26" s="33">
        <f>($C25-J26)/(J24-J26)</f>
        <v>0.18329738524993369</v>
      </c>
      <c r="N26" s="30">
        <v>4169</v>
      </c>
      <c r="O26" s="31">
        <v>4.53</v>
      </c>
      <c r="P26" s="32">
        <v>920</v>
      </c>
      <c r="Q26" s="33">
        <f>($C25-N26)/(N24-N26)</f>
        <v>5.2112636827005988E-2</v>
      </c>
      <c r="R26" s="30">
        <v>4849</v>
      </c>
      <c r="S26" s="31">
        <v>4.1500000000000004</v>
      </c>
      <c r="T26" s="32">
        <v>1169</v>
      </c>
      <c r="U26" s="33">
        <f>($C25-R26)/(R24-R26)</f>
        <v>-0.10555847983998327</v>
      </c>
      <c r="V26" s="30">
        <v>5228</v>
      </c>
      <c r="W26" s="31">
        <v>3.4</v>
      </c>
      <c r="X26" s="32">
        <v>1537</v>
      </c>
      <c r="Y26" s="33">
        <f>($C25-V26)/(V24-V26)</f>
        <v>-0.25427660584684275</v>
      </c>
      <c r="Z26" s="30">
        <v>4954</v>
      </c>
      <c r="AA26" s="31">
        <v>3.33</v>
      </c>
      <c r="AB26" s="32">
        <v>1487</v>
      </c>
      <c r="AC26" s="33">
        <f>($C25-Z26)/(Z24-Z26)</f>
        <v>-0.18994259892525667</v>
      </c>
      <c r="AD26" s="30">
        <v>4765</v>
      </c>
      <c r="AE26" s="8">
        <v>2.87</v>
      </c>
      <c r="AF26" s="13">
        <v>1662</v>
      </c>
      <c r="AG26" s="22">
        <f>($C25-AD26)/(AD24-AD26)</f>
        <v>-0.14214722202711266</v>
      </c>
      <c r="AH26" s="16">
        <v>2686</v>
      </c>
      <c r="AI26" s="8">
        <v>1.42</v>
      </c>
      <c r="AJ26" s="13">
        <v>1890</v>
      </c>
      <c r="AK26" s="57">
        <f>($C25-AH26)/(AH24-AH26)</f>
        <v>1.2371371620779865</v>
      </c>
      <c r="AT26" s="64"/>
    </row>
    <row r="27" spans="1:46" x14ac:dyDescent="0.25">
      <c r="A27" s="110"/>
      <c r="B27" s="107">
        <v>10</v>
      </c>
      <c r="C27" s="67"/>
      <c r="D27" s="73">
        <f>IF(D28&gt;Z$3,(1-(D28-Z$3)/(AD$3-Z$3))*(AC27-AG27)+AG27,IF(D28&gt;V$3,(1-(D28-V$3)/(Z$3-V$3))*(Y27-AC27)+AC27,IF(D28&gt;R$3,(1-(D28-R$3)/(V$3-R$3))*(U27-Y27)+Y27,IF(D28&gt;N$3,(1-(D28-N$3)/(R$3-N$3))*(Q27-U27)+U27,IF(D28&gt;J$3,(1-(D28-J$3)/(N$3-J$3))*(M27-Q27)+Q27,IF(D28&gt;F$3,(1-(D28-F$3)/(J$3-F$3))*(I27-M27)+M27,I27))))))</f>
        <v>5.6953418067254127</v>
      </c>
      <c r="E27" s="69" t="s">
        <v>6</v>
      </c>
      <c r="F27" s="23">
        <v>9278</v>
      </c>
      <c r="G27" s="24">
        <v>5.84</v>
      </c>
      <c r="H27" s="25">
        <v>1589</v>
      </c>
      <c r="I27" s="42">
        <f>$C28/I28</f>
        <v>6.3448852067868513</v>
      </c>
      <c r="J27" s="23">
        <v>8942</v>
      </c>
      <c r="K27" s="24">
        <v>5.42</v>
      </c>
      <c r="L27" s="25">
        <v>1650</v>
      </c>
      <c r="M27" s="42">
        <f>$C28/M28</f>
        <v>5.8049054511331644</v>
      </c>
      <c r="N27" s="23">
        <v>8700</v>
      </c>
      <c r="O27" s="24">
        <v>4.3</v>
      </c>
      <c r="P27" s="25">
        <v>2023</v>
      </c>
      <c r="Q27" s="42">
        <f>$C28/Q28</f>
        <v>4.7374176548089597</v>
      </c>
      <c r="R27" s="23">
        <v>8735</v>
      </c>
      <c r="S27" s="24">
        <v>3.9</v>
      </c>
      <c r="T27" s="25">
        <v>2240</v>
      </c>
      <c r="U27" s="42">
        <f>$C28/U28</f>
        <v>4.1759286171331897</v>
      </c>
      <c r="V27" s="23">
        <v>8280</v>
      </c>
      <c r="W27" s="24">
        <v>3.42</v>
      </c>
      <c r="X27" s="25">
        <v>2421</v>
      </c>
      <c r="Y27" s="42">
        <f>$C28/Y28</f>
        <v>3.7567508366291449</v>
      </c>
      <c r="Z27" s="23">
        <v>8198</v>
      </c>
      <c r="AA27" s="24">
        <v>3.31</v>
      </c>
      <c r="AB27" s="25">
        <v>2477</v>
      </c>
      <c r="AC27" s="42">
        <f>$C28/AC28</f>
        <v>3.6227675170679121</v>
      </c>
      <c r="AD27" s="23">
        <v>7499</v>
      </c>
      <c r="AE27" s="4">
        <v>2.76</v>
      </c>
      <c r="AF27" s="11">
        <v>2717</v>
      </c>
      <c r="AG27" s="43">
        <f>$C28/AG28</f>
        <v>3.0206292490118578</v>
      </c>
      <c r="AH27" s="14">
        <v>5591</v>
      </c>
      <c r="AI27" s="4">
        <v>2.11</v>
      </c>
      <c r="AJ27" s="11">
        <v>2650</v>
      </c>
      <c r="AK27" s="56">
        <f>$C28/AK28</f>
        <v>2.2405740394196418</v>
      </c>
      <c r="AM27" s="64"/>
      <c r="AN27" s="64"/>
      <c r="AO27" s="64"/>
      <c r="AP27" s="64"/>
      <c r="AQ27" s="64"/>
      <c r="AR27" s="64"/>
      <c r="AS27" s="64"/>
      <c r="AT27" s="64"/>
    </row>
    <row r="28" spans="1:46" x14ac:dyDescent="0.25">
      <c r="A28" s="110"/>
      <c r="B28" s="108"/>
      <c r="C28" s="38">
        <f>C$1/(21+4.3)*(H$1-B27)</f>
        <v>3467.391304347826</v>
      </c>
      <c r="D28" s="74">
        <f>(C28/P$1)^(1/1.3)*50+H$1</f>
        <v>35.513184529064517</v>
      </c>
      <c r="E28" s="70" t="s">
        <v>7</v>
      </c>
      <c r="F28" s="26">
        <v>8122</v>
      </c>
      <c r="G28" s="27">
        <v>6.12</v>
      </c>
      <c r="H28" s="28">
        <v>1327</v>
      </c>
      <c r="I28" s="29">
        <f>$C28/((G27-G29)*I29+G29)</f>
        <v>546.48605787838471</v>
      </c>
      <c r="J28" s="26">
        <v>7893</v>
      </c>
      <c r="K28" s="27">
        <v>5.58</v>
      </c>
      <c r="L28" s="28">
        <v>1414</v>
      </c>
      <c r="M28" s="29">
        <f>$C28/((K27-K29)*M29+K29)</f>
        <v>597.32089239644085</v>
      </c>
      <c r="N28" s="26">
        <v>7774</v>
      </c>
      <c r="O28" s="27">
        <v>4.4800000000000004</v>
      </c>
      <c r="P28" s="28">
        <v>1735</v>
      </c>
      <c r="Q28" s="29">
        <f>$C28/((O27-O29)*Q29+O29)</f>
        <v>731.91589954668063</v>
      </c>
      <c r="R28" s="26">
        <v>7906</v>
      </c>
      <c r="S28" s="27">
        <v>3.95</v>
      </c>
      <c r="T28" s="28">
        <v>2001</v>
      </c>
      <c r="U28" s="29">
        <f>$C28/((S27-S29)*U29+S29)</f>
        <v>830.32820295865577</v>
      </c>
      <c r="V28" s="26">
        <v>7652</v>
      </c>
      <c r="W28" s="27">
        <v>3.51</v>
      </c>
      <c r="X28" s="28">
        <v>2181</v>
      </c>
      <c r="Y28" s="29">
        <f>$C28/((W27-W29)*Y29+W29)</f>
        <v>922.97611822961483</v>
      </c>
      <c r="Z28" s="26">
        <v>7139</v>
      </c>
      <c r="AA28" s="27">
        <v>3.38</v>
      </c>
      <c r="AB28" s="28">
        <v>2113</v>
      </c>
      <c r="AC28" s="29">
        <f>$C28/((AA27-AA29)*AC29+AA29)</f>
        <v>957.11118309743495</v>
      </c>
      <c r="AD28" s="26">
        <v>6893</v>
      </c>
      <c r="AE28" s="2">
        <v>2.81</v>
      </c>
      <c r="AF28" s="12">
        <v>2451</v>
      </c>
      <c r="AG28" s="29">
        <f>$C28/((AE27-AE29)*AG29+AE29)</f>
        <v>1147.9036381184874</v>
      </c>
      <c r="AH28" s="15">
        <v>4920</v>
      </c>
      <c r="AI28" s="2">
        <v>2.16</v>
      </c>
      <c r="AJ28" s="12">
        <v>2275</v>
      </c>
      <c r="AK28" s="48">
        <f>$C28/((AI27-AI29)*AK29+AI29)</f>
        <v>1547.5459606976242</v>
      </c>
      <c r="AT28" s="64"/>
    </row>
    <row r="29" spans="1:46" ht="15.75" thickBot="1" x14ac:dyDescent="0.3">
      <c r="A29" s="110"/>
      <c r="B29" s="109"/>
      <c r="C29" s="39"/>
      <c r="D29" s="75">
        <f>C28/D27</f>
        <v>608.811801295809</v>
      </c>
      <c r="E29" s="71" t="s">
        <v>8</v>
      </c>
      <c r="F29" s="30">
        <v>2718</v>
      </c>
      <c r="G29" s="31">
        <v>6.41</v>
      </c>
      <c r="H29" s="32">
        <v>424</v>
      </c>
      <c r="I29" s="33">
        <f>($C28-F29)/(F27-F29)</f>
        <v>0.11423647932131493</v>
      </c>
      <c r="J29" s="30">
        <v>2826</v>
      </c>
      <c r="K29" s="31">
        <v>5.85</v>
      </c>
      <c r="L29" s="32">
        <v>483</v>
      </c>
      <c r="M29" s="33">
        <f>($C28-J29)/(J27-J29)</f>
        <v>0.10487104387636134</v>
      </c>
      <c r="N29" s="30">
        <v>3915</v>
      </c>
      <c r="O29" s="31">
        <v>4.7</v>
      </c>
      <c r="P29" s="32">
        <v>834</v>
      </c>
      <c r="Q29" s="33">
        <f>($C28-N29)/(N27-N29)</f>
        <v>-9.3544137022397902E-2</v>
      </c>
      <c r="R29" s="30">
        <v>4726</v>
      </c>
      <c r="S29" s="31">
        <v>4.1100000000000003</v>
      </c>
      <c r="T29" s="32">
        <v>1151</v>
      </c>
      <c r="U29" s="33">
        <f>($C28-R29)/(R27-R29)</f>
        <v>-0.31394579587233074</v>
      </c>
      <c r="V29" s="30">
        <v>4993</v>
      </c>
      <c r="W29" s="31">
        <v>3.65</v>
      </c>
      <c r="X29" s="32">
        <v>1370</v>
      </c>
      <c r="Y29" s="33">
        <f>($C28-V29)/(V27-V29)</f>
        <v>-0.46413407230063097</v>
      </c>
      <c r="Z29" s="30">
        <v>5173</v>
      </c>
      <c r="AA29" s="31">
        <v>3.51</v>
      </c>
      <c r="AB29" s="32">
        <v>1473</v>
      </c>
      <c r="AC29" s="33">
        <f>($C28-Z29)/(Z27-Z29)</f>
        <v>-0.56383758533956163</v>
      </c>
      <c r="AD29" s="30">
        <v>5024</v>
      </c>
      <c r="AE29" s="8">
        <v>2.92</v>
      </c>
      <c r="AF29" s="13">
        <v>1719</v>
      </c>
      <c r="AG29" s="22">
        <f>($C28-AD29)/(AD27-AD29)</f>
        <v>-0.62893280632411075</v>
      </c>
      <c r="AH29" s="16">
        <v>3802</v>
      </c>
      <c r="AI29" s="8">
        <v>2.2200000000000002</v>
      </c>
      <c r="AJ29" s="13">
        <v>1716</v>
      </c>
      <c r="AK29" s="57">
        <f>($C28-AH29)/(AH27-AH29)</f>
        <v>-0.18703672199674343</v>
      </c>
      <c r="AT29" s="64"/>
    </row>
    <row r="30" spans="1:46" x14ac:dyDescent="0.25">
      <c r="A30" s="110"/>
      <c r="B30" s="107">
        <v>15</v>
      </c>
      <c r="C30" s="67"/>
      <c r="D30" s="73">
        <f>IF(D31&gt;Z$3,(1-(D31-Z$3)/(AD$3-Z$3))*(AC30-AG30)+AG30,IF(D31&gt;V$3,(1-(D31-V$3)/(Z$3-V$3))*(Y30-AC30)+AC30,IF(D31&gt;R$3,(1-(D31-R$3)/(V$3-R$3))*(U30-Y30)+Y30,IF(D31&gt;N$3,(1-(D31-N$3)/(R$3-N$3))*(Q30-U30)+U30,IF(D31&gt;J$3,(1-(D31-J$3)/(N$3-J$3))*(M30-Q30)+Q30,IF(D31&gt;F$3,(1-(D31-F$3)/(J$3-F$3))*(I30-M30)+M30,I30))))))</f>
        <v>8.2975684721745075</v>
      </c>
      <c r="E30" s="69" t="s">
        <v>6</v>
      </c>
      <c r="F30" s="23">
        <v>9393</v>
      </c>
      <c r="G30" s="24">
        <v>7.09</v>
      </c>
      <c r="H30" s="25">
        <v>1326</v>
      </c>
      <c r="I30" s="47">
        <f>$C31/I31</f>
        <v>8.3266878135818096</v>
      </c>
      <c r="J30" s="23">
        <v>9085</v>
      </c>
      <c r="K30" s="24">
        <v>6.04</v>
      </c>
      <c r="L30" s="25">
        <v>1505</v>
      </c>
      <c r="M30" s="42">
        <f>$C31/M31</f>
        <v>6.9370992228447506</v>
      </c>
      <c r="N30" s="23">
        <v>9073</v>
      </c>
      <c r="O30" s="24">
        <v>5.12</v>
      </c>
      <c r="P30" s="25">
        <v>1774</v>
      </c>
      <c r="Q30" s="42">
        <f>$C31/Q31</f>
        <v>6.0634082958520734</v>
      </c>
      <c r="R30" s="23">
        <v>8909</v>
      </c>
      <c r="S30" s="24">
        <v>4.38</v>
      </c>
      <c r="T30" s="25">
        <v>2034</v>
      </c>
      <c r="U30" s="42">
        <f>$C31/U31</f>
        <v>5.0688752339158878</v>
      </c>
      <c r="V30" s="23">
        <v>8406</v>
      </c>
      <c r="W30" s="24">
        <v>3.77</v>
      </c>
      <c r="X30" s="25">
        <v>2230</v>
      </c>
      <c r="Y30" s="42">
        <f>$C31/Y31</f>
        <v>4.5390538514526524</v>
      </c>
      <c r="Z30" s="23">
        <v>8316</v>
      </c>
      <c r="AA30" s="24">
        <v>3.55</v>
      </c>
      <c r="AB30" s="25">
        <v>2343</v>
      </c>
      <c r="AC30" s="42">
        <f>$C31/AC31</f>
        <v>4.405522187359928</v>
      </c>
      <c r="AD30" s="23">
        <v>7678</v>
      </c>
      <c r="AE30" s="4">
        <v>3.09</v>
      </c>
      <c r="AF30" s="11">
        <v>2489</v>
      </c>
      <c r="AG30" s="43">
        <f>$C31/AG31</f>
        <v>3.4808043373392898</v>
      </c>
      <c r="AH30" s="14">
        <v>5708</v>
      </c>
      <c r="AI30" s="4">
        <v>2.39</v>
      </c>
      <c r="AJ30" s="11">
        <v>2393</v>
      </c>
      <c r="AK30" s="56">
        <f>$C31/AK31</f>
        <v>2.6533601033877963</v>
      </c>
      <c r="AM30" s="64"/>
      <c r="AN30" s="64"/>
      <c r="AO30" s="64"/>
      <c r="AP30" s="64"/>
      <c r="AQ30" s="64"/>
      <c r="AR30" s="64"/>
      <c r="AS30" s="64"/>
      <c r="AT30" s="64"/>
    </row>
    <row r="31" spans="1:46" x14ac:dyDescent="0.25">
      <c r="A31" s="110"/>
      <c r="B31" s="108"/>
      <c r="C31" s="38">
        <f>C$1/(21+4.3)*(H$1-B30)</f>
        <v>1891.304347826087</v>
      </c>
      <c r="D31" s="74">
        <f>(C31/P$1)^(1/1.3)*50+H$1</f>
        <v>30.104776844029267</v>
      </c>
      <c r="E31" s="70" t="s">
        <v>7</v>
      </c>
      <c r="F31" s="26">
        <v>8316</v>
      </c>
      <c r="G31" s="27">
        <v>7.6</v>
      </c>
      <c r="H31" s="28">
        <v>1094</v>
      </c>
      <c r="I31" s="48">
        <f>$C31/((G30-G32)*I32+G32)</f>
        <v>227.1376554722211</v>
      </c>
      <c r="J31" s="26">
        <v>8111</v>
      </c>
      <c r="K31" s="27">
        <v>6.37</v>
      </c>
      <c r="L31" s="28">
        <v>1274</v>
      </c>
      <c r="M31" s="29">
        <f>$C31/((K30-K32)*M32+K32)</f>
        <v>272.63619663933611</v>
      </c>
      <c r="N31" s="26">
        <v>8198</v>
      </c>
      <c r="O31" s="27">
        <v>5.46</v>
      </c>
      <c r="P31" s="28">
        <v>1502</v>
      </c>
      <c r="Q31" s="29">
        <f>$C31/((O30-O32)*Q32+O32)</f>
        <v>311.92099485035709</v>
      </c>
      <c r="R31" s="26">
        <v>8153</v>
      </c>
      <c r="S31" s="27">
        <v>4.55</v>
      </c>
      <c r="T31" s="28">
        <v>1793</v>
      </c>
      <c r="U31" s="29">
        <f>$C31/((S30-S32)*U32+S32)</f>
        <v>373.12110883522115</v>
      </c>
      <c r="V31" s="26">
        <v>7852</v>
      </c>
      <c r="W31" s="27">
        <v>3.96</v>
      </c>
      <c r="X31" s="28">
        <v>1982</v>
      </c>
      <c r="Y31" s="29">
        <f>$C31/((W30-W32)*Y32+W32)</f>
        <v>416.67369670461278</v>
      </c>
      <c r="Z31" s="26">
        <v>7325</v>
      </c>
      <c r="AA31" s="27">
        <v>3.68</v>
      </c>
      <c r="AB31" s="28">
        <v>1992</v>
      </c>
      <c r="AC31" s="29">
        <f>$C31/((AA30-AA32)*AC32+AA32)</f>
        <v>429.30310355773696</v>
      </c>
      <c r="AD31" s="26">
        <v>7134</v>
      </c>
      <c r="AE31" s="2">
        <v>3.19</v>
      </c>
      <c r="AF31" s="12">
        <v>2236</v>
      </c>
      <c r="AG31" s="29">
        <f>$C31/((AE30-AE32)*AG32+AE32)</f>
        <v>543.3526749945936</v>
      </c>
      <c r="AH31" s="15">
        <v>5194</v>
      </c>
      <c r="AI31" s="2">
        <v>2.46</v>
      </c>
      <c r="AJ31" s="12">
        <v>2110</v>
      </c>
      <c r="AK31" s="48">
        <f>$C31/((AI30-AI32)*AK32+AI32)</f>
        <v>712.79595461289989</v>
      </c>
    </row>
    <row r="32" spans="1:46" ht="15.75" thickBot="1" x14ac:dyDescent="0.3">
      <c r="A32" s="111"/>
      <c r="B32" s="109"/>
      <c r="C32" s="20"/>
      <c r="D32" s="75">
        <f>C31/D30</f>
        <v>227.934768380458</v>
      </c>
      <c r="E32" s="71" t="s">
        <v>8</v>
      </c>
      <c r="F32" s="30">
        <v>3691</v>
      </c>
      <c r="G32" s="31">
        <v>8.0299999999999994</v>
      </c>
      <c r="H32" s="32">
        <v>460</v>
      </c>
      <c r="I32" s="49">
        <f>($C31-F32)/(F30-F32)</f>
        <v>-0.31562533359766975</v>
      </c>
      <c r="J32" s="30">
        <v>3552</v>
      </c>
      <c r="K32" s="31">
        <v>6.73</v>
      </c>
      <c r="L32" s="32">
        <v>528</v>
      </c>
      <c r="M32" s="33">
        <f>($C31-J32)/(J30-J32)</f>
        <v>-0.30014380122427492</v>
      </c>
      <c r="N32" s="30">
        <v>4201</v>
      </c>
      <c r="O32" s="31">
        <v>5.76</v>
      </c>
      <c r="P32" s="32">
        <v>729</v>
      </c>
      <c r="Q32" s="33">
        <f>($C31-N32)/(N30-N32)</f>
        <v>-0.47407546226886554</v>
      </c>
      <c r="R32" s="30">
        <v>4936</v>
      </c>
      <c r="S32" s="31">
        <v>4.7699999999999996</v>
      </c>
      <c r="T32" s="32">
        <v>1036</v>
      </c>
      <c r="U32" s="33">
        <f>($C31-R32)/(R30-R32)</f>
        <v>-0.76634675363048399</v>
      </c>
      <c r="V32" s="30">
        <v>5187</v>
      </c>
      <c r="W32" s="31">
        <v>4.1500000000000004</v>
      </c>
      <c r="X32" s="32">
        <v>1250</v>
      </c>
      <c r="Y32" s="33">
        <f>($C31-V32)/(V30-V32)</f>
        <v>-1.0238259248754</v>
      </c>
      <c r="Z32" s="30">
        <v>5988</v>
      </c>
      <c r="AA32" s="31">
        <v>3.86</v>
      </c>
      <c r="AB32" s="32">
        <v>1553</v>
      </c>
      <c r="AC32" s="33">
        <f>($C31-Z32)/(Z30-Z32)</f>
        <v>-1.7597489914836395</v>
      </c>
      <c r="AD32" s="30">
        <v>5605</v>
      </c>
      <c r="AE32" s="8">
        <v>3.23</v>
      </c>
      <c r="AF32" s="13">
        <v>1737</v>
      </c>
      <c r="AG32" s="22">
        <f>($C31-AD32)/(AD30-AD32)</f>
        <v>-1.7914595524234989</v>
      </c>
      <c r="AH32" s="16">
        <v>3824</v>
      </c>
      <c r="AI32" s="8">
        <v>2.52</v>
      </c>
      <c r="AJ32" s="13">
        <v>1517</v>
      </c>
      <c r="AK32" s="57">
        <f>($C31-AH32)/(AH30-AH32)</f>
        <v>-1.0258469491368964</v>
      </c>
    </row>
    <row r="33" spans="2:25" x14ac:dyDescent="0.25">
      <c r="B33" s="21"/>
      <c r="C33" s="1"/>
      <c r="D33" s="1"/>
      <c r="E33" s="1"/>
      <c r="G33" s="35"/>
      <c r="H33" s="34"/>
      <c r="I33" s="34"/>
      <c r="J33" s="34"/>
      <c r="K33" s="34"/>
    </row>
    <row r="34" spans="2:25" x14ac:dyDescent="0.25">
      <c r="B34" s="62" t="s">
        <v>14</v>
      </c>
      <c r="C34" s="1"/>
      <c r="D34" s="1"/>
      <c r="E34" s="1"/>
      <c r="G34" s="34"/>
      <c r="H34" s="34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5" x14ac:dyDescent="0.25">
      <c r="B35" s="80" t="s">
        <v>15</v>
      </c>
      <c r="C35" s="1"/>
      <c r="D35" s="1"/>
      <c r="E35" s="1"/>
      <c r="G35" s="34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65"/>
    </row>
    <row r="36" spans="2:25" x14ac:dyDescent="0.25">
      <c r="B36" s="62" t="s">
        <v>16</v>
      </c>
      <c r="G36" s="34"/>
      <c r="H36" s="34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5" x14ac:dyDescent="0.25">
      <c r="B37" s="62" t="s">
        <v>18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Y37" s="65"/>
    </row>
    <row r="38" spans="2:25" x14ac:dyDescent="0.25">
      <c r="B38" s="62" t="s">
        <v>17</v>
      </c>
      <c r="G38" s="34"/>
      <c r="H38" s="34"/>
      <c r="I38" s="36"/>
      <c r="J38" s="34"/>
      <c r="K38" s="34"/>
    </row>
    <row r="39" spans="2:25" x14ac:dyDescent="0.25">
      <c r="G39" s="34"/>
      <c r="H39" s="34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</sheetData>
  <mergeCells count="46">
    <mergeCell ref="B30:B32"/>
    <mergeCell ref="AJ4:AJ5"/>
    <mergeCell ref="A6:A32"/>
    <mergeCell ref="B6:B8"/>
    <mergeCell ref="B9:B11"/>
    <mergeCell ref="B12:B14"/>
    <mergeCell ref="B15:B17"/>
    <mergeCell ref="B18:B20"/>
    <mergeCell ref="B21:B23"/>
    <mergeCell ref="B24:B26"/>
    <mergeCell ref="B27:B29"/>
    <mergeCell ref="AB4:AB5"/>
    <mergeCell ref="AD4:AD5"/>
    <mergeCell ref="AE4:AE5"/>
    <mergeCell ref="AF4:AF5"/>
    <mergeCell ref="J4:J5"/>
    <mergeCell ref="N3:P3"/>
    <mergeCell ref="R3:T3"/>
    <mergeCell ref="L4:L5"/>
    <mergeCell ref="N4:N5"/>
    <mergeCell ref="O4:O5"/>
    <mergeCell ref="P4:P5"/>
    <mergeCell ref="R4:R5"/>
    <mergeCell ref="T4:T5"/>
    <mergeCell ref="K4:K5"/>
    <mergeCell ref="A3:B3"/>
    <mergeCell ref="F3:H3"/>
    <mergeCell ref="J3:L3"/>
    <mergeCell ref="C4:C5"/>
    <mergeCell ref="A4:B5"/>
    <mergeCell ref="F4:F5"/>
    <mergeCell ref="G4:G5"/>
    <mergeCell ref="H4:H5"/>
    <mergeCell ref="E4:E5"/>
    <mergeCell ref="V3:X3"/>
    <mergeCell ref="S4:S5"/>
    <mergeCell ref="Z3:AB3"/>
    <mergeCell ref="AD3:AF3"/>
    <mergeCell ref="AH3:AJ3"/>
    <mergeCell ref="AH4:AH5"/>
    <mergeCell ref="AI4:AI5"/>
    <mergeCell ref="V4:V5"/>
    <mergeCell ref="W4:W5"/>
    <mergeCell ref="X4:X5"/>
    <mergeCell ref="Z4:Z5"/>
    <mergeCell ref="AA4:AA5"/>
  </mergeCells>
  <conditionalFormatting sqref="I7">
    <cfRule type="cellIs" dxfId="401" priority="414" operator="lessThan">
      <formula>$H$8</formula>
    </cfRule>
    <cfRule type="cellIs" dxfId="400" priority="415" operator="lessThan">
      <formula>$H$6</formula>
    </cfRule>
    <cfRule type="cellIs" dxfId="399" priority="416" operator="greaterThan">
      <formula>$H$6</formula>
    </cfRule>
  </conditionalFormatting>
  <conditionalFormatting sqref="I13">
    <cfRule type="cellIs" dxfId="398" priority="408" operator="lessThan">
      <formula>$H$8</formula>
    </cfRule>
    <cfRule type="cellIs" dxfId="397" priority="409" operator="lessThan">
      <formula>$H$6</formula>
    </cfRule>
    <cfRule type="cellIs" dxfId="396" priority="410" operator="greaterThan">
      <formula>$H$6</formula>
    </cfRule>
  </conditionalFormatting>
  <conditionalFormatting sqref="I19">
    <cfRule type="cellIs" dxfId="395" priority="213" operator="lessThan">
      <formula>$H$20</formula>
    </cfRule>
    <cfRule type="cellIs" dxfId="394" priority="214" operator="lessThan">
      <formula>$H$18</formula>
    </cfRule>
    <cfRule type="cellIs" dxfId="393" priority="215" operator="greaterThan">
      <formula>$H$18</formula>
    </cfRule>
  </conditionalFormatting>
  <conditionalFormatting sqref="I16">
    <cfRule type="cellIs" dxfId="392" priority="201" operator="lessThan">
      <formula>$H$8</formula>
    </cfRule>
    <cfRule type="cellIs" dxfId="391" priority="202" operator="lessThan">
      <formula>$H$6</formula>
    </cfRule>
    <cfRule type="cellIs" dxfId="390" priority="203" operator="greaterThan">
      <formula>$H$6</formula>
    </cfRule>
  </conditionalFormatting>
  <conditionalFormatting sqref="I22">
    <cfRule type="cellIs" dxfId="389" priority="195" operator="lessThan">
      <formula>$H$23</formula>
    </cfRule>
    <cfRule type="cellIs" dxfId="388" priority="196" operator="lessThan">
      <formula>$H$21</formula>
    </cfRule>
    <cfRule type="cellIs" dxfId="387" priority="197" operator="greaterThan">
      <formula>$H$21</formula>
    </cfRule>
  </conditionalFormatting>
  <conditionalFormatting sqref="I25">
    <cfRule type="cellIs" dxfId="386" priority="192" operator="lessThan">
      <formula>$H$26</formula>
    </cfRule>
    <cfRule type="cellIs" dxfId="385" priority="193" operator="lessThan">
      <formula>$H$24</formula>
    </cfRule>
    <cfRule type="cellIs" dxfId="384" priority="194" operator="greaterThan">
      <formula>$H$24</formula>
    </cfRule>
  </conditionalFormatting>
  <conditionalFormatting sqref="I28">
    <cfRule type="cellIs" dxfId="383" priority="189" operator="lessThan">
      <formula>$H$29</formula>
    </cfRule>
    <cfRule type="cellIs" dxfId="382" priority="190" operator="lessThan">
      <formula>$H$27</formula>
    </cfRule>
    <cfRule type="cellIs" dxfId="381" priority="191" operator="greaterThan">
      <formula>$H$27</formula>
    </cfRule>
  </conditionalFormatting>
  <conditionalFormatting sqref="I31">
    <cfRule type="cellIs" dxfId="380" priority="186" operator="lessThan">
      <formula>$H$32</formula>
    </cfRule>
    <cfRule type="cellIs" dxfId="379" priority="187" operator="lessThan">
      <formula>$H$30</formula>
    </cfRule>
    <cfRule type="cellIs" dxfId="378" priority="188" operator="greaterThan">
      <formula>$H$30</formula>
    </cfRule>
  </conditionalFormatting>
  <conditionalFormatting sqref="M7">
    <cfRule type="cellIs" dxfId="377" priority="180" operator="lessThan">
      <formula>$L$8</formula>
    </cfRule>
    <cfRule type="cellIs" dxfId="376" priority="181" operator="lessThan">
      <formula>$L$6</formula>
    </cfRule>
    <cfRule type="cellIs" dxfId="375" priority="182" operator="greaterThan">
      <formula>$L$6</formula>
    </cfRule>
  </conditionalFormatting>
  <conditionalFormatting sqref="M10">
    <cfRule type="cellIs" dxfId="374" priority="177" operator="lessThan">
      <formula>$L$11</formula>
    </cfRule>
    <cfRule type="cellIs" dxfId="373" priority="178" operator="lessThan">
      <formula>$L$9</formula>
    </cfRule>
    <cfRule type="cellIs" dxfId="372" priority="179" operator="greaterThan">
      <formula>$L$9</formula>
    </cfRule>
  </conditionalFormatting>
  <conditionalFormatting sqref="M13">
    <cfRule type="cellIs" dxfId="371" priority="174" operator="lessThan">
      <formula>$L$14</formula>
    </cfRule>
    <cfRule type="cellIs" dxfId="370" priority="175" operator="lessThan">
      <formula>$L$12</formula>
    </cfRule>
    <cfRule type="cellIs" dxfId="369" priority="176" operator="greaterThan">
      <formula>$L$12</formula>
    </cfRule>
  </conditionalFormatting>
  <conditionalFormatting sqref="M16">
    <cfRule type="cellIs" dxfId="368" priority="171" operator="lessThan">
      <formula>$L$17</formula>
    </cfRule>
    <cfRule type="cellIs" dxfId="367" priority="172" operator="lessThan">
      <formula>$L$15</formula>
    </cfRule>
    <cfRule type="cellIs" dxfId="366" priority="173" operator="greaterThan">
      <formula>$L$15</formula>
    </cfRule>
  </conditionalFormatting>
  <conditionalFormatting sqref="M19">
    <cfRule type="cellIs" dxfId="365" priority="168" operator="lessThan">
      <formula>$L$20</formula>
    </cfRule>
    <cfRule type="cellIs" dxfId="364" priority="169" operator="lessThan">
      <formula>$L$18</formula>
    </cfRule>
    <cfRule type="cellIs" dxfId="363" priority="170" operator="greaterThan">
      <formula>$L$18</formula>
    </cfRule>
  </conditionalFormatting>
  <conditionalFormatting sqref="M22">
    <cfRule type="cellIs" dxfId="362" priority="165" operator="lessThan">
      <formula>$L$23</formula>
    </cfRule>
    <cfRule type="cellIs" dxfId="361" priority="166" operator="lessThan">
      <formula>$L$21</formula>
    </cfRule>
    <cfRule type="cellIs" dxfId="360" priority="167" operator="greaterThan">
      <formula>$L$21</formula>
    </cfRule>
  </conditionalFormatting>
  <conditionalFormatting sqref="M25">
    <cfRule type="cellIs" dxfId="359" priority="162" operator="lessThan">
      <formula>$L$26</formula>
    </cfRule>
    <cfRule type="cellIs" dxfId="358" priority="163" operator="lessThan">
      <formula>$L$24</formula>
    </cfRule>
    <cfRule type="cellIs" dxfId="357" priority="164" operator="greaterThan">
      <formula>$L$24</formula>
    </cfRule>
  </conditionalFormatting>
  <conditionalFormatting sqref="M28">
    <cfRule type="cellIs" dxfId="356" priority="159" operator="lessThan">
      <formula>$L$29</formula>
    </cfRule>
    <cfRule type="cellIs" dxfId="355" priority="160" operator="lessThan">
      <formula>$L$27</formula>
    </cfRule>
    <cfRule type="cellIs" dxfId="354" priority="161" operator="greaterThan">
      <formula>$L$27</formula>
    </cfRule>
  </conditionalFormatting>
  <conditionalFormatting sqref="M31">
    <cfRule type="cellIs" dxfId="353" priority="156" operator="lessThan">
      <formula>$L$32</formula>
    </cfRule>
    <cfRule type="cellIs" dxfId="352" priority="157" operator="lessThan">
      <formula>$L$30</formula>
    </cfRule>
    <cfRule type="cellIs" dxfId="351" priority="158" operator="greaterThan">
      <formula>$L$30</formula>
    </cfRule>
  </conditionalFormatting>
  <conditionalFormatting sqref="Q7">
    <cfRule type="cellIs" dxfId="350" priority="153" operator="lessThan">
      <formula>$P$8</formula>
    </cfRule>
    <cfRule type="cellIs" dxfId="349" priority="154" operator="lessThan">
      <formula>$P$6</formula>
    </cfRule>
    <cfRule type="cellIs" dxfId="348" priority="155" operator="greaterThan">
      <formula>$P$6</formula>
    </cfRule>
  </conditionalFormatting>
  <conditionalFormatting sqref="Q10">
    <cfRule type="cellIs" dxfId="347" priority="150" operator="lessThan">
      <formula>$P$11</formula>
    </cfRule>
    <cfRule type="cellIs" dxfId="346" priority="151" operator="lessThan">
      <formula>$P$9</formula>
    </cfRule>
    <cfRule type="cellIs" dxfId="345" priority="152" operator="greaterThan">
      <formula>$P$9</formula>
    </cfRule>
  </conditionalFormatting>
  <conditionalFormatting sqref="Q13">
    <cfRule type="cellIs" dxfId="344" priority="147" operator="lessThan">
      <formula>$P$14</formula>
    </cfRule>
    <cfRule type="cellIs" dxfId="343" priority="148" operator="lessThan">
      <formula>$P$12</formula>
    </cfRule>
    <cfRule type="cellIs" dxfId="342" priority="149" operator="greaterThan">
      <formula>$P$12</formula>
    </cfRule>
  </conditionalFormatting>
  <conditionalFormatting sqref="Q16">
    <cfRule type="cellIs" dxfId="341" priority="144" operator="lessThan">
      <formula>$P$17</formula>
    </cfRule>
    <cfRule type="cellIs" dxfId="340" priority="145" operator="lessThan">
      <formula>$P$15</formula>
    </cfRule>
    <cfRule type="cellIs" dxfId="339" priority="146" operator="greaterThan">
      <formula>$P$15</formula>
    </cfRule>
  </conditionalFormatting>
  <conditionalFormatting sqref="Q19">
    <cfRule type="cellIs" dxfId="338" priority="141" operator="lessThan">
      <formula>$P$20</formula>
    </cfRule>
    <cfRule type="cellIs" dxfId="337" priority="142" operator="lessThan">
      <formula>$P$18</formula>
    </cfRule>
    <cfRule type="cellIs" dxfId="336" priority="143" operator="greaterThan">
      <formula>$P$18</formula>
    </cfRule>
  </conditionalFormatting>
  <conditionalFormatting sqref="Q22">
    <cfRule type="cellIs" dxfId="335" priority="138" operator="lessThan">
      <formula>$P$23</formula>
    </cfRule>
    <cfRule type="cellIs" dxfId="334" priority="139" operator="lessThan">
      <formula>$P$21</formula>
    </cfRule>
    <cfRule type="cellIs" dxfId="333" priority="140" operator="greaterThan">
      <formula>$P$21</formula>
    </cfRule>
  </conditionalFormatting>
  <conditionalFormatting sqref="Q25">
    <cfRule type="cellIs" dxfId="332" priority="135" operator="lessThan">
      <formula>$P$26</formula>
    </cfRule>
    <cfRule type="cellIs" dxfId="331" priority="136" operator="lessThan">
      <formula>$P$24</formula>
    </cfRule>
    <cfRule type="cellIs" dxfId="330" priority="137" operator="greaterThan">
      <formula>$P$24</formula>
    </cfRule>
  </conditionalFormatting>
  <conditionalFormatting sqref="Q28">
    <cfRule type="cellIs" dxfId="329" priority="132" operator="lessThan">
      <formula>$P$29</formula>
    </cfRule>
    <cfRule type="cellIs" dxfId="328" priority="133" operator="lessThan">
      <formula>$P$27</formula>
    </cfRule>
    <cfRule type="cellIs" dxfId="327" priority="134" operator="greaterThan">
      <formula>$P$24</formula>
    </cfRule>
  </conditionalFormatting>
  <conditionalFormatting sqref="Q31">
    <cfRule type="cellIs" dxfId="326" priority="129" operator="lessThan">
      <formula>$P$32</formula>
    </cfRule>
    <cfRule type="cellIs" dxfId="325" priority="130" operator="lessThan">
      <formula>$P$30</formula>
    </cfRule>
    <cfRule type="cellIs" dxfId="324" priority="131" operator="greaterThan">
      <formula>$P$30</formula>
    </cfRule>
  </conditionalFormatting>
  <conditionalFormatting sqref="U7">
    <cfRule type="cellIs" dxfId="323" priority="126" operator="lessThan">
      <formula>$T$8</formula>
    </cfRule>
    <cfRule type="cellIs" dxfId="322" priority="127" operator="lessThan">
      <formula>$T$6</formula>
    </cfRule>
    <cfRule type="cellIs" dxfId="321" priority="128" operator="greaterThan">
      <formula>$T$6</formula>
    </cfRule>
  </conditionalFormatting>
  <conditionalFormatting sqref="U10">
    <cfRule type="cellIs" dxfId="320" priority="123" operator="lessThan">
      <formula>$T$11</formula>
    </cfRule>
    <cfRule type="cellIs" dxfId="319" priority="124" operator="lessThan">
      <formula>$T$9</formula>
    </cfRule>
    <cfRule type="cellIs" dxfId="318" priority="125" operator="greaterThan">
      <formula>$T$9</formula>
    </cfRule>
  </conditionalFormatting>
  <conditionalFormatting sqref="U13">
    <cfRule type="cellIs" dxfId="317" priority="120" operator="lessThan">
      <formula>$T$14</formula>
    </cfRule>
    <cfRule type="cellIs" dxfId="316" priority="121" operator="lessThan">
      <formula>$T$12</formula>
    </cfRule>
    <cfRule type="cellIs" dxfId="315" priority="122" operator="greaterThan">
      <formula>$T$12</formula>
    </cfRule>
  </conditionalFormatting>
  <conditionalFormatting sqref="U16">
    <cfRule type="cellIs" dxfId="314" priority="117" operator="lessThan">
      <formula>$T$17</formula>
    </cfRule>
    <cfRule type="cellIs" dxfId="313" priority="118" operator="lessThan">
      <formula>$T$15</formula>
    </cfRule>
    <cfRule type="cellIs" dxfId="312" priority="119" operator="greaterThan">
      <formula>$T$15</formula>
    </cfRule>
  </conditionalFormatting>
  <conditionalFormatting sqref="U19">
    <cfRule type="cellIs" dxfId="311" priority="114" operator="lessThan">
      <formula>$T$20</formula>
    </cfRule>
    <cfRule type="cellIs" dxfId="310" priority="115" operator="lessThan">
      <formula>$T$18</formula>
    </cfRule>
    <cfRule type="cellIs" dxfId="309" priority="116" operator="greaterThan">
      <formula>$T$18</formula>
    </cfRule>
  </conditionalFormatting>
  <conditionalFormatting sqref="U22">
    <cfRule type="cellIs" dxfId="308" priority="111" operator="lessThan">
      <formula>$T$23</formula>
    </cfRule>
    <cfRule type="cellIs" dxfId="307" priority="112" operator="lessThan">
      <formula>$T$21</formula>
    </cfRule>
    <cfRule type="cellIs" dxfId="306" priority="113" operator="greaterThan">
      <formula>$T$21</formula>
    </cfRule>
  </conditionalFormatting>
  <conditionalFormatting sqref="U25">
    <cfRule type="cellIs" dxfId="305" priority="108" operator="lessThan">
      <formula>$T$26</formula>
    </cfRule>
    <cfRule type="cellIs" dxfId="304" priority="109" operator="lessThan">
      <formula>$T$24</formula>
    </cfRule>
    <cfRule type="cellIs" dxfId="303" priority="110" operator="greaterThan">
      <formula>$T$24</formula>
    </cfRule>
  </conditionalFormatting>
  <conditionalFormatting sqref="U28">
    <cfRule type="cellIs" dxfId="302" priority="105" operator="lessThan">
      <formula>$T$29</formula>
    </cfRule>
    <cfRule type="cellIs" dxfId="301" priority="106" operator="lessThan">
      <formula>$T$27</formula>
    </cfRule>
    <cfRule type="cellIs" dxfId="300" priority="107" operator="greaterThan">
      <formula>$T$27</formula>
    </cfRule>
  </conditionalFormatting>
  <conditionalFormatting sqref="U31">
    <cfRule type="cellIs" dxfId="299" priority="102" operator="lessThan">
      <formula>$T$32</formula>
    </cfRule>
    <cfRule type="cellIs" dxfId="298" priority="103" operator="lessThan">
      <formula>$T$30</formula>
    </cfRule>
    <cfRule type="cellIs" dxfId="297" priority="104" operator="greaterThan">
      <formula>$T$30</formula>
    </cfRule>
  </conditionalFormatting>
  <conditionalFormatting sqref="Y7">
    <cfRule type="cellIs" dxfId="296" priority="99" operator="lessThan">
      <formula>$X$8</formula>
    </cfRule>
    <cfRule type="cellIs" dxfId="295" priority="100" operator="lessThan">
      <formula>$X$6</formula>
    </cfRule>
    <cfRule type="cellIs" dxfId="294" priority="101" operator="greaterThan">
      <formula>$X$6</formula>
    </cfRule>
  </conditionalFormatting>
  <conditionalFormatting sqref="Y10">
    <cfRule type="cellIs" dxfId="293" priority="96" operator="lessThan">
      <formula>$X$11</formula>
    </cfRule>
    <cfRule type="cellIs" dxfId="292" priority="97" operator="lessThan">
      <formula>$X$9</formula>
    </cfRule>
    <cfRule type="cellIs" dxfId="291" priority="98" operator="greaterThan">
      <formula>$X$9</formula>
    </cfRule>
  </conditionalFormatting>
  <conditionalFormatting sqref="Y13">
    <cfRule type="cellIs" dxfId="290" priority="93" operator="lessThan">
      <formula>$X$14</formula>
    </cfRule>
    <cfRule type="cellIs" dxfId="289" priority="94" operator="lessThan">
      <formula>$X$12</formula>
    </cfRule>
    <cfRule type="cellIs" dxfId="288" priority="95" operator="greaterThan">
      <formula>$X$12</formula>
    </cfRule>
  </conditionalFormatting>
  <conditionalFormatting sqref="Y16">
    <cfRule type="cellIs" dxfId="287" priority="90" operator="lessThan">
      <formula>$X$17</formula>
    </cfRule>
    <cfRule type="cellIs" dxfId="286" priority="91" operator="lessThan">
      <formula>$X$15</formula>
    </cfRule>
    <cfRule type="cellIs" dxfId="285" priority="92" operator="greaterThan">
      <formula>$X$15</formula>
    </cfRule>
  </conditionalFormatting>
  <conditionalFormatting sqref="Y19">
    <cfRule type="cellIs" dxfId="284" priority="87" operator="lessThan">
      <formula>$X$20</formula>
    </cfRule>
    <cfRule type="cellIs" dxfId="283" priority="88" operator="lessThan">
      <formula>$X$18</formula>
    </cfRule>
    <cfRule type="cellIs" dxfId="282" priority="89" operator="greaterThan">
      <formula>$X$18</formula>
    </cfRule>
  </conditionalFormatting>
  <conditionalFormatting sqref="Y22">
    <cfRule type="cellIs" dxfId="281" priority="83" operator="lessThan">
      <formula>$X$23</formula>
    </cfRule>
    <cfRule type="cellIs" dxfId="280" priority="84" operator="lessThan">
      <formula>$X$21</formula>
    </cfRule>
    <cfRule type="cellIs" dxfId="279" priority="85" operator="greaterThan">
      <formula>$X$21</formula>
    </cfRule>
  </conditionalFormatting>
  <conditionalFormatting sqref="Y25">
    <cfRule type="cellIs" dxfId="278" priority="80" operator="lessThan">
      <formula>$X$26</formula>
    </cfRule>
    <cfRule type="cellIs" dxfId="277" priority="81" operator="lessThan">
      <formula>$X$24</formula>
    </cfRule>
    <cfRule type="cellIs" dxfId="276" priority="82" operator="greaterThan">
      <formula>$X$24</formula>
    </cfRule>
  </conditionalFormatting>
  <conditionalFormatting sqref="Y28">
    <cfRule type="cellIs" dxfId="275" priority="77" operator="lessThan">
      <formula>$X$29</formula>
    </cfRule>
    <cfRule type="cellIs" dxfId="274" priority="78" operator="lessThan">
      <formula>$X$27</formula>
    </cfRule>
    <cfRule type="cellIs" dxfId="273" priority="79" operator="greaterThan">
      <formula>$X$27</formula>
    </cfRule>
  </conditionalFormatting>
  <conditionalFormatting sqref="Y31">
    <cfRule type="cellIs" dxfId="272" priority="74" operator="lessThan">
      <formula>$X$32</formula>
    </cfRule>
    <cfRule type="cellIs" dxfId="271" priority="75" operator="lessThan">
      <formula>$X$30</formula>
    </cfRule>
    <cfRule type="cellIs" dxfId="270" priority="76" operator="greaterThan">
      <formula>$X$30</formula>
    </cfRule>
  </conditionalFormatting>
  <conditionalFormatting sqref="AC10">
    <cfRule type="cellIs" dxfId="269" priority="68" operator="lessThan">
      <formula>$AB$11</formula>
    </cfRule>
    <cfRule type="cellIs" dxfId="268" priority="69" operator="lessThan">
      <formula>$AB$9</formula>
    </cfRule>
    <cfRule type="cellIs" dxfId="267" priority="70" operator="greaterThan">
      <formula>$AB$9</formula>
    </cfRule>
  </conditionalFormatting>
  <conditionalFormatting sqref="AC13">
    <cfRule type="cellIs" dxfId="266" priority="65" operator="lessThan">
      <formula>$AB$14</formula>
    </cfRule>
    <cfRule type="cellIs" dxfId="265" priority="66" operator="lessThan">
      <formula>$AB$12</formula>
    </cfRule>
    <cfRule type="cellIs" dxfId="264" priority="67" operator="greaterThan">
      <formula>$AB$12</formula>
    </cfRule>
  </conditionalFormatting>
  <conditionalFormatting sqref="AC16">
    <cfRule type="cellIs" dxfId="263" priority="62" operator="lessThan">
      <formula>$AB$17</formula>
    </cfRule>
    <cfRule type="cellIs" dxfId="262" priority="63" operator="lessThan">
      <formula>$AB$15</formula>
    </cfRule>
    <cfRule type="cellIs" dxfId="261" priority="64" operator="greaterThan">
      <formula>$AB$15</formula>
    </cfRule>
  </conditionalFormatting>
  <conditionalFormatting sqref="AC19">
    <cfRule type="cellIs" dxfId="260" priority="59" operator="lessThan">
      <formula>$AB$20</formula>
    </cfRule>
    <cfRule type="cellIs" dxfId="259" priority="60" operator="lessThan">
      <formula>$AB$18</formula>
    </cfRule>
    <cfRule type="cellIs" dxfId="258" priority="61" operator="greaterThan">
      <formula>$AB$18</formula>
    </cfRule>
  </conditionalFormatting>
  <conditionalFormatting sqref="AC22">
    <cfRule type="cellIs" dxfId="257" priority="56" operator="lessThan">
      <formula>$AB$23</formula>
    </cfRule>
    <cfRule type="cellIs" dxfId="256" priority="57" operator="lessThan">
      <formula>$AB$21</formula>
    </cfRule>
    <cfRule type="cellIs" dxfId="255" priority="58" operator="greaterThan">
      <formula>$AB$21</formula>
    </cfRule>
  </conditionalFormatting>
  <conditionalFormatting sqref="AC25">
    <cfRule type="cellIs" dxfId="254" priority="53" operator="lessThan">
      <formula>$AB$26</formula>
    </cfRule>
    <cfRule type="cellIs" dxfId="253" priority="54" operator="lessThan">
      <formula>$AB$24</formula>
    </cfRule>
    <cfRule type="cellIs" dxfId="252" priority="55" operator="greaterThan">
      <formula>$AB$24</formula>
    </cfRule>
  </conditionalFormatting>
  <conditionalFormatting sqref="AC28">
    <cfRule type="cellIs" dxfId="251" priority="50" operator="lessThan">
      <formula>$AB$29</formula>
    </cfRule>
    <cfRule type="cellIs" dxfId="250" priority="51" operator="lessThan">
      <formula>$AB$27</formula>
    </cfRule>
    <cfRule type="cellIs" dxfId="249" priority="52" operator="greaterThan">
      <formula>$AB$27</formula>
    </cfRule>
  </conditionalFormatting>
  <conditionalFormatting sqref="AC31">
    <cfRule type="cellIs" dxfId="248" priority="47" operator="lessThan">
      <formula>$AB$32</formula>
    </cfRule>
    <cfRule type="cellIs" dxfId="247" priority="48" operator="lessThan">
      <formula>$AB$30</formula>
    </cfRule>
    <cfRule type="cellIs" dxfId="246" priority="49" operator="greaterThan">
      <formula>$AB$30</formula>
    </cfRule>
  </conditionalFormatting>
  <conditionalFormatting sqref="AG7">
    <cfRule type="cellIs" dxfId="245" priority="44" operator="lessThan">
      <formula>$AF$8</formula>
    </cfRule>
    <cfRule type="cellIs" dxfId="244" priority="45" operator="lessThan">
      <formula>$AF$6</formula>
    </cfRule>
    <cfRule type="cellIs" dxfId="243" priority="46" operator="greaterThan">
      <formula>$AF$6</formula>
    </cfRule>
  </conditionalFormatting>
  <conditionalFormatting sqref="AG10">
    <cfRule type="cellIs" dxfId="242" priority="41" operator="lessThan">
      <formula>$AF$11</formula>
    </cfRule>
    <cfRule type="cellIs" dxfId="241" priority="42" operator="lessThan">
      <formula>$AF$9</formula>
    </cfRule>
    <cfRule type="cellIs" dxfId="240" priority="43" operator="greaterThan">
      <formula>$AF$9</formula>
    </cfRule>
  </conditionalFormatting>
  <conditionalFormatting sqref="AG13">
    <cfRule type="cellIs" dxfId="239" priority="38" operator="lessThan">
      <formula>$AF$14</formula>
    </cfRule>
    <cfRule type="cellIs" dxfId="238" priority="39" operator="lessThan">
      <formula>$AF$12</formula>
    </cfRule>
    <cfRule type="cellIs" dxfId="237" priority="40" operator="greaterThan">
      <formula>$AF$12</formula>
    </cfRule>
  </conditionalFormatting>
  <conditionalFormatting sqref="AG16">
    <cfRule type="cellIs" dxfId="236" priority="35" operator="lessThan">
      <formula>$AF$17</formula>
    </cfRule>
    <cfRule type="cellIs" dxfId="235" priority="36" operator="lessThan">
      <formula>$AF$15</formula>
    </cfRule>
    <cfRule type="cellIs" dxfId="234" priority="37" operator="greaterThan">
      <formula>$AF$15</formula>
    </cfRule>
  </conditionalFormatting>
  <conditionalFormatting sqref="AG19">
    <cfRule type="cellIs" dxfId="233" priority="31" operator="lessThan">
      <formula>$AF$20</formula>
    </cfRule>
    <cfRule type="cellIs" dxfId="232" priority="32" operator="lessThan">
      <formula>$AF$18</formula>
    </cfRule>
    <cfRule type="cellIs" dxfId="231" priority="33" operator="greaterThan">
      <formula>$AF$18</formula>
    </cfRule>
  </conditionalFormatting>
  <conditionalFormatting sqref="AG22">
    <cfRule type="cellIs" dxfId="230" priority="28" operator="lessThan">
      <formula>$AF$23</formula>
    </cfRule>
    <cfRule type="cellIs" dxfId="229" priority="29" operator="lessThan">
      <formula>$AF$21</formula>
    </cfRule>
    <cfRule type="cellIs" dxfId="228" priority="30" operator="greaterThan">
      <formula>$AF$21</formula>
    </cfRule>
  </conditionalFormatting>
  <conditionalFormatting sqref="AG25">
    <cfRule type="cellIs" dxfId="227" priority="25" operator="lessThan">
      <formula>$AF$26</formula>
    </cfRule>
    <cfRule type="cellIs" dxfId="226" priority="26" operator="lessThan">
      <formula>$AF$24</formula>
    </cfRule>
    <cfRule type="cellIs" dxfId="225" priority="27" operator="greaterThan">
      <formula>$AF$24</formula>
    </cfRule>
  </conditionalFormatting>
  <conditionalFormatting sqref="AG28">
    <cfRule type="cellIs" dxfId="224" priority="22" operator="lessThan">
      <formula>$AF$29</formula>
    </cfRule>
    <cfRule type="cellIs" dxfId="223" priority="23" operator="lessThan">
      <formula>$AF$27</formula>
    </cfRule>
    <cfRule type="cellIs" dxfId="222" priority="24" operator="greaterThan">
      <formula>$AF$27</formula>
    </cfRule>
  </conditionalFormatting>
  <conditionalFormatting sqref="AG31">
    <cfRule type="cellIs" dxfId="221" priority="19" operator="lessThan">
      <formula>$AF$32</formula>
    </cfRule>
    <cfRule type="cellIs" dxfId="220" priority="20" operator="lessThan">
      <formula>$AF$30</formula>
    </cfRule>
    <cfRule type="cellIs" dxfId="219" priority="21" operator="greaterThan">
      <formula>$AF$30</formula>
    </cfRule>
  </conditionalFormatting>
  <conditionalFormatting sqref="AK22">
    <cfRule type="cellIs" dxfId="218" priority="16" operator="lessThan">
      <formula>$AJ$23</formula>
    </cfRule>
    <cfRule type="cellIs" dxfId="217" priority="17" operator="lessThan">
      <formula>$AJ$21</formula>
    </cfRule>
    <cfRule type="cellIs" dxfId="216" priority="18" operator="greaterThan">
      <formula>$AJ$21</formula>
    </cfRule>
  </conditionalFormatting>
  <conditionalFormatting sqref="AK25">
    <cfRule type="cellIs" dxfId="215" priority="13" operator="lessThan">
      <formula>$AJ$26</formula>
    </cfRule>
    <cfRule type="cellIs" dxfId="214" priority="14" operator="lessThan">
      <formula>$AJ$24</formula>
    </cfRule>
    <cfRule type="cellIs" dxfId="213" priority="15" operator="greaterThan">
      <formula>$AJ$24</formula>
    </cfRule>
  </conditionalFormatting>
  <conditionalFormatting sqref="AK28">
    <cfRule type="cellIs" dxfId="212" priority="10" operator="lessThan">
      <formula>$AJ$29</formula>
    </cfRule>
    <cfRule type="cellIs" dxfId="211" priority="11" operator="lessThan">
      <formula>$AJ$27</formula>
    </cfRule>
    <cfRule type="cellIs" dxfId="210" priority="12" operator="greaterThan">
      <formula>$AJ$27</formula>
    </cfRule>
  </conditionalFormatting>
  <conditionalFormatting sqref="AK31">
    <cfRule type="cellIs" dxfId="209" priority="7" operator="lessThan">
      <formula>$AJ$32</formula>
    </cfRule>
    <cfRule type="cellIs" dxfId="208" priority="8" operator="lessThan">
      <formula>$AJ$30</formula>
    </cfRule>
    <cfRule type="cellIs" dxfId="207" priority="9" operator="greaterThan">
      <formula>$AJ$30</formula>
    </cfRule>
  </conditionalFormatting>
  <conditionalFormatting sqref="I10">
    <cfRule type="cellIs" dxfId="206" priority="4" operator="lessThan">
      <formula>$H$11</formula>
    </cfRule>
    <cfRule type="cellIs" dxfId="205" priority="5" operator="lessThan">
      <formula>$H$9</formula>
    </cfRule>
    <cfRule type="cellIs" dxfId="204" priority="6" operator="greaterThan">
      <formula>$H$9</formula>
    </cfRule>
  </conditionalFormatting>
  <conditionalFormatting sqref="AC7">
    <cfRule type="cellIs" dxfId="203" priority="1" operator="lessThan">
      <formula>$AB$11</formula>
    </cfRule>
    <cfRule type="cellIs" dxfId="202" priority="2" operator="lessThan">
      <formula>$AB$9</formula>
    </cfRule>
    <cfRule type="cellIs" dxfId="201" priority="3" operator="greaterThan">
      <formula>$AB$9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workbookViewId="0">
      <selection activeCell="C2" sqref="C2"/>
    </sheetView>
  </sheetViews>
  <sheetFormatPr defaultRowHeight="15" x14ac:dyDescent="0.25"/>
  <cols>
    <col min="1" max="1" width="7" customWidth="1"/>
    <col min="2" max="2" width="12.28515625" customWidth="1"/>
    <col min="3" max="3" width="9.140625" customWidth="1"/>
    <col min="4" max="4" width="6.85546875" customWidth="1"/>
    <col min="5" max="5" width="5.7109375" bestFit="1" customWidth="1"/>
    <col min="6" max="6" width="6" bestFit="1" customWidth="1"/>
    <col min="7" max="7" width="7.140625" customWidth="1"/>
    <col min="8" max="11" width="6" bestFit="1" customWidth="1"/>
    <col min="12" max="12" width="5" bestFit="1" customWidth="1"/>
    <col min="13" max="13" width="5.28515625" bestFit="1" customWidth="1"/>
    <col min="14" max="14" width="6" bestFit="1" customWidth="1"/>
    <col min="15" max="15" width="5" bestFit="1" customWidth="1"/>
    <col min="16" max="16" width="6" bestFit="1" customWidth="1"/>
    <col min="17" max="17" width="5.28515625" bestFit="1" customWidth="1"/>
    <col min="18" max="18" width="6" bestFit="1" customWidth="1"/>
    <col min="19" max="20" width="5" bestFit="1" customWidth="1"/>
    <col min="21" max="22" width="6" bestFit="1" customWidth="1"/>
    <col min="23" max="24" width="5" bestFit="1" customWidth="1"/>
    <col min="25" max="26" width="6" bestFit="1" customWidth="1"/>
    <col min="27" max="28" width="5" bestFit="1" customWidth="1"/>
    <col min="29" max="30" width="6" bestFit="1" customWidth="1"/>
    <col min="31" max="32" width="5" bestFit="1" customWidth="1"/>
    <col min="33" max="34" width="6" bestFit="1" customWidth="1"/>
    <col min="35" max="36" width="5" bestFit="1" customWidth="1"/>
    <col min="37" max="37" width="5.28515625" bestFit="1" customWidth="1"/>
    <col min="38" max="38" width="4.5703125" customWidth="1"/>
    <col min="39" max="45" width="4.5703125" bestFit="1" customWidth="1"/>
    <col min="46" max="46" width="6.5703125" bestFit="1" customWidth="1"/>
  </cols>
  <sheetData>
    <row r="1" spans="1:46" ht="15.75" thickBot="1" x14ac:dyDescent="0.3">
      <c r="A1" s="50" t="s">
        <v>19</v>
      </c>
      <c r="B1" s="37"/>
      <c r="C1" s="51">
        <v>7975</v>
      </c>
      <c r="D1" s="61"/>
      <c r="F1" s="50" t="s">
        <v>12</v>
      </c>
      <c r="G1" s="37"/>
      <c r="H1" s="51">
        <v>21</v>
      </c>
      <c r="J1" s="50" t="s">
        <v>21</v>
      </c>
      <c r="K1" s="78"/>
      <c r="L1" s="78"/>
      <c r="M1" s="78"/>
      <c r="N1" s="78"/>
      <c r="O1" s="78"/>
      <c r="P1" s="37">
        <v>17313</v>
      </c>
      <c r="Q1" s="37" t="s">
        <v>20</v>
      </c>
      <c r="R1" s="78"/>
      <c r="S1" s="79"/>
    </row>
    <row r="2" spans="1:46" ht="15.75" thickBot="1" x14ac:dyDescent="0.3"/>
    <row r="3" spans="1:46" ht="15.75" thickBot="1" x14ac:dyDescent="0.3">
      <c r="A3" s="94" t="s">
        <v>0</v>
      </c>
      <c r="B3" s="95"/>
      <c r="C3" s="44"/>
      <c r="D3" s="44"/>
      <c r="E3" s="45"/>
      <c r="F3" s="96">
        <v>30</v>
      </c>
      <c r="G3" s="97"/>
      <c r="H3" s="98"/>
      <c r="I3" s="84"/>
      <c r="J3" s="85">
        <v>35</v>
      </c>
      <c r="K3" s="86"/>
      <c r="L3" s="87"/>
      <c r="M3" s="84"/>
      <c r="N3" s="85">
        <v>40</v>
      </c>
      <c r="O3" s="86"/>
      <c r="P3" s="87"/>
      <c r="Q3" s="84"/>
      <c r="R3" s="85">
        <v>45</v>
      </c>
      <c r="S3" s="86"/>
      <c r="T3" s="87"/>
      <c r="U3" s="84"/>
      <c r="V3" s="85">
        <v>50</v>
      </c>
      <c r="W3" s="86"/>
      <c r="X3" s="87"/>
      <c r="Y3" s="84"/>
      <c r="Z3" s="85">
        <v>55</v>
      </c>
      <c r="AA3" s="86"/>
      <c r="AB3" s="87"/>
      <c r="AC3" s="84"/>
      <c r="AD3" s="85">
        <v>60</v>
      </c>
      <c r="AE3" s="86"/>
      <c r="AF3" s="87"/>
      <c r="AG3" s="84"/>
      <c r="AH3" s="85">
        <v>65</v>
      </c>
      <c r="AI3" s="86"/>
      <c r="AJ3" s="87"/>
      <c r="AK3" s="58"/>
    </row>
    <row r="4" spans="1:46" x14ac:dyDescent="0.25">
      <c r="A4" s="101" t="s">
        <v>1</v>
      </c>
      <c r="B4" s="102"/>
      <c r="C4" s="99" t="s">
        <v>13</v>
      </c>
      <c r="D4" s="66" t="s">
        <v>4</v>
      </c>
      <c r="E4" s="105" t="s">
        <v>2</v>
      </c>
      <c r="F4" s="90" t="s">
        <v>3</v>
      </c>
      <c r="G4" s="88" t="s">
        <v>4</v>
      </c>
      <c r="H4" s="92" t="s">
        <v>5</v>
      </c>
      <c r="I4" s="40" t="s">
        <v>4</v>
      </c>
      <c r="J4" s="90" t="s">
        <v>3</v>
      </c>
      <c r="K4" s="88" t="s">
        <v>4</v>
      </c>
      <c r="L4" s="92" t="s">
        <v>5</v>
      </c>
      <c r="M4" s="40" t="s">
        <v>4</v>
      </c>
      <c r="N4" s="90" t="s">
        <v>3</v>
      </c>
      <c r="O4" s="88" t="s">
        <v>4</v>
      </c>
      <c r="P4" s="92" t="s">
        <v>5</v>
      </c>
      <c r="Q4" s="40" t="s">
        <v>4</v>
      </c>
      <c r="R4" s="90" t="s">
        <v>3</v>
      </c>
      <c r="S4" s="88" t="s">
        <v>4</v>
      </c>
      <c r="T4" s="92" t="s">
        <v>5</v>
      </c>
      <c r="U4" s="40" t="s">
        <v>4</v>
      </c>
      <c r="V4" s="90" t="s">
        <v>3</v>
      </c>
      <c r="W4" s="88" t="s">
        <v>4</v>
      </c>
      <c r="X4" s="92" t="s">
        <v>5</v>
      </c>
      <c r="Y4" s="40" t="s">
        <v>4</v>
      </c>
      <c r="Z4" s="90" t="s">
        <v>3</v>
      </c>
      <c r="AA4" s="88" t="s">
        <v>4</v>
      </c>
      <c r="AB4" s="92" t="s">
        <v>5</v>
      </c>
      <c r="AC4" s="40" t="s">
        <v>4</v>
      </c>
      <c r="AD4" s="90" t="s">
        <v>3</v>
      </c>
      <c r="AE4" s="88" t="s">
        <v>4</v>
      </c>
      <c r="AF4" s="92" t="s">
        <v>5</v>
      </c>
      <c r="AG4" s="40" t="s">
        <v>4</v>
      </c>
      <c r="AH4" s="90" t="s">
        <v>3</v>
      </c>
      <c r="AI4" s="88" t="s">
        <v>4</v>
      </c>
      <c r="AJ4" s="92" t="s">
        <v>5</v>
      </c>
      <c r="AK4" s="59" t="s">
        <v>4</v>
      </c>
    </row>
    <row r="5" spans="1:46" ht="15.75" thickBot="1" x14ac:dyDescent="0.3">
      <c r="A5" s="103"/>
      <c r="B5" s="104"/>
      <c r="C5" s="100"/>
      <c r="D5" s="72" t="s">
        <v>0</v>
      </c>
      <c r="E5" s="106"/>
      <c r="F5" s="91"/>
      <c r="G5" s="89"/>
      <c r="H5" s="93"/>
      <c r="I5" s="41" t="s">
        <v>5</v>
      </c>
      <c r="J5" s="91"/>
      <c r="K5" s="89"/>
      <c r="L5" s="93"/>
      <c r="M5" s="41" t="s">
        <v>5</v>
      </c>
      <c r="N5" s="91"/>
      <c r="O5" s="89"/>
      <c r="P5" s="93"/>
      <c r="Q5" s="41" t="s">
        <v>5</v>
      </c>
      <c r="R5" s="91"/>
      <c r="S5" s="89"/>
      <c r="T5" s="93"/>
      <c r="U5" s="41" t="s">
        <v>5</v>
      </c>
      <c r="V5" s="91"/>
      <c r="W5" s="89"/>
      <c r="X5" s="93"/>
      <c r="Y5" s="41" t="s">
        <v>5</v>
      </c>
      <c r="Z5" s="91"/>
      <c r="AA5" s="89"/>
      <c r="AB5" s="93"/>
      <c r="AC5" s="41" t="s">
        <v>5</v>
      </c>
      <c r="AD5" s="91"/>
      <c r="AE5" s="89"/>
      <c r="AF5" s="93"/>
      <c r="AG5" s="41" t="s">
        <v>5</v>
      </c>
      <c r="AH5" s="91"/>
      <c r="AI5" s="89"/>
      <c r="AJ5" s="93"/>
      <c r="AK5" s="60" t="s">
        <v>5</v>
      </c>
    </row>
    <row r="6" spans="1:46" x14ac:dyDescent="0.25">
      <c r="A6" s="110" t="s">
        <v>23</v>
      </c>
      <c r="B6" s="107">
        <v>-15</v>
      </c>
      <c r="C6" s="68"/>
      <c r="D6" s="73">
        <f>IF(D7&gt;Z$3,(1-(D7-Z$3)/(AD$3-Z$3))*(AC6-AG6)+AG6,IF(D7&gt;V$3,(1-(D7-V$3)/(Z$3-V$3))*(Y6-AC6)+AC6,IF(D7&gt;R$3,(1-(D7-R$3)/(V$3-R$3))*(U6-Y6)+Y6,IF(D7&gt;N$3,(1-(D7-N$3)/(R$3-N$3))*(Q6-U6)+U6,IF(D7&gt;J$3,(1-(D7-J$3)/(N$3-J$3))*(M6-Q6)+Q6,IF(D7&gt;F$3,(1-(D7-F$3)/(J$3-F$3))*(I6-M6)+M6,I6))))))</f>
        <v>0.7194254968882644</v>
      </c>
      <c r="E6" s="69" t="s">
        <v>6</v>
      </c>
      <c r="F6" s="23">
        <v>4190</v>
      </c>
      <c r="G6" s="24">
        <v>2.73</v>
      </c>
      <c r="H6" s="25">
        <v>1535</v>
      </c>
      <c r="I6" s="42">
        <f>$C7/I7</f>
        <v>2.1661304750775678</v>
      </c>
      <c r="J6" s="23">
        <v>4001</v>
      </c>
      <c r="K6" s="24">
        <v>2.34</v>
      </c>
      <c r="L6" s="25">
        <v>1710</v>
      </c>
      <c r="M6" s="42">
        <f>$C7/M7</f>
        <v>1.8144759594451687</v>
      </c>
      <c r="N6" s="23">
        <v>3608</v>
      </c>
      <c r="O6" s="24">
        <v>1.93</v>
      </c>
      <c r="P6" s="25">
        <v>1870</v>
      </c>
      <c r="Q6" s="42">
        <f>$C7/Q7</f>
        <v>1.4422982931974473</v>
      </c>
      <c r="R6" s="23">
        <v>3081</v>
      </c>
      <c r="S6" s="24">
        <v>1.53</v>
      </c>
      <c r="T6" s="25">
        <v>2014</v>
      </c>
      <c r="U6" s="42">
        <f>$C7/U7</f>
        <v>1.1572846669541692</v>
      </c>
      <c r="V6" s="23">
        <v>2702</v>
      </c>
      <c r="W6" s="24">
        <v>1.34</v>
      </c>
      <c r="X6" s="25">
        <v>2022</v>
      </c>
      <c r="Y6" s="42">
        <f>$C7/Y7</f>
        <v>0.8241392549548634</v>
      </c>
      <c r="Z6" s="23">
        <v>2257</v>
      </c>
      <c r="AA6" s="24">
        <v>1.2</v>
      </c>
      <c r="AB6" s="25">
        <v>1875</v>
      </c>
      <c r="AC6" s="42">
        <f>$C7/AC7</f>
        <v>0.69635312537636951</v>
      </c>
      <c r="AD6" s="23">
        <v>2125</v>
      </c>
      <c r="AE6" s="4">
        <v>1.05</v>
      </c>
      <c r="AF6" s="11">
        <v>2023</v>
      </c>
      <c r="AG6" s="43">
        <f>$C7/AG7</f>
        <v>0.75055759457933346</v>
      </c>
      <c r="AH6" s="17" t="s">
        <v>9</v>
      </c>
      <c r="AI6" s="5" t="s">
        <v>10</v>
      </c>
      <c r="AJ6" s="6" t="s">
        <v>11</v>
      </c>
      <c r="AK6" s="53" t="s">
        <v>10</v>
      </c>
      <c r="AM6" s="64"/>
      <c r="AN6" s="64"/>
      <c r="AO6" s="64"/>
      <c r="AP6" s="64"/>
      <c r="AQ6" s="64"/>
      <c r="AR6" s="64"/>
      <c r="AS6" s="64"/>
      <c r="AT6" s="63"/>
    </row>
    <row r="7" spans="1:46" x14ac:dyDescent="0.25">
      <c r="A7" s="110"/>
      <c r="B7" s="108"/>
      <c r="C7" s="38">
        <f>C$1/(21+4.3)*(H$1-B6)</f>
        <v>11347.826086956522</v>
      </c>
      <c r="D7" s="74">
        <f>(C7/P$1)^(1/1.3)*50+H$1</f>
        <v>57.12827206420031</v>
      </c>
      <c r="E7" s="70" t="s">
        <v>7</v>
      </c>
      <c r="F7" s="26">
        <v>3771</v>
      </c>
      <c r="G7" s="27">
        <v>2.83</v>
      </c>
      <c r="H7" s="28">
        <v>1333</v>
      </c>
      <c r="I7" s="29">
        <f>$C7/((G6-G8)*I8+G8)</f>
        <v>5238.7546445235084</v>
      </c>
      <c r="J7" s="26">
        <v>3569</v>
      </c>
      <c r="K7" s="27">
        <v>2.4300000000000002</v>
      </c>
      <c r="L7" s="28">
        <v>1466</v>
      </c>
      <c r="M7" s="29">
        <f>$C7/((K6-K8)*M8+K8)</f>
        <v>6254.0514950809629</v>
      </c>
      <c r="N7" s="26">
        <v>3269</v>
      </c>
      <c r="O7" s="27">
        <v>1.98</v>
      </c>
      <c r="P7" s="28">
        <v>1648</v>
      </c>
      <c r="Q7" s="29">
        <f>$C7/((O6-O8)*Q8+O8)</f>
        <v>7867.8773596822321</v>
      </c>
      <c r="R7" s="26">
        <v>2733</v>
      </c>
      <c r="S7" s="27">
        <v>1.56</v>
      </c>
      <c r="T7" s="28">
        <v>1756</v>
      </c>
      <c r="U7" s="29">
        <f>$C7/((S6-S8)*U8+S8)</f>
        <v>9805.5615968909387</v>
      </c>
      <c r="V7" s="26">
        <v>2407</v>
      </c>
      <c r="W7" s="27">
        <v>1.37</v>
      </c>
      <c r="X7" s="28">
        <v>1763</v>
      </c>
      <c r="Y7" s="29">
        <f>$C7/((W6-W8)*Y8+W8)</f>
        <v>13769.306605323662</v>
      </c>
      <c r="Z7" s="26">
        <v>2081</v>
      </c>
      <c r="AA7" s="27">
        <v>1.22</v>
      </c>
      <c r="AB7" s="28">
        <v>1702</v>
      </c>
      <c r="AC7" s="29">
        <f>$C7/((AA6-AA8)*AC8+AA8)</f>
        <v>16296.079781106999</v>
      </c>
      <c r="AD7" s="26">
        <v>1978</v>
      </c>
      <c r="AE7" s="2">
        <v>1.05</v>
      </c>
      <c r="AF7" s="12">
        <v>1881</v>
      </c>
      <c r="AG7" s="29">
        <f>$C7/((AE6-AE8)*AG8+AE8)</f>
        <v>15119.194274913254</v>
      </c>
      <c r="AH7" s="82" t="s">
        <v>9</v>
      </c>
      <c r="AI7" s="83" t="s">
        <v>10</v>
      </c>
      <c r="AJ7" s="81" t="s">
        <v>11</v>
      </c>
      <c r="AK7" s="54" t="s">
        <v>10</v>
      </c>
      <c r="AN7" s="64"/>
      <c r="AO7" s="64"/>
      <c r="AP7" s="64"/>
      <c r="AQ7" s="64"/>
      <c r="AR7" s="64"/>
      <c r="AS7" s="64"/>
      <c r="AT7" s="63"/>
    </row>
    <row r="8" spans="1:46" ht="15.75" thickBot="1" x14ac:dyDescent="0.3">
      <c r="A8" s="110"/>
      <c r="B8" s="109"/>
      <c r="C8" s="39"/>
      <c r="D8" s="75">
        <f>C7/D6</f>
        <v>15773.45553645144</v>
      </c>
      <c r="E8" s="71" t="s">
        <v>8</v>
      </c>
      <c r="F8" s="30">
        <v>2032</v>
      </c>
      <c r="G8" s="31">
        <v>2.9</v>
      </c>
      <c r="H8" s="32">
        <v>702</v>
      </c>
      <c r="I8" s="33">
        <f>($C7-F8)/(F6-F8)</f>
        <v>4.3168795583672486</v>
      </c>
      <c r="J8" s="30">
        <v>1904</v>
      </c>
      <c r="K8" s="31">
        <v>2.4900000000000002</v>
      </c>
      <c r="L8" s="32">
        <v>764</v>
      </c>
      <c r="M8" s="33">
        <f>($C7-J8)/(J6-J8)</f>
        <v>4.5034936036988658</v>
      </c>
      <c r="N8" s="30">
        <v>2021</v>
      </c>
      <c r="O8" s="31">
        <v>2.0299999999999998</v>
      </c>
      <c r="P8" s="32">
        <v>994</v>
      </c>
      <c r="Q8" s="33">
        <f>($C7-N8)/(N6-N8)</f>
        <v>5.877017068025534</v>
      </c>
      <c r="R8" s="30">
        <v>1972</v>
      </c>
      <c r="S8" s="31">
        <v>1.58</v>
      </c>
      <c r="T8" s="32">
        <v>1249</v>
      </c>
      <c r="U8" s="33">
        <f>($C7-R8)/(R6-R8)</f>
        <v>8.4543066609166111</v>
      </c>
      <c r="V8" s="30">
        <v>1864</v>
      </c>
      <c r="W8" s="31">
        <v>1.39</v>
      </c>
      <c r="X8" s="32">
        <v>1345</v>
      </c>
      <c r="Y8" s="33">
        <f>($C7-V8)/(V6-V8)</f>
        <v>11.317214900902771</v>
      </c>
      <c r="Z8" s="30">
        <v>1535</v>
      </c>
      <c r="AA8" s="31">
        <v>1.24</v>
      </c>
      <c r="AB8" s="32">
        <v>1237</v>
      </c>
      <c r="AC8" s="33">
        <f>($C7-Z8)/(Z6-Z8)</f>
        <v>13.59117186559075</v>
      </c>
      <c r="AD8" s="30">
        <v>1509</v>
      </c>
      <c r="AE8" s="8">
        <v>1.07</v>
      </c>
      <c r="AF8" s="13">
        <v>1413</v>
      </c>
      <c r="AG8" s="22">
        <f>($C7-AD8)/(AD6-AD8)</f>
        <v>15.972120271033315</v>
      </c>
      <c r="AH8" s="19" t="s">
        <v>9</v>
      </c>
      <c r="AI8" s="9" t="s">
        <v>10</v>
      </c>
      <c r="AJ8" s="10" t="s">
        <v>11</v>
      </c>
      <c r="AK8" s="55" t="s">
        <v>10</v>
      </c>
      <c r="AT8" s="64"/>
    </row>
    <row r="9" spans="1:46" x14ac:dyDescent="0.25">
      <c r="A9" s="110"/>
      <c r="B9" s="107">
        <v>-10</v>
      </c>
      <c r="C9" s="67"/>
      <c r="D9" s="73">
        <f>IF(D10&gt;Z$3,(1-(D10-Z$3)/(AD$3-Z$3))*(AC9-AG9)+AG9,IF(D10&gt;V$3,(1-(D10-V$3)/(Z$3-V$3))*(Y9-AC9)+AC9,IF(D10&gt;R$3,(1-(D10-R$3)/(V$3-R$3))*(U9-Y9)+Y9,IF(D10&gt;N$3,(1-(D10-N$3)/(R$3-N$3))*(Q9-U9)+U9,IF(D10&gt;J$3,(1-(D10-J$3)/(N$3-J$3))*(M9-Q9)+Q9,IF(D10&gt;F$3,(1-(D10-F$3)/(J$3-F$3))*(I9-M9)+M9,I9))))))</f>
        <v>1.4452122846141497</v>
      </c>
      <c r="E9" s="69" t="s">
        <v>6</v>
      </c>
      <c r="F9" s="23">
        <v>5496</v>
      </c>
      <c r="G9" s="24">
        <v>2.99</v>
      </c>
      <c r="H9" s="25">
        <v>1840</v>
      </c>
      <c r="I9" s="42">
        <f>$C10/I10</f>
        <v>2.7094564244868327</v>
      </c>
      <c r="J9" s="23">
        <v>5111</v>
      </c>
      <c r="K9" s="24">
        <v>2.57</v>
      </c>
      <c r="L9" s="25">
        <v>1988</v>
      </c>
      <c r="M9" s="42">
        <f>$C10/M10</f>
        <v>2.3137497890770002</v>
      </c>
      <c r="N9" s="23">
        <v>4833</v>
      </c>
      <c r="O9" s="24">
        <v>2.2200000000000002</v>
      </c>
      <c r="P9" s="25">
        <v>2176</v>
      </c>
      <c r="Q9" s="42">
        <f>$C10/Q10</f>
        <v>1.964547976011995</v>
      </c>
      <c r="R9" s="23">
        <v>4643</v>
      </c>
      <c r="S9" s="24">
        <v>2.0699999999999998</v>
      </c>
      <c r="T9" s="25">
        <v>2240</v>
      </c>
      <c r="U9" s="42">
        <f>$C10/U10</f>
        <v>1.8737114602895371</v>
      </c>
      <c r="V9" s="23">
        <v>4127</v>
      </c>
      <c r="W9" s="24">
        <v>1.72</v>
      </c>
      <c r="X9" s="25">
        <v>2405</v>
      </c>
      <c r="Y9" s="42">
        <f>$C10/Y10</f>
        <v>1.4643891714520096</v>
      </c>
      <c r="Z9" s="23">
        <v>3797</v>
      </c>
      <c r="AA9" s="24">
        <v>1.69</v>
      </c>
      <c r="AB9" s="25">
        <v>2243</v>
      </c>
      <c r="AC9" s="42">
        <f>$C10/AC10</f>
        <v>1.4344508498530886</v>
      </c>
      <c r="AD9" s="23">
        <v>3320</v>
      </c>
      <c r="AE9" s="4">
        <v>1.44</v>
      </c>
      <c r="AF9" s="11">
        <v>2300</v>
      </c>
      <c r="AG9" s="43">
        <f>$C10/AG10</f>
        <v>1.2332134894091413</v>
      </c>
      <c r="AH9" s="17" t="s">
        <v>9</v>
      </c>
      <c r="AI9" s="5" t="s">
        <v>10</v>
      </c>
      <c r="AJ9" s="6" t="s">
        <v>11</v>
      </c>
      <c r="AK9" s="53" t="s">
        <v>10</v>
      </c>
      <c r="AM9" s="64"/>
      <c r="AN9" s="64"/>
      <c r="AO9" s="64"/>
      <c r="AP9" s="64"/>
      <c r="AQ9" s="64"/>
      <c r="AR9" s="64"/>
      <c r="AS9" s="64"/>
      <c r="AT9" s="64"/>
    </row>
    <row r="10" spans="1:46" x14ac:dyDescent="0.25">
      <c r="A10" s="110"/>
      <c r="B10" s="108"/>
      <c r="C10" s="38">
        <f>C$1/(21+4.3)*(H$1-B9)</f>
        <v>9771.7391304347821</v>
      </c>
      <c r="D10" s="74">
        <f>(C10/P$1)^(1/1.3)*50+H$1</f>
        <v>53.202732453537237</v>
      </c>
      <c r="E10" s="70" t="s">
        <v>7</v>
      </c>
      <c r="F10" s="26">
        <v>4891</v>
      </c>
      <c r="G10" s="27">
        <v>3.12</v>
      </c>
      <c r="H10" s="28">
        <v>1566</v>
      </c>
      <c r="I10" s="29">
        <f>$C10/((G9-G11)*I11+G11)</f>
        <v>3606.5312001781081</v>
      </c>
      <c r="J10" s="26">
        <v>4508</v>
      </c>
      <c r="K10" s="27">
        <v>2.66</v>
      </c>
      <c r="L10" s="28">
        <v>1694</v>
      </c>
      <c r="M10" s="29">
        <f>$C10/((K9-K11)*M11+K11)</f>
        <v>4223.3344230073035</v>
      </c>
      <c r="N10" s="26">
        <v>4330</v>
      </c>
      <c r="O10" s="27">
        <v>2.27</v>
      </c>
      <c r="P10" s="28">
        <v>1906</v>
      </c>
      <c r="Q10" s="29">
        <f>$C10/((O9-O11)*Q11+O11)</f>
        <v>4974.0394481336498</v>
      </c>
      <c r="R10" s="26">
        <v>4211</v>
      </c>
      <c r="S10" s="27">
        <v>2.1</v>
      </c>
      <c r="T10" s="28">
        <v>2008</v>
      </c>
      <c r="U10" s="29">
        <f>$C10/((S9-S11)*U11+S11)</f>
        <v>5215.1781837982644</v>
      </c>
      <c r="V10" s="26">
        <v>3760</v>
      </c>
      <c r="W10" s="27">
        <v>1.75</v>
      </c>
      <c r="X10" s="28">
        <v>2149</v>
      </c>
      <c r="Y10" s="29">
        <f>$C10/((W9-W11)*Y11+W11)</f>
        <v>6672.9113550775919</v>
      </c>
      <c r="Z10" s="26">
        <v>3463</v>
      </c>
      <c r="AA10" s="27">
        <v>1.71</v>
      </c>
      <c r="AB10" s="28">
        <v>2027</v>
      </c>
      <c r="AC10" s="29">
        <f>$C10/((AA9-AA11)*AC11+AA11)</f>
        <v>6812.1812130653134</v>
      </c>
      <c r="AD10" s="26">
        <v>3058</v>
      </c>
      <c r="AE10" s="2">
        <v>1.44</v>
      </c>
      <c r="AF10" s="12">
        <v>2127</v>
      </c>
      <c r="AG10" s="29">
        <f>$C10/((AE9-AE11)*AG11+AE11)</f>
        <v>7923.8016891273455</v>
      </c>
      <c r="AH10" s="82" t="s">
        <v>9</v>
      </c>
      <c r="AI10" s="83" t="s">
        <v>10</v>
      </c>
      <c r="AJ10" s="81" t="s">
        <v>11</v>
      </c>
      <c r="AK10" s="54" t="s">
        <v>10</v>
      </c>
      <c r="AT10" s="64"/>
    </row>
    <row r="11" spans="1:46" ht="15.75" thickBot="1" x14ac:dyDescent="0.3">
      <c r="A11" s="110"/>
      <c r="B11" s="109"/>
      <c r="C11" s="39"/>
      <c r="D11" s="75">
        <f>C10/D9</f>
        <v>6761.455901299435</v>
      </c>
      <c r="E11" s="71" t="s">
        <v>8</v>
      </c>
      <c r="F11" s="30">
        <v>2143</v>
      </c>
      <c r="G11" s="31">
        <v>3.21</v>
      </c>
      <c r="H11" s="32">
        <v>667</v>
      </c>
      <c r="I11" s="33">
        <f>($C10-F11)/(F9-F11)</f>
        <v>2.2751980705143997</v>
      </c>
      <c r="J11" s="30">
        <v>2019</v>
      </c>
      <c r="K11" s="31">
        <v>2.74</v>
      </c>
      <c r="L11" s="32">
        <v>737</v>
      </c>
      <c r="M11" s="33">
        <f>($C10-J11)/(J9-J11)</f>
        <v>2.507354181899994</v>
      </c>
      <c r="N11" s="30">
        <v>2513</v>
      </c>
      <c r="O11" s="31">
        <v>2.34</v>
      </c>
      <c r="P11" s="32">
        <v>1075</v>
      </c>
      <c r="Q11" s="33">
        <f>($C10-N11)/(N9-N11)</f>
        <v>3.1287668665667163</v>
      </c>
      <c r="R11" s="30">
        <v>2814</v>
      </c>
      <c r="S11" s="31">
        <v>2.14</v>
      </c>
      <c r="T11" s="32">
        <v>1315</v>
      </c>
      <c r="U11" s="33">
        <f>($C10-R11)/(R9-R11)</f>
        <v>3.8041219958637407</v>
      </c>
      <c r="V11" s="30">
        <v>2802</v>
      </c>
      <c r="W11" s="31">
        <v>1.78</v>
      </c>
      <c r="X11" s="32">
        <v>1571</v>
      </c>
      <c r="Y11" s="33">
        <f>($C10-V11)/(V9-V11)</f>
        <v>5.2601804757998352</v>
      </c>
      <c r="Z11" s="30">
        <v>2628</v>
      </c>
      <c r="AA11" s="31">
        <v>1.74</v>
      </c>
      <c r="AB11" s="32">
        <v>1508</v>
      </c>
      <c r="AC11" s="33">
        <f>($C10-Z11)/(Z9-Z11)</f>
        <v>6.1109830029382222</v>
      </c>
      <c r="AD11" s="30">
        <v>2384</v>
      </c>
      <c r="AE11" s="8">
        <v>1.47</v>
      </c>
      <c r="AF11" s="13">
        <v>1625</v>
      </c>
      <c r="AG11" s="22">
        <f>($C10-AD11)/(AD9-AD11)</f>
        <v>7.8928836863619463</v>
      </c>
      <c r="AH11" s="19" t="s">
        <v>9</v>
      </c>
      <c r="AI11" s="9" t="s">
        <v>10</v>
      </c>
      <c r="AJ11" s="10" t="s">
        <v>11</v>
      </c>
      <c r="AK11" s="55" t="s">
        <v>10</v>
      </c>
      <c r="AT11" s="64"/>
    </row>
    <row r="12" spans="1:46" x14ac:dyDescent="0.25">
      <c r="A12" s="110"/>
      <c r="B12" s="107">
        <v>-7</v>
      </c>
      <c r="C12" s="76"/>
      <c r="D12" s="73">
        <f>IF(D13&gt;Z$3,(1-(D13-Z$3)/(AD$3-Z$3))*(AC12-AG12)+AG12,IF(D13&gt;V$3,(1-(D13-V$3)/(Z$3-V$3))*(Y12-AC12)+AC12,IF(D13&gt;R$3,(1-(D13-R$3)/(V$3-R$3))*(U12-Y12)+Y12,IF(D13&gt;N$3,(1-(D13-N$3)/(R$3-N$3))*(Q12-U12)+U12,IF(D13&gt;J$3,(1-(D13-J$3)/(N$3-J$3))*(M12-Q12)+Q12,IF(D13&gt;F$3,(1-(D13-F$3)/(J$3-F$3))*(I12-M12)+M12,I12))))))</f>
        <v>1.821039320062581</v>
      </c>
      <c r="E12" s="69" t="s">
        <v>6</v>
      </c>
      <c r="F12" s="23">
        <v>6296</v>
      </c>
      <c r="G12" s="24">
        <v>3.28</v>
      </c>
      <c r="H12" s="25">
        <v>1920</v>
      </c>
      <c r="I12" s="42">
        <f>$C13/I13</f>
        <v>3.1651858229301193</v>
      </c>
      <c r="J12" s="23">
        <v>5911</v>
      </c>
      <c r="K12" s="24">
        <v>2.86</v>
      </c>
      <c r="L12" s="25">
        <v>2068</v>
      </c>
      <c r="M12" s="42">
        <f>$C13/M13</f>
        <v>2.7284824292117418</v>
      </c>
      <c r="N12" s="23">
        <v>5633</v>
      </c>
      <c r="O12" s="24">
        <v>2.5</v>
      </c>
      <c r="P12" s="25">
        <v>2256</v>
      </c>
      <c r="Q12" s="42">
        <f>$C13/Q13</f>
        <v>2.2764940724038234</v>
      </c>
      <c r="R12" s="23">
        <v>5443</v>
      </c>
      <c r="S12" s="24">
        <v>2.35</v>
      </c>
      <c r="T12" s="25">
        <v>2320</v>
      </c>
      <c r="U12" s="42">
        <f>$C13/U13</f>
        <v>2.1912269659394132</v>
      </c>
      <c r="V12" s="23">
        <v>4927</v>
      </c>
      <c r="W12" s="24">
        <v>2.0099999999999998</v>
      </c>
      <c r="X12" s="25">
        <v>2451</v>
      </c>
      <c r="Y12" s="42">
        <f>$C13/Y13</f>
        <v>1.8444336748823036</v>
      </c>
      <c r="Z12" s="23">
        <v>4597</v>
      </c>
      <c r="AA12" s="24">
        <v>1.91</v>
      </c>
      <c r="AB12" s="25">
        <v>2406</v>
      </c>
      <c r="AC12" s="42">
        <f>$C13/AC13</f>
        <v>1.6940098592174804</v>
      </c>
      <c r="AD12" s="23">
        <v>4173</v>
      </c>
      <c r="AE12" s="4">
        <v>1.75</v>
      </c>
      <c r="AF12" s="11">
        <v>2380</v>
      </c>
      <c r="AG12" s="43">
        <f>$C13/AG13</f>
        <v>1.5319838775391419</v>
      </c>
      <c r="AH12" s="17" t="s">
        <v>9</v>
      </c>
      <c r="AI12" s="5" t="s">
        <v>10</v>
      </c>
      <c r="AJ12" s="6" t="s">
        <v>11</v>
      </c>
      <c r="AK12" s="53" t="s">
        <v>10</v>
      </c>
      <c r="AM12" s="64"/>
      <c r="AN12" s="64"/>
      <c r="AO12" s="64"/>
      <c r="AP12" s="64"/>
      <c r="AQ12" s="64"/>
      <c r="AR12" s="64"/>
      <c r="AS12" s="64"/>
      <c r="AT12" s="64"/>
    </row>
    <row r="13" spans="1:46" x14ac:dyDescent="0.25">
      <c r="A13" s="110"/>
      <c r="B13" s="108"/>
      <c r="C13" s="38">
        <f>C$1/(21+4.3)*(H$1-B12)</f>
        <v>8826.0869565217381</v>
      </c>
      <c r="D13" s="74">
        <f>(C13/P$1)^(1/1.3)*50+H$1</f>
        <v>50.777614725312191</v>
      </c>
      <c r="E13" s="70" t="s">
        <v>7</v>
      </c>
      <c r="F13" s="26">
        <v>5553</v>
      </c>
      <c r="G13" s="27">
        <v>3.4</v>
      </c>
      <c r="H13" s="28">
        <v>1631</v>
      </c>
      <c r="I13" s="29">
        <f>$C13/((G12-G14)*I14+G14)</f>
        <v>2788.4893495292899</v>
      </c>
      <c r="J13" s="26">
        <v>5089</v>
      </c>
      <c r="K13" s="27">
        <v>2.98</v>
      </c>
      <c r="L13" s="28">
        <v>1710</v>
      </c>
      <c r="M13" s="29">
        <f>$C13/((K12-K14)*M14+K14)</f>
        <v>3234.7970659542029</v>
      </c>
      <c r="N13" s="26">
        <v>4906</v>
      </c>
      <c r="O13" s="27">
        <v>2.64</v>
      </c>
      <c r="P13" s="28">
        <v>1857</v>
      </c>
      <c r="Q13" s="29">
        <f>$C13/((O12-O14)*Q14+O14)</f>
        <v>3877.0524656811376</v>
      </c>
      <c r="R13" s="26">
        <v>4692</v>
      </c>
      <c r="S13" s="27">
        <v>2.44</v>
      </c>
      <c r="T13" s="28">
        <v>1927</v>
      </c>
      <c r="U13" s="29">
        <f>$C13/((S12-S14)*U14+S14)</f>
        <v>4027.9200163721316</v>
      </c>
      <c r="V13" s="26">
        <v>4168</v>
      </c>
      <c r="W13" s="27">
        <v>2.0699999999999998</v>
      </c>
      <c r="X13" s="28">
        <v>2011</v>
      </c>
      <c r="Y13" s="29">
        <f>$C13/((W12-W14)*Y14+W14)</f>
        <v>4785.2558087158895</v>
      </c>
      <c r="Z13" s="26">
        <v>3917</v>
      </c>
      <c r="AA13" s="27">
        <v>1.97</v>
      </c>
      <c r="AB13" s="28">
        <v>1986</v>
      </c>
      <c r="AC13" s="29">
        <f>$C13/((AA12-AA14)*AC14+AA14)</f>
        <v>5210.1744913095145</v>
      </c>
      <c r="AD13" s="26">
        <v>3676</v>
      </c>
      <c r="AE13" s="2">
        <v>1.79</v>
      </c>
      <c r="AF13" s="12">
        <v>2058</v>
      </c>
      <c r="AG13" s="29">
        <f>$C13/((AE12-AE14)*AG14+AE14)</f>
        <v>5761.2139957368663</v>
      </c>
      <c r="AH13" s="82" t="s">
        <v>9</v>
      </c>
      <c r="AI13" s="83" t="s">
        <v>10</v>
      </c>
      <c r="AJ13" s="81" t="s">
        <v>11</v>
      </c>
      <c r="AK13" s="54" t="s">
        <v>10</v>
      </c>
      <c r="AT13" s="64"/>
    </row>
    <row r="14" spans="1:46" ht="15.75" thickBot="1" x14ac:dyDescent="0.3">
      <c r="A14" s="110"/>
      <c r="B14" s="109"/>
      <c r="C14" s="77"/>
      <c r="D14" s="75">
        <f>C13/D12</f>
        <v>4846.7305781285522</v>
      </c>
      <c r="E14" s="71" t="s">
        <v>8</v>
      </c>
      <c r="F14" s="30">
        <v>1448</v>
      </c>
      <c r="G14" s="31">
        <v>3.5</v>
      </c>
      <c r="H14" s="32">
        <v>413</v>
      </c>
      <c r="I14" s="33">
        <f>($C13-F14)/(F12-F14)</f>
        <v>1.521882623044913</v>
      </c>
      <c r="J14" s="30">
        <v>1478</v>
      </c>
      <c r="K14" s="31">
        <v>3.06</v>
      </c>
      <c r="L14" s="32">
        <v>483</v>
      </c>
      <c r="M14" s="33">
        <f>($C13-J14)/(J12-J14)</f>
        <v>1.6575878539412898</v>
      </c>
      <c r="N14" s="30">
        <v>2490</v>
      </c>
      <c r="O14" s="31">
        <v>2.72</v>
      </c>
      <c r="P14" s="32">
        <v>917</v>
      </c>
      <c r="Q14" s="33">
        <f>($C13-N14)/(N12-N14)</f>
        <v>2.0159360345280746</v>
      </c>
      <c r="R14" s="30">
        <v>2673</v>
      </c>
      <c r="S14" s="31">
        <v>2.48</v>
      </c>
      <c r="T14" s="32">
        <v>1077</v>
      </c>
      <c r="U14" s="33">
        <f>($C13-R14)/(R12-R14)</f>
        <v>2.2213310312352843</v>
      </c>
      <c r="V14" s="30">
        <v>2572</v>
      </c>
      <c r="W14" s="31">
        <v>2.11</v>
      </c>
      <c r="X14" s="32">
        <v>1217</v>
      </c>
      <c r="Y14" s="33">
        <f>($C13-V14)/(V12-V14)</f>
        <v>2.6556632511769589</v>
      </c>
      <c r="Z14" s="30">
        <v>2639</v>
      </c>
      <c r="AA14" s="31">
        <v>2.0099999999999998</v>
      </c>
      <c r="AB14" s="32">
        <v>1313</v>
      </c>
      <c r="AC14" s="33">
        <f>($C13-Z14)/(Z12-Z14)</f>
        <v>3.1599014078251981</v>
      </c>
      <c r="AD14" s="30">
        <v>2679</v>
      </c>
      <c r="AE14" s="8">
        <v>1.82</v>
      </c>
      <c r="AF14" s="13">
        <v>1471</v>
      </c>
      <c r="AG14" s="22">
        <f>($C13-AD14)/(AD12-AD14)</f>
        <v>4.1145160351551127</v>
      </c>
      <c r="AH14" s="19" t="s">
        <v>9</v>
      </c>
      <c r="AI14" s="9" t="s">
        <v>10</v>
      </c>
      <c r="AJ14" s="10" t="s">
        <v>11</v>
      </c>
      <c r="AK14" s="55" t="s">
        <v>10</v>
      </c>
      <c r="AT14" s="64"/>
    </row>
    <row r="15" spans="1:46" x14ac:dyDescent="0.25">
      <c r="A15" s="110"/>
      <c r="B15" s="107">
        <v>-5</v>
      </c>
      <c r="C15" s="76"/>
      <c r="D15" s="73">
        <f>IF(D16&gt;Z$3,(1-(D16-Z$3)/(AD$3-Z$3))*(AC15-AG15)+AG15,IF(D16&gt;V$3,(1-(D16-V$3)/(Z$3-V$3))*(Y15-AC15)+AC15,IF(D16&gt;R$3,(1-(D16-R$3)/(V$3-R$3))*(U15-Y15)+Y15,IF(D16&gt;N$3,(1-(D16-N$3)/(R$3-N$3))*(Q15-U15)+U15,IF(D16&gt;J$3,(1-(D16-J$3)/(N$3-J$3))*(M15-Q15)+Q15,IF(D16&gt;F$3,(1-(D16-F$3)/(J$3-F$3))*(I15-M15)+M15,I15))))))</f>
        <v>2.1361221072987462</v>
      </c>
      <c r="E15" s="69" t="s">
        <v>6</v>
      </c>
      <c r="F15" s="23">
        <v>6317</v>
      </c>
      <c r="G15" s="24">
        <v>3.52</v>
      </c>
      <c r="H15" s="25">
        <v>1793</v>
      </c>
      <c r="I15" s="42">
        <f>$C16/I16</f>
        <v>3.4232868893738457</v>
      </c>
      <c r="J15" s="23">
        <v>6037</v>
      </c>
      <c r="K15" s="24">
        <v>3.09</v>
      </c>
      <c r="L15" s="25">
        <v>1957</v>
      </c>
      <c r="M15" s="42">
        <f>$C16/M16</f>
        <v>2.9854044862663272</v>
      </c>
      <c r="N15" s="23">
        <v>5965</v>
      </c>
      <c r="O15" s="24">
        <v>2.74</v>
      </c>
      <c r="P15" s="25">
        <v>2179</v>
      </c>
      <c r="Q15" s="42">
        <f>$C16/Q16</f>
        <v>2.5814228312384095</v>
      </c>
      <c r="R15" s="23">
        <v>5844</v>
      </c>
      <c r="S15" s="24">
        <v>2.54</v>
      </c>
      <c r="T15" s="25">
        <v>2300</v>
      </c>
      <c r="U15" s="42">
        <f>$C16/U16</f>
        <v>2.4232347480678729</v>
      </c>
      <c r="V15" s="23">
        <v>5040</v>
      </c>
      <c r="W15" s="24">
        <v>2.23</v>
      </c>
      <c r="X15" s="25">
        <v>2256</v>
      </c>
      <c r="Y15" s="42">
        <f>$C16/Y16</f>
        <v>2.0754374445430344</v>
      </c>
      <c r="Z15" s="23">
        <v>4963</v>
      </c>
      <c r="AA15" s="24">
        <v>2.0099999999999998</v>
      </c>
      <c r="AB15" s="25">
        <v>2467</v>
      </c>
      <c r="AC15" s="42">
        <f>$C16/AC16</f>
        <v>1.8599232974042224</v>
      </c>
      <c r="AD15" s="23">
        <v>4428</v>
      </c>
      <c r="AE15" s="4">
        <v>1.83</v>
      </c>
      <c r="AF15" s="11">
        <v>2425</v>
      </c>
      <c r="AG15" s="43">
        <f>$C16/AG16</f>
        <v>1.675678377897067</v>
      </c>
      <c r="AH15" s="17" t="s">
        <v>9</v>
      </c>
      <c r="AI15" s="5" t="s">
        <v>10</v>
      </c>
      <c r="AJ15" s="6" t="s">
        <v>11</v>
      </c>
      <c r="AK15" s="53" t="s">
        <v>10</v>
      </c>
      <c r="AM15" s="64"/>
      <c r="AN15" s="64"/>
      <c r="AO15" s="64"/>
      <c r="AP15" s="64"/>
      <c r="AQ15" s="64"/>
      <c r="AR15" s="64"/>
      <c r="AS15" s="64"/>
      <c r="AT15" s="64"/>
    </row>
    <row r="16" spans="1:46" x14ac:dyDescent="0.25">
      <c r="A16" s="110"/>
      <c r="B16" s="108"/>
      <c r="C16" s="38">
        <f>C$1/(21+4.3)*(H$1-B15)</f>
        <v>8195.652173913044</v>
      </c>
      <c r="D16" s="74">
        <f>(C16/P$1)^(1/1.3)*50+H$1</f>
        <v>49.127585778545608</v>
      </c>
      <c r="E16" s="70" t="s">
        <v>7</v>
      </c>
      <c r="F16" s="26">
        <v>5635</v>
      </c>
      <c r="G16" s="27">
        <v>3.66</v>
      </c>
      <c r="H16" s="28">
        <v>1541</v>
      </c>
      <c r="I16" s="29">
        <f>$C16/((G15-G17)*I17+G17)</f>
        <v>2394.0886168065549</v>
      </c>
      <c r="J16" s="26">
        <v>5258</v>
      </c>
      <c r="K16" s="27">
        <v>3.21</v>
      </c>
      <c r="L16" s="28">
        <v>1637</v>
      </c>
      <c r="M16" s="29">
        <f>$C16/((K15-K17)*M17+K17)</f>
        <v>2745.2401212684158</v>
      </c>
      <c r="N16" s="26">
        <v>5255</v>
      </c>
      <c r="O16" s="27">
        <v>2.9</v>
      </c>
      <c r="P16" s="28">
        <v>1814</v>
      </c>
      <c r="Q16" s="29">
        <f>$C16/((O15-O17)*Q17+O17)</f>
        <v>3174.8584829790434</v>
      </c>
      <c r="R16" s="26">
        <v>5096</v>
      </c>
      <c r="S16" s="27">
        <v>2.64</v>
      </c>
      <c r="T16" s="28">
        <v>1932</v>
      </c>
      <c r="U16" s="29">
        <f>$C16/((S15-S17)*U17+S17)</f>
        <v>3382.1123522794128</v>
      </c>
      <c r="V16" s="26">
        <v>4314</v>
      </c>
      <c r="W16" s="27">
        <v>2.2999999999999998</v>
      </c>
      <c r="X16" s="28">
        <v>1873</v>
      </c>
      <c r="Y16" s="29">
        <f>$C16/((W15-W17)*Y17+W17)</f>
        <v>3948.8794015266244</v>
      </c>
      <c r="Z16" s="26">
        <v>4278</v>
      </c>
      <c r="AA16" s="27">
        <v>2.0699999999999998</v>
      </c>
      <c r="AB16" s="28">
        <v>2062</v>
      </c>
      <c r="AC16" s="29">
        <f>$C16/((AA15-AA17)*AC17+AA17)</f>
        <v>4406.446322464587</v>
      </c>
      <c r="AD16" s="26">
        <v>3945</v>
      </c>
      <c r="AE16" s="2">
        <v>1.86</v>
      </c>
      <c r="AF16" s="12">
        <v>2121</v>
      </c>
      <c r="AG16" s="29">
        <f>$C16/((AE15-AE17)*AG17+AE17)</f>
        <v>4890.9458294725837</v>
      </c>
      <c r="AH16" s="82" t="s">
        <v>9</v>
      </c>
      <c r="AI16" s="83" t="s">
        <v>10</v>
      </c>
      <c r="AJ16" s="81" t="s">
        <v>11</v>
      </c>
      <c r="AK16" s="54" t="s">
        <v>10</v>
      </c>
      <c r="AT16" s="64"/>
    </row>
    <row r="17" spans="1:46" ht="15.75" thickBot="1" x14ac:dyDescent="0.3">
      <c r="A17" s="110"/>
      <c r="B17" s="109"/>
      <c r="C17" s="77"/>
      <c r="D17" s="75">
        <f>C16/D15</f>
        <v>3836.6964818677593</v>
      </c>
      <c r="E17" s="71" t="s">
        <v>8</v>
      </c>
      <c r="F17" s="30">
        <v>1655</v>
      </c>
      <c r="G17" s="31">
        <v>3.76</v>
      </c>
      <c r="H17" s="32">
        <v>440</v>
      </c>
      <c r="I17" s="33">
        <f>($C16-F17)/(F15-F17)</f>
        <v>1.4029712942756423</v>
      </c>
      <c r="J17" s="30">
        <v>1703</v>
      </c>
      <c r="K17" s="31">
        <v>3.3</v>
      </c>
      <c r="L17" s="32">
        <v>515</v>
      </c>
      <c r="M17" s="33">
        <f>($C16-J17)/(J15-J17)</f>
        <v>1.4980738749222529</v>
      </c>
      <c r="N17" s="30">
        <v>2589</v>
      </c>
      <c r="O17" s="31">
        <v>2.98</v>
      </c>
      <c r="P17" s="32">
        <v>869</v>
      </c>
      <c r="Q17" s="33">
        <f>($C16-N17)/(N15-N17)</f>
        <v>1.6607382031732949</v>
      </c>
      <c r="R17" s="30">
        <v>2823</v>
      </c>
      <c r="S17" s="31">
        <v>2.69</v>
      </c>
      <c r="T17" s="32">
        <v>1050</v>
      </c>
      <c r="U17" s="33">
        <f>($C16-R17)/(R15-R17)</f>
        <v>1.7784350128808488</v>
      </c>
      <c r="V17" s="30">
        <v>2590</v>
      </c>
      <c r="W17" s="31">
        <v>2.35</v>
      </c>
      <c r="X17" s="32">
        <v>1103</v>
      </c>
      <c r="Y17" s="33">
        <f>($C16-V17)/(V15-V17)</f>
        <v>2.2880212954747119</v>
      </c>
      <c r="Z17" s="30">
        <v>2809</v>
      </c>
      <c r="AA17" s="31">
        <v>2.11</v>
      </c>
      <c r="AB17" s="32">
        <v>1328</v>
      </c>
      <c r="AC17" s="33">
        <f>($C16-Z17)/(Z15-Z17)</f>
        <v>2.5007670259577734</v>
      </c>
      <c r="AD17" s="30">
        <v>2719</v>
      </c>
      <c r="AE17" s="8">
        <v>1.9</v>
      </c>
      <c r="AF17" s="13">
        <v>1433</v>
      </c>
      <c r="AG17" s="22">
        <f>($C16-AD17)/(AD15-AD17)</f>
        <v>3.2045946014704763</v>
      </c>
      <c r="AH17" s="19" t="s">
        <v>9</v>
      </c>
      <c r="AI17" s="9" t="s">
        <v>10</v>
      </c>
      <c r="AJ17" s="10" t="s">
        <v>11</v>
      </c>
      <c r="AK17" s="55" t="s">
        <v>10</v>
      </c>
      <c r="AT17" s="64"/>
    </row>
    <row r="18" spans="1:46" x14ac:dyDescent="0.25">
      <c r="A18" s="110"/>
      <c r="B18" s="107">
        <v>0</v>
      </c>
      <c r="C18" s="76"/>
      <c r="D18" s="73">
        <f>IF(D19&gt;Z$3,(1-(D19-Z$3)/(AD$3-Z$3))*(AC18-AG18)+AG18,IF(D19&gt;V$3,(1-(D19-V$3)/(Z$3-V$3))*(Y18-AC18)+AC18,IF(D19&gt;R$3,(1-(D19-R$3)/(V$3-R$3))*(U18-Y18)+Y18,IF(D19&gt;N$3,(1-(D19-N$3)/(R$3-N$3))*(Q18-U18)+U18,IF(D19&gt;J$3,(1-(D19-J$3)/(N$3-J$3))*(M18-Q18)+Q18,IF(D19&gt;F$3,(1-(D19-F$3)/(J$3-F$3))*(I18-M18)+M18,I18))))))</f>
        <v>3.0614103929033449</v>
      </c>
      <c r="E18" s="69" t="s">
        <v>6</v>
      </c>
      <c r="F18" s="23">
        <v>6371</v>
      </c>
      <c r="G18" s="24">
        <v>4.3099999999999996</v>
      </c>
      <c r="H18" s="25">
        <v>1477</v>
      </c>
      <c r="I18" s="42">
        <f>$C19/I19</f>
        <v>4.2952467336347206</v>
      </c>
      <c r="J18" s="23">
        <v>6353</v>
      </c>
      <c r="K18" s="24">
        <v>3.79</v>
      </c>
      <c r="L18" s="25">
        <v>1678</v>
      </c>
      <c r="M18" s="42">
        <f>$C19/M19</f>
        <v>3.7766164592883649</v>
      </c>
      <c r="N18" s="23">
        <v>6795</v>
      </c>
      <c r="O18" s="24">
        <v>3.42</v>
      </c>
      <c r="P18" s="25">
        <v>1986</v>
      </c>
      <c r="Q18" s="42">
        <f>$C19/Q19</f>
        <v>3.4277144110303874</v>
      </c>
      <c r="R18" s="23">
        <v>6848</v>
      </c>
      <c r="S18" s="24">
        <v>3.04</v>
      </c>
      <c r="T18" s="25">
        <v>2249</v>
      </c>
      <c r="U18" s="42">
        <f>$C19/U19</f>
        <v>3.0513381945390945</v>
      </c>
      <c r="V18" s="23">
        <v>5879</v>
      </c>
      <c r="W18" s="24">
        <v>2.48</v>
      </c>
      <c r="X18" s="25">
        <v>2367</v>
      </c>
      <c r="Y18" s="42">
        <f>$C19/Y19</f>
        <v>2.4518318900715617</v>
      </c>
      <c r="Z18" s="23">
        <v>5321</v>
      </c>
      <c r="AA18" s="24">
        <v>2.09</v>
      </c>
      <c r="AB18" s="25">
        <v>2546</v>
      </c>
      <c r="AC18" s="42">
        <f>$C19/AC19</f>
        <v>2.0479241727860247</v>
      </c>
      <c r="AD18" s="23">
        <v>5064</v>
      </c>
      <c r="AE18" s="4">
        <v>1.99</v>
      </c>
      <c r="AF18" s="11">
        <v>2539</v>
      </c>
      <c r="AG18" s="43">
        <f>$C19/AG19</f>
        <v>1.9522618821593569</v>
      </c>
      <c r="AH18" s="17" t="s">
        <v>9</v>
      </c>
      <c r="AI18" s="5" t="s">
        <v>10</v>
      </c>
      <c r="AJ18" s="6" t="s">
        <v>11</v>
      </c>
      <c r="AK18" s="53" t="s">
        <v>10</v>
      </c>
      <c r="AM18" s="64"/>
      <c r="AN18" s="64"/>
      <c r="AO18" s="64"/>
      <c r="AP18" s="64"/>
      <c r="AQ18" s="64"/>
      <c r="AR18" s="64"/>
      <c r="AS18" s="64"/>
      <c r="AT18" s="64"/>
    </row>
    <row r="19" spans="1:46" x14ac:dyDescent="0.25">
      <c r="A19" s="110"/>
      <c r="B19" s="108"/>
      <c r="C19" s="38">
        <f>C$1/(21+4.3)*(H$1-B18)</f>
        <v>6619.565217391304</v>
      </c>
      <c r="D19" s="74">
        <f>(C19/P$1)^(1/1.3)*50+H$1</f>
        <v>44.866195073932317</v>
      </c>
      <c r="E19" s="70" t="s">
        <v>7</v>
      </c>
      <c r="F19" s="26">
        <v>5804</v>
      </c>
      <c r="G19" s="27">
        <v>4.43</v>
      </c>
      <c r="H19" s="28">
        <v>1310</v>
      </c>
      <c r="I19" s="29">
        <f>$C19/((G18-G20)*I20+G20)</f>
        <v>1541.1373613430817</v>
      </c>
      <c r="J19" s="26">
        <v>5737</v>
      </c>
      <c r="K19" s="27">
        <v>3.89</v>
      </c>
      <c r="L19" s="28">
        <v>1474</v>
      </c>
      <c r="M19" s="29">
        <f>$C19/((K18-K20)*M20+K20)</f>
        <v>1752.7766689442012</v>
      </c>
      <c r="N19" s="26">
        <v>6265</v>
      </c>
      <c r="O19" s="27">
        <v>3.47</v>
      </c>
      <c r="P19" s="28">
        <v>1806</v>
      </c>
      <c r="Q19" s="29">
        <f>$C19/((O18-O20)*Q20+O20)</f>
        <v>1931.1892484652567</v>
      </c>
      <c r="R19" s="26">
        <v>6060</v>
      </c>
      <c r="S19" s="27">
        <v>3.15</v>
      </c>
      <c r="T19" s="28">
        <v>1921</v>
      </c>
      <c r="U19" s="29">
        <f>$C19/((S18-S20)*U20+S20)</f>
        <v>2169.3974234774037</v>
      </c>
      <c r="V19" s="26">
        <v>5356</v>
      </c>
      <c r="W19" s="27">
        <v>2.5299999999999998</v>
      </c>
      <c r="X19" s="28">
        <v>2118</v>
      </c>
      <c r="Y19" s="29">
        <f>$C19/((W18-W20)*Y20+W20)</f>
        <v>2699.8446525622517</v>
      </c>
      <c r="Z19" s="26">
        <v>4746</v>
      </c>
      <c r="AA19" s="27">
        <v>2.12</v>
      </c>
      <c r="AB19" s="28">
        <v>2242</v>
      </c>
      <c r="AC19" s="29">
        <f>$C19/((AA18-AA20)*AC20+AA20)</f>
        <v>3232.3292558171015</v>
      </c>
      <c r="AD19" s="26">
        <v>4461</v>
      </c>
      <c r="AE19" s="2">
        <v>1.99</v>
      </c>
      <c r="AF19" s="12">
        <v>2239</v>
      </c>
      <c r="AG19" s="29">
        <f>$C19/((AE18-AE20)*AG20+AE20)</f>
        <v>3390.7158040034765</v>
      </c>
      <c r="AH19" s="82" t="s">
        <v>9</v>
      </c>
      <c r="AI19" s="83" t="s">
        <v>10</v>
      </c>
      <c r="AJ19" s="81" t="s">
        <v>11</v>
      </c>
      <c r="AK19" s="54" t="s">
        <v>10</v>
      </c>
      <c r="AT19" s="64"/>
    </row>
    <row r="20" spans="1:46" ht="15.75" thickBot="1" x14ac:dyDescent="0.3">
      <c r="A20" s="110"/>
      <c r="B20" s="109"/>
      <c r="C20" s="77"/>
      <c r="D20" s="75">
        <f>C19/D18</f>
        <v>2162.2599938695307</v>
      </c>
      <c r="E20" s="71" t="s">
        <v>8</v>
      </c>
      <c r="F20" s="30">
        <v>1822</v>
      </c>
      <c r="G20" s="31">
        <v>4.58</v>
      </c>
      <c r="H20" s="32">
        <v>398</v>
      </c>
      <c r="I20" s="33">
        <f>($C19-F20)/(F18-F20)</f>
        <v>1.0546417272788093</v>
      </c>
      <c r="J20" s="30">
        <v>1772</v>
      </c>
      <c r="K20" s="31">
        <v>4.0199999999999996</v>
      </c>
      <c r="L20" s="32">
        <v>440</v>
      </c>
      <c r="M20" s="33">
        <f>($C19-J20)/(J18-J20)</f>
        <v>1.0581893074418913</v>
      </c>
      <c r="N20" s="30">
        <v>2929</v>
      </c>
      <c r="O20" s="31">
        <v>3.59</v>
      </c>
      <c r="P20" s="32">
        <v>816</v>
      </c>
      <c r="Q20" s="33">
        <f>($C19-N20)/(N18-N20)</f>
        <v>0.95462111158595553</v>
      </c>
      <c r="R20" s="30">
        <v>3020</v>
      </c>
      <c r="S20" s="31">
        <v>3.23</v>
      </c>
      <c r="T20" s="32">
        <v>935</v>
      </c>
      <c r="U20" s="33">
        <f>($C19-R20)/(R18-R20)</f>
        <v>0.94032529189950476</v>
      </c>
      <c r="V20" s="30">
        <v>2987</v>
      </c>
      <c r="W20" s="31">
        <v>2.59</v>
      </c>
      <c r="X20" s="32">
        <v>1153</v>
      </c>
      <c r="Y20" s="33">
        <f>($C19-V20)/(V18-V20)</f>
        <v>1.256073726622166</v>
      </c>
      <c r="Z20" s="30">
        <v>2852</v>
      </c>
      <c r="AA20" s="31">
        <v>2.17</v>
      </c>
      <c r="AB20" s="32">
        <v>1315</v>
      </c>
      <c r="AC20" s="33">
        <f>($C19-Z20)/(Z18-Z20)</f>
        <v>1.5259478401746878</v>
      </c>
      <c r="AD20" s="30">
        <v>3003</v>
      </c>
      <c r="AE20" s="8">
        <v>2.04</v>
      </c>
      <c r="AF20" s="13">
        <v>1470</v>
      </c>
      <c r="AG20" s="22">
        <f>($C19-AD20)/(AD18-AD20)</f>
        <v>1.7547623568128599</v>
      </c>
      <c r="AH20" s="19" t="s">
        <v>9</v>
      </c>
      <c r="AI20" s="9" t="s">
        <v>10</v>
      </c>
      <c r="AJ20" s="10" t="s">
        <v>11</v>
      </c>
      <c r="AK20" s="55" t="s">
        <v>10</v>
      </c>
      <c r="AT20" s="64"/>
    </row>
    <row r="21" spans="1:46" x14ac:dyDescent="0.25">
      <c r="A21" s="110"/>
      <c r="B21" s="107">
        <v>5</v>
      </c>
      <c r="C21" s="76"/>
      <c r="D21" s="73">
        <f>IF(D22&gt;Z$3,(1-(D22-Z$3)/(AD$3-Z$3))*(AC21-AG21)+AG21,IF(D22&gt;V$3,(1-(D22-V$3)/(Z$3-V$3))*(Y21-AC21)+AC21,IF(D22&gt;R$3,(1-(D22-R$3)/(V$3-R$3))*(U21-Y21)+Y21,IF(D22&gt;N$3,(1-(D22-N$3)/(R$3-N$3))*(Q21-U21)+U21,IF(D22&gt;J$3,(1-(D22-J$3)/(N$3-J$3))*(M21-Q21)+Q21,IF(D22&gt;F$3,(1-(D22-F$3)/(J$3-F$3))*(I21-M21)+M21,I21))))))</f>
        <v>3.7844210237583757</v>
      </c>
      <c r="E21" s="69" t="s">
        <v>6</v>
      </c>
      <c r="F21" s="23">
        <v>6713</v>
      </c>
      <c r="G21" s="24">
        <v>4.4800000000000004</v>
      </c>
      <c r="H21" s="25">
        <v>1499</v>
      </c>
      <c r="I21" s="42">
        <f>$C22/I22</f>
        <v>4.6093023670397155</v>
      </c>
      <c r="J21" s="23">
        <v>6881</v>
      </c>
      <c r="K21" s="24">
        <v>4.25</v>
      </c>
      <c r="L21" s="25">
        <v>1618</v>
      </c>
      <c r="M21" s="42">
        <f>$C22/M22</f>
        <v>4.3873696990554851</v>
      </c>
      <c r="N21" s="23">
        <v>6962</v>
      </c>
      <c r="O21" s="24">
        <v>3.69</v>
      </c>
      <c r="P21" s="25">
        <v>1887</v>
      </c>
      <c r="Q21" s="42">
        <f>$C22/Q22</f>
        <v>3.812687241511139</v>
      </c>
      <c r="R21" s="23">
        <v>6991</v>
      </c>
      <c r="S21" s="24">
        <v>3.29</v>
      </c>
      <c r="T21" s="25">
        <v>2122</v>
      </c>
      <c r="U21" s="42">
        <f>$C22/U22</f>
        <v>3.4216604745220685</v>
      </c>
      <c r="V21" s="23">
        <v>6374</v>
      </c>
      <c r="W21" s="24">
        <v>2.81</v>
      </c>
      <c r="X21" s="25">
        <v>2266</v>
      </c>
      <c r="Y21" s="42">
        <f>$C22/Y22</f>
        <v>2.8868043109175465</v>
      </c>
      <c r="Z21" s="23">
        <v>6110</v>
      </c>
      <c r="AA21" s="24">
        <v>2.48</v>
      </c>
      <c r="AB21" s="25">
        <v>2460</v>
      </c>
      <c r="AC21" s="42">
        <f>$C22/AC22</f>
        <v>2.5363020525936126</v>
      </c>
      <c r="AD21" s="23">
        <v>5744</v>
      </c>
      <c r="AE21" s="4">
        <v>2.27</v>
      </c>
      <c r="AF21" s="11">
        <v>2530</v>
      </c>
      <c r="AG21" s="43">
        <f>$C22/AG22</f>
        <v>2.2991209960839436</v>
      </c>
      <c r="AH21" s="14">
        <v>4924</v>
      </c>
      <c r="AI21" s="4">
        <v>1.84</v>
      </c>
      <c r="AJ21" s="11">
        <v>2682</v>
      </c>
      <c r="AK21" s="56">
        <f>$C22/AK22</f>
        <v>1.8302255513244339</v>
      </c>
      <c r="AM21" s="64"/>
      <c r="AN21" s="64"/>
      <c r="AO21" s="64"/>
      <c r="AP21" s="64"/>
      <c r="AQ21" s="64"/>
      <c r="AR21" s="64"/>
      <c r="AS21" s="64"/>
      <c r="AT21" s="64"/>
    </row>
    <row r="22" spans="1:46" x14ac:dyDescent="0.25">
      <c r="A22" s="110"/>
      <c r="B22" s="108"/>
      <c r="C22" s="38">
        <f>C$1/(21+4.3)*(H$1-B21)</f>
        <v>5043.478260869565</v>
      </c>
      <c r="D22" s="74">
        <f>(C22/P$1)^(1/1.3)*50+H$1</f>
        <v>40.361435841981034</v>
      </c>
      <c r="E22" s="70" t="s">
        <v>7</v>
      </c>
      <c r="F22" s="26">
        <v>6062</v>
      </c>
      <c r="G22" s="27">
        <v>4.6399999999999997</v>
      </c>
      <c r="H22" s="28">
        <v>1305</v>
      </c>
      <c r="I22" s="29">
        <f>$C22/((G21-G23)*I23+G23)</f>
        <v>1094.1955765225043</v>
      </c>
      <c r="J22" s="26">
        <v>6158</v>
      </c>
      <c r="K22" s="27">
        <v>4.42</v>
      </c>
      <c r="L22" s="28">
        <v>1395</v>
      </c>
      <c r="M22" s="29">
        <f>$C22/((K21-K23)*M23+K23)</f>
        <v>1149.5448541652022</v>
      </c>
      <c r="N22" s="26">
        <v>6363</v>
      </c>
      <c r="O22" s="27">
        <v>3.78</v>
      </c>
      <c r="P22" s="28">
        <v>1684</v>
      </c>
      <c r="Q22" s="29">
        <f>$C22/((O21-O23)*Q23+O23)</f>
        <v>1322.8145770673307</v>
      </c>
      <c r="R22" s="26">
        <v>6131</v>
      </c>
      <c r="S22" s="27">
        <v>3.45</v>
      </c>
      <c r="T22" s="28">
        <v>1779</v>
      </c>
      <c r="U22" s="29">
        <f>$C22/((S21-S23)*U23+S23)</f>
        <v>1473.9855980520772</v>
      </c>
      <c r="V22" s="26">
        <v>5755</v>
      </c>
      <c r="W22" s="27">
        <v>2.89</v>
      </c>
      <c r="X22" s="28">
        <v>1990</v>
      </c>
      <c r="Y22" s="29">
        <f>$C22/((W21-W23)*Y23+W23)</f>
        <v>1747.0800642065474</v>
      </c>
      <c r="Z22" s="26">
        <v>5401</v>
      </c>
      <c r="AA22" s="27">
        <v>2.54</v>
      </c>
      <c r="AB22" s="28">
        <v>2125</v>
      </c>
      <c r="AC22" s="29">
        <f>$C22/((AA21-AA23)*AC23+AA23)</f>
        <v>1988.5164133791257</v>
      </c>
      <c r="AD22" s="26">
        <v>5015</v>
      </c>
      <c r="AE22" s="2">
        <v>2.29</v>
      </c>
      <c r="AF22" s="12">
        <v>2189</v>
      </c>
      <c r="AG22" s="29">
        <f>$C22/((AE21-AE23)*AG23+AE23)</f>
        <v>2193.6549966095918</v>
      </c>
      <c r="AH22" s="15">
        <v>4028</v>
      </c>
      <c r="AI22" s="2">
        <v>1.93</v>
      </c>
      <c r="AJ22" s="12">
        <v>2087</v>
      </c>
      <c r="AK22" s="48">
        <f>$C22/((AI21-AI23)*AK23+AI23)</f>
        <v>2755.6594088744287</v>
      </c>
      <c r="AT22" s="64"/>
    </row>
    <row r="23" spans="1:46" ht="15.75" thickBot="1" x14ac:dyDescent="0.3">
      <c r="A23" s="110"/>
      <c r="B23" s="109"/>
      <c r="C23" s="77"/>
      <c r="D23" s="75">
        <f>C22/D21</f>
        <v>1332.6948109649802</v>
      </c>
      <c r="E23" s="71" t="s">
        <v>8</v>
      </c>
      <c r="F23" s="30">
        <v>2323</v>
      </c>
      <c r="G23" s="31">
        <v>4.82</v>
      </c>
      <c r="H23" s="32">
        <v>482</v>
      </c>
      <c r="I23" s="33">
        <f>($C22-F23)/(F21-F23)</f>
        <v>0.61969892047142716</v>
      </c>
      <c r="J23" s="30">
        <v>2333</v>
      </c>
      <c r="K23" s="31">
        <v>4.59</v>
      </c>
      <c r="L23" s="32">
        <v>509</v>
      </c>
      <c r="M23" s="33">
        <f>($C22-J23)/(J21-J23)</f>
        <v>0.59597147336621925</v>
      </c>
      <c r="N23" s="30">
        <v>3209</v>
      </c>
      <c r="O23" s="31">
        <v>3.93</v>
      </c>
      <c r="P23" s="32">
        <v>817</v>
      </c>
      <c r="Q23" s="33">
        <f>($C22-N23)/(N21-N23)</f>
        <v>0.48880316037025445</v>
      </c>
      <c r="R23" s="30">
        <v>3293</v>
      </c>
      <c r="S23" s="31">
        <v>3.54</v>
      </c>
      <c r="T23" s="32">
        <v>929</v>
      </c>
      <c r="U23" s="33">
        <f>($C22-R23)/(R21-R23)</f>
        <v>0.47335810191172661</v>
      </c>
      <c r="V23" s="30">
        <v>3429</v>
      </c>
      <c r="W23" s="31">
        <v>2.98</v>
      </c>
      <c r="X23" s="32">
        <v>1152</v>
      </c>
      <c r="Y23" s="33">
        <f>($C22-V23)/(V21-V23)</f>
        <v>0.54820993577913923</v>
      </c>
      <c r="Z23" s="30">
        <v>3458</v>
      </c>
      <c r="AA23" s="31">
        <v>2.62</v>
      </c>
      <c r="AB23" s="32">
        <v>1322</v>
      </c>
      <c r="AC23" s="33">
        <f>($C22-Z23)/(Z21-Z23)</f>
        <v>0.59784248147419494</v>
      </c>
      <c r="AD23" s="30">
        <v>3579</v>
      </c>
      <c r="AE23" s="8">
        <v>2.36</v>
      </c>
      <c r="AF23" s="13">
        <v>1517</v>
      </c>
      <c r="AG23" s="22">
        <f>($C22-AD23)/(AD21-AD23)</f>
        <v>0.67643337684506466</v>
      </c>
      <c r="AH23" s="16">
        <v>2846</v>
      </c>
      <c r="AI23" s="8">
        <v>2.0099999999999998</v>
      </c>
      <c r="AJ23" s="13">
        <v>1419</v>
      </c>
      <c r="AK23" s="57">
        <f>($C22-AH23)/(AH21-AH23)</f>
        <v>1.0574967569150939</v>
      </c>
      <c r="AT23" s="64"/>
    </row>
    <row r="24" spans="1:46" x14ac:dyDescent="0.25">
      <c r="A24" s="110"/>
      <c r="B24" s="107">
        <v>7</v>
      </c>
      <c r="C24" s="76"/>
      <c r="D24" s="73">
        <f>IF(D25&gt;Z$3,(1-(D25-Z$3)/(AD$3-Z$3))*(AC24-AG24)+AG24,IF(D25&gt;V$3,(1-(D25-V$3)/(Z$3-V$3))*(Y24-AC24)+AC24,IF(D25&gt;R$3,(1-(D25-R$3)/(V$3-R$3))*(U24-Y24)+Y24,IF(D25&gt;N$3,(1-(D25-N$3)/(R$3-N$3))*(Q24-U24)+U24,IF(D25&gt;J$3,(1-(D25-J$3)/(N$3-J$3))*(M24-Q24)+Q24,IF(D25&gt;F$3,(1-(D25-F$3)/(J$3-F$3))*(I24-M24)+M24,I24))))))</f>
        <v>4.5001360187163373</v>
      </c>
      <c r="E24" s="69" t="s">
        <v>6</v>
      </c>
      <c r="F24" s="23">
        <v>7055</v>
      </c>
      <c r="G24" s="24">
        <v>4.8099999999999996</v>
      </c>
      <c r="H24" s="25">
        <v>1467</v>
      </c>
      <c r="I24" s="42">
        <f>$C25/I25</f>
        <v>5.1460962408391442</v>
      </c>
      <c r="J24" s="23">
        <v>7409</v>
      </c>
      <c r="K24" s="24">
        <v>4.76</v>
      </c>
      <c r="L24" s="25">
        <v>1557</v>
      </c>
      <c r="M24" s="42">
        <f>$C25/M25</f>
        <v>5.1191043776057175</v>
      </c>
      <c r="N24" s="23">
        <v>7128</v>
      </c>
      <c r="O24" s="24">
        <v>3.99</v>
      </c>
      <c r="P24" s="25">
        <v>1787</v>
      </c>
      <c r="Q24" s="42">
        <f>$C25/Q25</f>
        <v>4.2275856940264953</v>
      </c>
      <c r="R24" s="23">
        <v>7134</v>
      </c>
      <c r="S24" s="24">
        <v>3.58</v>
      </c>
      <c r="T24" s="25">
        <v>1995</v>
      </c>
      <c r="U24" s="42">
        <f>$C25/U25</f>
        <v>3.82871631825769</v>
      </c>
      <c r="V24" s="23">
        <v>6868</v>
      </c>
      <c r="W24" s="24">
        <v>3.17</v>
      </c>
      <c r="X24" s="25">
        <v>2164</v>
      </c>
      <c r="Y24" s="42">
        <f>$C25/Y25</f>
        <v>3.395743128435782</v>
      </c>
      <c r="Z24" s="23">
        <v>6899</v>
      </c>
      <c r="AA24" s="24">
        <v>2.91</v>
      </c>
      <c r="AB24" s="25">
        <v>2373</v>
      </c>
      <c r="AC24" s="42">
        <f>$C25/AC25</f>
        <v>3.0975821044997751</v>
      </c>
      <c r="AD24" s="23">
        <v>6424</v>
      </c>
      <c r="AE24" s="4">
        <v>2.5499999999999998</v>
      </c>
      <c r="AF24" s="11">
        <v>2520</v>
      </c>
      <c r="AG24" s="43">
        <f>$C25/AG25</f>
        <v>2.6781447032514696</v>
      </c>
      <c r="AH24" s="14">
        <v>5245</v>
      </c>
      <c r="AI24" s="4">
        <v>2.02</v>
      </c>
      <c r="AJ24" s="11">
        <v>2601</v>
      </c>
      <c r="AK24" s="56">
        <f>$C25/AK25</f>
        <v>2.1153283514492753</v>
      </c>
      <c r="AM24" s="64"/>
      <c r="AN24" s="64"/>
      <c r="AO24" s="64"/>
      <c r="AP24" s="64"/>
      <c r="AQ24" s="64"/>
      <c r="AR24" s="64"/>
      <c r="AS24" s="64"/>
      <c r="AT24" s="64"/>
    </row>
    <row r="25" spans="1:46" x14ac:dyDescent="0.25">
      <c r="A25" s="110"/>
      <c r="B25" s="108"/>
      <c r="C25" s="38">
        <f>C$1/(21+4.3)*(H$1-B24)</f>
        <v>4413.0434782608691</v>
      </c>
      <c r="D25" s="74">
        <f>(C25/P$1)^(1/1.3)*50+H$1</f>
        <v>38.471426736702696</v>
      </c>
      <c r="E25" s="70" t="s">
        <v>7</v>
      </c>
      <c r="F25" s="26">
        <v>6300</v>
      </c>
      <c r="G25" s="27">
        <v>5.03</v>
      </c>
      <c r="H25" s="28">
        <v>1253</v>
      </c>
      <c r="I25" s="29">
        <f>$C25/((G24-G26)*I26+G26)</f>
        <v>857.55168028906894</v>
      </c>
      <c r="J25" s="26">
        <v>6557</v>
      </c>
      <c r="K25" s="27">
        <v>4.99</v>
      </c>
      <c r="L25" s="28">
        <v>1315</v>
      </c>
      <c r="M25" s="29">
        <f>$C25/((K24-K26)*M26+K26)</f>
        <v>862.07335360583454</v>
      </c>
      <c r="N25" s="26">
        <v>6444</v>
      </c>
      <c r="O25" s="27">
        <v>4.1399999999999997</v>
      </c>
      <c r="P25" s="28">
        <v>1555</v>
      </c>
      <c r="Q25" s="29">
        <f>$C25/((O24-O26)*Q26+O26)</f>
        <v>1043.8684860951305</v>
      </c>
      <c r="R25" s="26">
        <v>6185</v>
      </c>
      <c r="S25" s="27">
        <v>3.76</v>
      </c>
      <c r="T25" s="28">
        <v>1646</v>
      </c>
      <c r="U25" s="29">
        <f>$C25/((S24-S26)*U26+S26)</f>
        <v>1152.6169899861072</v>
      </c>
      <c r="V25" s="26">
        <v>6133</v>
      </c>
      <c r="W25" s="27">
        <v>3.29</v>
      </c>
      <c r="X25" s="28">
        <v>1862</v>
      </c>
      <c r="Y25" s="29">
        <f>$C25/((W24-W26)*Y26+W26)</f>
        <v>1299.5810670442841</v>
      </c>
      <c r="Z25" s="26">
        <v>6030</v>
      </c>
      <c r="AA25" s="27">
        <v>3</v>
      </c>
      <c r="AB25" s="28">
        <v>2008</v>
      </c>
      <c r="AC25" s="29">
        <f>$C25/((AA24-AA26)*AC26+AA26)</f>
        <v>1424.6736097326227</v>
      </c>
      <c r="AD25" s="26">
        <v>5544</v>
      </c>
      <c r="AE25" s="2">
        <v>2.6</v>
      </c>
      <c r="AF25" s="12">
        <v>2134</v>
      </c>
      <c r="AG25" s="29">
        <f>$C25/((AE24-AE26)*AG26+AE26)</f>
        <v>1647.7987439973283</v>
      </c>
      <c r="AH25" s="15">
        <v>4102</v>
      </c>
      <c r="AI25" s="2">
        <v>2.14</v>
      </c>
      <c r="AJ25" s="12">
        <v>1919</v>
      </c>
      <c r="AK25" s="48">
        <f>$C25/((AI24-AI26)*AK26+AI26)</f>
        <v>2086.2214961745112</v>
      </c>
      <c r="AT25" s="64"/>
    </row>
    <row r="26" spans="1:46" ht="15.75" thickBot="1" x14ac:dyDescent="0.3">
      <c r="A26" s="110"/>
      <c r="B26" s="109"/>
      <c r="C26" s="77"/>
      <c r="D26" s="75">
        <f>C25/D24</f>
        <v>980.64668710162425</v>
      </c>
      <c r="E26" s="71" t="s">
        <v>8</v>
      </c>
      <c r="F26" s="30">
        <v>2653</v>
      </c>
      <c r="G26" s="31">
        <v>5.37</v>
      </c>
      <c r="H26" s="32">
        <v>494</v>
      </c>
      <c r="I26" s="33">
        <f>($C25-F26)/(F24-F26)</f>
        <v>0.39982814135867084</v>
      </c>
      <c r="J26" s="30">
        <v>2737</v>
      </c>
      <c r="K26" s="31">
        <v>5.32</v>
      </c>
      <c r="L26" s="32">
        <v>526</v>
      </c>
      <c r="M26" s="33">
        <f>($C25-J26)/(J24-J26)</f>
        <v>0.3587421828469326</v>
      </c>
      <c r="N26" s="30">
        <v>3357</v>
      </c>
      <c r="O26" s="31">
        <v>4.32</v>
      </c>
      <c r="P26" s="32">
        <v>776</v>
      </c>
      <c r="Q26" s="33">
        <f>($C25-N26)/(N24-N26)</f>
        <v>0.2800433514348632</v>
      </c>
      <c r="R26" s="30">
        <v>3852</v>
      </c>
      <c r="S26" s="31">
        <v>3.88</v>
      </c>
      <c r="T26" s="32">
        <v>992</v>
      </c>
      <c r="U26" s="33">
        <f>($C25-R26)/(R24-R26)</f>
        <v>0.1709456058076993</v>
      </c>
      <c r="V26" s="30">
        <v>4258</v>
      </c>
      <c r="W26" s="31">
        <v>3.41</v>
      </c>
      <c r="X26" s="32">
        <v>1250</v>
      </c>
      <c r="Y26" s="33">
        <f>($C25-V26)/(V24-V26)</f>
        <v>5.940363151757435E-2</v>
      </c>
      <c r="Z26" s="30">
        <v>4381</v>
      </c>
      <c r="AA26" s="31">
        <v>3.1</v>
      </c>
      <c r="AB26" s="32">
        <v>1411</v>
      </c>
      <c r="AC26" s="33">
        <f>($C25-Z26)/(Z24-Z26)</f>
        <v>1.2725765790654904E-2</v>
      </c>
      <c r="AD26" s="30">
        <v>4227</v>
      </c>
      <c r="AE26" s="8">
        <v>2.69</v>
      </c>
      <c r="AF26" s="13">
        <v>1573</v>
      </c>
      <c r="AG26" s="22">
        <f>($C25-AD26)/(AD24-AD26)</f>
        <v>8.4680691060932664E-2</v>
      </c>
      <c r="AH26" s="16">
        <v>3325</v>
      </c>
      <c r="AI26" s="8">
        <v>2.2400000000000002</v>
      </c>
      <c r="AJ26" s="13">
        <v>1486</v>
      </c>
      <c r="AK26" s="57">
        <f>($C25-AH26)/(AH24-AH26)</f>
        <v>0.56668931159420266</v>
      </c>
      <c r="AT26" s="64"/>
    </row>
    <row r="27" spans="1:46" x14ac:dyDescent="0.25">
      <c r="A27" s="110"/>
      <c r="B27" s="107">
        <v>10</v>
      </c>
      <c r="C27" s="67"/>
      <c r="D27" s="73">
        <f>IF(D28&gt;Z$3,(1-(D28-Z$3)/(AD$3-Z$3))*(AC27-AG27)+AG27,IF(D28&gt;V$3,(1-(D28-V$3)/(Z$3-V$3))*(Y27-AC27)+AC27,IF(D28&gt;R$3,(1-(D28-R$3)/(V$3-R$3))*(U27-Y27)+Y27,IF(D28&gt;N$3,(1-(D28-N$3)/(R$3-N$3))*(Q27-U27)+U27,IF(D28&gt;J$3,(1-(D28-J$3)/(N$3-J$3))*(M27-Q27)+Q27,IF(D28&gt;F$3,(1-(D28-F$3)/(J$3-F$3))*(I27-M27)+M27,I27))))))</f>
        <v>5.2527593910477446</v>
      </c>
      <c r="E27" s="69" t="s">
        <v>6</v>
      </c>
      <c r="F27" s="23">
        <v>7108</v>
      </c>
      <c r="G27" s="24">
        <v>5.24</v>
      </c>
      <c r="H27" s="25">
        <v>1356</v>
      </c>
      <c r="I27" s="42">
        <f>$C28/I28</f>
        <v>5.6094210972508183</v>
      </c>
      <c r="J27" s="23">
        <v>7354</v>
      </c>
      <c r="K27" s="24">
        <v>5.0199999999999996</v>
      </c>
      <c r="L27" s="25">
        <v>1465</v>
      </c>
      <c r="M27" s="42">
        <f>$C28/M28</f>
        <v>5.3290742501512662</v>
      </c>
      <c r="N27" s="23">
        <v>7371</v>
      </c>
      <c r="O27" s="24">
        <v>4.21</v>
      </c>
      <c r="P27" s="25">
        <v>1750</v>
      </c>
      <c r="Q27" s="42">
        <f>$C28/Q28</f>
        <v>4.5855321636172537</v>
      </c>
      <c r="R27" s="23">
        <v>7318</v>
      </c>
      <c r="S27" s="24">
        <v>3.78</v>
      </c>
      <c r="T27" s="25">
        <v>1934</v>
      </c>
      <c r="U27" s="42">
        <f>$C28/U28</f>
        <v>4.0207346907076387</v>
      </c>
      <c r="V27" s="23">
        <v>7006</v>
      </c>
      <c r="W27" s="24">
        <v>3.35</v>
      </c>
      <c r="X27" s="25">
        <v>2091</v>
      </c>
      <c r="Y27" s="42">
        <f>$C28/Y28</f>
        <v>3.6299330863155261</v>
      </c>
      <c r="Z27" s="23">
        <v>6931</v>
      </c>
      <c r="AA27" s="24">
        <v>3.04</v>
      </c>
      <c r="AB27" s="25">
        <v>2277</v>
      </c>
      <c r="AC27" s="42">
        <f>$C28/AC28</f>
        <v>3.2972656967059861</v>
      </c>
      <c r="AD27" s="23">
        <v>6270</v>
      </c>
      <c r="AE27" s="4">
        <v>2.6</v>
      </c>
      <c r="AF27" s="11">
        <v>2411</v>
      </c>
      <c r="AG27" s="43">
        <f>$C28/AG28</f>
        <v>2.8031857440057157</v>
      </c>
      <c r="AH27" s="14">
        <v>5566</v>
      </c>
      <c r="AI27" s="4">
        <v>2.21</v>
      </c>
      <c r="AJ27" s="11">
        <v>2520</v>
      </c>
      <c r="AK27" s="56">
        <f>$C28/AK28</f>
        <v>2.4391284928255477</v>
      </c>
      <c r="AM27" s="64"/>
      <c r="AN27" s="64"/>
      <c r="AO27" s="64"/>
      <c r="AP27" s="64"/>
      <c r="AQ27" s="64"/>
      <c r="AR27" s="64"/>
      <c r="AS27" s="64"/>
      <c r="AT27" s="64"/>
    </row>
    <row r="28" spans="1:46" x14ac:dyDescent="0.25">
      <c r="A28" s="110"/>
      <c r="B28" s="108"/>
      <c r="C28" s="38">
        <f>C$1/(21+4.3)*(H$1-B27)</f>
        <v>3467.391304347826</v>
      </c>
      <c r="D28" s="74">
        <f>(C28/P$1)^(1/1.3)*50+H$1</f>
        <v>35.513184529064517</v>
      </c>
      <c r="E28" s="70" t="s">
        <v>7</v>
      </c>
      <c r="F28" s="26">
        <v>6222</v>
      </c>
      <c r="G28" s="27">
        <v>5.49</v>
      </c>
      <c r="H28" s="28">
        <v>1133</v>
      </c>
      <c r="I28" s="29">
        <f>$C28/((G27-G29)*I29+G29)</f>
        <v>618.13710260532901</v>
      </c>
      <c r="J28" s="26">
        <v>6491</v>
      </c>
      <c r="K28" s="27">
        <v>5.17</v>
      </c>
      <c r="L28" s="28">
        <v>1255</v>
      </c>
      <c r="M28" s="29">
        <f>$C28/((K27-K29)*M29+K29)</f>
        <v>650.65546877103543</v>
      </c>
      <c r="N28" s="26">
        <v>6587</v>
      </c>
      <c r="O28" s="27">
        <v>4.3899999999999997</v>
      </c>
      <c r="P28" s="28">
        <v>1500</v>
      </c>
      <c r="Q28" s="29">
        <f>$C28/((O27-O29)*Q29+O29)</f>
        <v>756.15897580197259</v>
      </c>
      <c r="R28" s="26">
        <v>6624</v>
      </c>
      <c r="S28" s="27">
        <v>3.83</v>
      </c>
      <c r="T28" s="28">
        <v>1728</v>
      </c>
      <c r="U28" s="29">
        <f>$C28/((S27-S29)*U29+S29)</f>
        <v>862.37754317919803</v>
      </c>
      <c r="V28" s="26">
        <v>6474</v>
      </c>
      <c r="W28" s="27">
        <v>3.44</v>
      </c>
      <c r="X28" s="28">
        <v>1883</v>
      </c>
      <c r="Y28" s="29">
        <f>$C28/((W27-W29)*Y29+W29)</f>
        <v>955.22182417619047</v>
      </c>
      <c r="Z28" s="26">
        <v>6036</v>
      </c>
      <c r="AA28" s="27">
        <v>3.11</v>
      </c>
      <c r="AB28" s="28">
        <v>1942</v>
      </c>
      <c r="AC28" s="29">
        <f>$C28/((AA27-AA29)*AC29+AA29)</f>
        <v>1051.5959656547539</v>
      </c>
      <c r="AD28" s="26">
        <v>5763</v>
      </c>
      <c r="AE28" s="2">
        <v>2.65</v>
      </c>
      <c r="AF28" s="12">
        <v>2175</v>
      </c>
      <c r="AG28" s="29">
        <f>$C28/((AE27-AE29)*AG29+AE29)</f>
        <v>1236.9466817396728</v>
      </c>
      <c r="AH28" s="15">
        <v>4542</v>
      </c>
      <c r="AI28" s="2">
        <v>2.34</v>
      </c>
      <c r="AJ28" s="12">
        <v>1942</v>
      </c>
      <c r="AK28" s="48">
        <f>$C28/((AI27-AI29)*AK29+AI29)</f>
        <v>1421.5697592590184</v>
      </c>
      <c r="AT28" s="64"/>
    </row>
    <row r="29" spans="1:46" ht="15.75" thickBot="1" x14ac:dyDescent="0.3">
      <c r="A29" s="110"/>
      <c r="B29" s="109"/>
      <c r="C29" s="39"/>
      <c r="D29" s="75">
        <f>C28/D27</f>
        <v>660.10853462225703</v>
      </c>
      <c r="E29" s="71" t="s">
        <v>8</v>
      </c>
      <c r="F29" s="30">
        <v>2082</v>
      </c>
      <c r="G29" s="31">
        <v>5.75</v>
      </c>
      <c r="H29" s="32">
        <v>362</v>
      </c>
      <c r="I29" s="33">
        <f>($C28-F29)/(F27-F29)</f>
        <v>0.27564490735133823</v>
      </c>
      <c r="J29" s="30">
        <v>2324</v>
      </c>
      <c r="K29" s="31">
        <v>5.42</v>
      </c>
      <c r="L29" s="32">
        <v>429</v>
      </c>
      <c r="M29" s="33">
        <f>($C28-J29)/(J27-J29)</f>
        <v>0.22731437462183421</v>
      </c>
      <c r="N29" s="30">
        <v>3317</v>
      </c>
      <c r="O29" s="31">
        <v>4.5999999999999996</v>
      </c>
      <c r="P29" s="32">
        <v>721</v>
      </c>
      <c r="Q29" s="33">
        <f>($C28-N29)/(N27-N29)</f>
        <v>3.7097016366015298E-2</v>
      </c>
      <c r="R29" s="30">
        <v>3959</v>
      </c>
      <c r="S29" s="31">
        <v>3.99</v>
      </c>
      <c r="T29" s="32">
        <v>993</v>
      </c>
      <c r="U29" s="33">
        <f>($C28-R29)/(R27-R29)</f>
        <v>-0.14635567003637212</v>
      </c>
      <c r="V29" s="30">
        <v>4225</v>
      </c>
      <c r="W29" s="31">
        <v>3.57</v>
      </c>
      <c r="X29" s="32">
        <v>1183</v>
      </c>
      <c r="Y29" s="33">
        <f>($C28-V29)/(V27-V29)</f>
        <v>-0.27242311961602805</v>
      </c>
      <c r="Z29" s="30">
        <v>4373</v>
      </c>
      <c r="AA29" s="31">
        <v>3.23</v>
      </c>
      <c r="AB29" s="32">
        <v>1354</v>
      </c>
      <c r="AC29" s="33">
        <f>($C28-Z29)/(Z27-Z29)</f>
        <v>-0.354029982663086</v>
      </c>
      <c r="AD29" s="30">
        <v>4201</v>
      </c>
      <c r="AE29" s="8">
        <v>2.75</v>
      </c>
      <c r="AF29" s="13">
        <v>1525</v>
      </c>
      <c r="AG29" s="22">
        <f>($C28-AD29)/(AD27-AD29)</f>
        <v>-0.35457162670477232</v>
      </c>
      <c r="AH29" s="16">
        <v>3551</v>
      </c>
      <c r="AI29" s="8">
        <v>2.4300000000000002</v>
      </c>
      <c r="AJ29" s="13">
        <v>1463</v>
      </c>
      <c r="AK29" s="57">
        <f>($C28-AH29)/(AH27-AH29)</f>
        <v>-4.1493149207034237E-2</v>
      </c>
      <c r="AT29" s="64"/>
    </row>
    <row r="30" spans="1:46" x14ac:dyDescent="0.25">
      <c r="A30" s="110"/>
      <c r="B30" s="107">
        <v>15</v>
      </c>
      <c r="C30" s="67"/>
      <c r="D30" s="73">
        <f>IF(D31&gt;Z$3,(1-(D31-Z$3)/(AD$3-Z$3))*(AC30-AG30)+AG30,IF(D31&gt;V$3,(1-(D31-V$3)/(Z$3-V$3))*(Y30-AC30)+AC30,IF(D31&gt;R$3,(1-(D31-R$3)/(V$3-R$3))*(U30-Y30)+Y30,IF(D31&gt;N$3,(1-(D31-N$3)/(R$3-N$3))*(Q30-U30)+U30,IF(D31&gt;J$3,(1-(D31-J$3)/(N$3-J$3))*(M30-Q30)+Q30,IF(D31&gt;F$3,(1-(D31-F$3)/(J$3-F$3))*(I30-M30)+M30,I30))))))</f>
        <v>6.7397702114623517</v>
      </c>
      <c r="E30" s="69" t="s">
        <v>6</v>
      </c>
      <c r="F30" s="23">
        <v>7195</v>
      </c>
      <c r="G30" s="24">
        <v>5.82</v>
      </c>
      <c r="H30" s="25">
        <v>1236</v>
      </c>
      <c r="I30" s="47">
        <f>$C31/I31</f>
        <v>6.7551604424488003</v>
      </c>
      <c r="J30" s="23">
        <v>7261</v>
      </c>
      <c r="K30" s="24">
        <v>5.28</v>
      </c>
      <c r="L30" s="25">
        <v>1375</v>
      </c>
      <c r="M30" s="42">
        <f>$C31/M31</f>
        <v>6.020731421941675</v>
      </c>
      <c r="N30" s="23">
        <v>7777</v>
      </c>
      <c r="O30" s="24">
        <v>4.6100000000000003</v>
      </c>
      <c r="P30" s="25">
        <v>1687</v>
      </c>
      <c r="Q30" s="42">
        <f>$C31/Q31</f>
        <v>5.4415518282525408</v>
      </c>
      <c r="R30" s="23">
        <v>7625</v>
      </c>
      <c r="S30" s="24">
        <v>4.16</v>
      </c>
      <c r="T30" s="25">
        <v>1831</v>
      </c>
      <c r="U30" s="42">
        <f>$C31/U31</f>
        <v>4.7837775334620254</v>
      </c>
      <c r="V30" s="23">
        <v>7236</v>
      </c>
      <c r="W30" s="24">
        <v>3.67</v>
      </c>
      <c r="X30" s="25">
        <v>1969</v>
      </c>
      <c r="Y30" s="42">
        <f>$C31/Y31</f>
        <v>4.4029427455164516</v>
      </c>
      <c r="Z30" s="23">
        <v>6984</v>
      </c>
      <c r="AA30" s="24">
        <v>3.3</v>
      </c>
      <c r="AB30" s="25">
        <v>2117</v>
      </c>
      <c r="AC30" s="42">
        <f>$C31/AC31</f>
        <v>4.0290157375300089</v>
      </c>
      <c r="AD30" s="23">
        <v>6013</v>
      </c>
      <c r="AE30" s="4">
        <v>2.7</v>
      </c>
      <c r="AF30" s="11">
        <v>2229</v>
      </c>
      <c r="AG30" s="43">
        <f>$C31/AG31</f>
        <v>3.0045587920325545</v>
      </c>
      <c r="AH30" s="14">
        <v>6101</v>
      </c>
      <c r="AI30" s="4">
        <v>2.56</v>
      </c>
      <c r="AJ30" s="11">
        <v>2386</v>
      </c>
      <c r="AK30" s="56">
        <f>$C31/AK31</f>
        <v>3.1941588487989057</v>
      </c>
      <c r="AM30" s="64"/>
      <c r="AN30" s="64"/>
      <c r="AO30" s="64"/>
      <c r="AP30" s="64"/>
      <c r="AQ30" s="64"/>
      <c r="AR30" s="64"/>
      <c r="AS30" s="64"/>
      <c r="AT30" s="64"/>
    </row>
    <row r="31" spans="1:46" x14ac:dyDescent="0.25">
      <c r="A31" s="110"/>
      <c r="B31" s="108"/>
      <c r="C31" s="38">
        <f>C$1/(21+4.3)*(H$1-B30)</f>
        <v>1891.304347826087</v>
      </c>
      <c r="D31" s="74">
        <f>(C31/P$1)^(1/1.3)*50+H$1</f>
        <v>30.104776844029267</v>
      </c>
      <c r="E31" s="70" t="s">
        <v>7</v>
      </c>
      <c r="F31" s="26">
        <v>6370</v>
      </c>
      <c r="G31" s="27">
        <v>6.24</v>
      </c>
      <c r="H31" s="28">
        <v>1020</v>
      </c>
      <c r="I31" s="48">
        <f>$C31/((G30-G32)*I32+G32)</f>
        <v>279.97918982668511</v>
      </c>
      <c r="J31" s="26">
        <v>6482</v>
      </c>
      <c r="K31" s="27">
        <v>5.57</v>
      </c>
      <c r="L31" s="28">
        <v>1164</v>
      </c>
      <c r="M31" s="29">
        <f>$C31/((K30-K32)*M32+K32)</f>
        <v>314.13199082980265</v>
      </c>
      <c r="N31" s="26">
        <v>7027</v>
      </c>
      <c r="O31" s="27">
        <v>4.92</v>
      </c>
      <c r="P31" s="28">
        <v>1429</v>
      </c>
      <c r="Q31" s="29">
        <f>$C31/((O30-O32)*Q32+O32)</f>
        <v>347.56709253533774</v>
      </c>
      <c r="R31" s="26">
        <v>6978</v>
      </c>
      <c r="S31" s="27">
        <v>4.32</v>
      </c>
      <c r="T31" s="28">
        <v>1614</v>
      </c>
      <c r="U31" s="29">
        <f>$C31/((S30-S32)*U32+S32)</f>
        <v>395.35792260334227</v>
      </c>
      <c r="V31" s="26">
        <v>6759</v>
      </c>
      <c r="W31" s="27">
        <v>3.86</v>
      </c>
      <c r="X31" s="28">
        <v>1750</v>
      </c>
      <c r="Y31" s="29">
        <f>$C31/((W30-W32)*Y32+W32)</f>
        <v>429.55460861988632</v>
      </c>
      <c r="Z31" s="26">
        <v>6152</v>
      </c>
      <c r="AA31" s="27">
        <v>3.42</v>
      </c>
      <c r="AB31" s="28">
        <v>1800</v>
      </c>
      <c r="AC31" s="29">
        <f>$C31/((AA30-AA32)*AC32+AA32)</f>
        <v>469.42093827252029</v>
      </c>
      <c r="AD31" s="26">
        <v>5587</v>
      </c>
      <c r="AE31" s="2">
        <v>2.79</v>
      </c>
      <c r="AF31" s="12">
        <v>2003</v>
      </c>
      <c r="AG31" s="29">
        <f>$C31/((AE30-AE32)*AG32+AE32)</f>
        <v>629.47822916343671</v>
      </c>
      <c r="AH31" s="15">
        <v>5039</v>
      </c>
      <c r="AI31" s="2">
        <v>2.77</v>
      </c>
      <c r="AJ31" s="12">
        <v>1818</v>
      </c>
      <c r="AK31" s="48">
        <f>$C31/((AI30-AI32)*AK32+AI32)</f>
        <v>592.11342871606746</v>
      </c>
    </row>
    <row r="32" spans="1:46" ht="15.75" thickBot="1" x14ac:dyDescent="0.3">
      <c r="A32" s="111"/>
      <c r="B32" s="109"/>
      <c r="C32" s="20"/>
      <c r="D32" s="75">
        <f>C31/D30</f>
        <v>280.61852088214209</v>
      </c>
      <c r="E32" s="71" t="s">
        <v>8</v>
      </c>
      <c r="F32" s="30">
        <v>2828</v>
      </c>
      <c r="G32" s="31">
        <v>6.59</v>
      </c>
      <c r="H32" s="32">
        <v>429</v>
      </c>
      <c r="I32" s="49">
        <f>($C31-F32)/(F30-F32)</f>
        <v>-0.21449408110233867</v>
      </c>
      <c r="J32" s="30">
        <v>2839</v>
      </c>
      <c r="K32" s="31">
        <v>5.89</v>
      </c>
      <c r="L32" s="32">
        <v>482</v>
      </c>
      <c r="M32" s="33">
        <f>($C31-J32)/(J30-J32)</f>
        <v>-0.21431380646176232</v>
      </c>
      <c r="N32" s="30">
        <v>3601</v>
      </c>
      <c r="O32" s="31">
        <v>5.2</v>
      </c>
      <c r="P32" s="32">
        <v>693</v>
      </c>
      <c r="Q32" s="33">
        <f>($C31-N32)/(N30-N32)</f>
        <v>-0.40940987839413623</v>
      </c>
      <c r="R32" s="30">
        <v>4224</v>
      </c>
      <c r="S32" s="31">
        <v>4.53</v>
      </c>
      <c r="T32" s="32">
        <v>932</v>
      </c>
      <c r="U32" s="33">
        <f>($C31-R32)/(R30-R32)</f>
        <v>-0.68588522557304121</v>
      </c>
      <c r="V32" s="30">
        <v>4465</v>
      </c>
      <c r="W32" s="31">
        <v>4.05</v>
      </c>
      <c r="X32" s="32">
        <v>1103</v>
      </c>
      <c r="Y32" s="33">
        <f>($C31-V32)/(V30-V32)</f>
        <v>-0.92879669872750381</v>
      </c>
      <c r="Z32" s="30">
        <v>5028</v>
      </c>
      <c r="AA32" s="31">
        <v>3.58</v>
      </c>
      <c r="AB32" s="32">
        <v>1404</v>
      </c>
      <c r="AC32" s="33">
        <f>($C31-Z32)/(Z30-Z32)</f>
        <v>-1.6036276340357429</v>
      </c>
      <c r="AD32" s="30">
        <v>4389</v>
      </c>
      <c r="AE32" s="8">
        <v>2.82</v>
      </c>
      <c r="AF32" s="13">
        <v>1556</v>
      </c>
      <c r="AG32" s="22">
        <f>($C31-AD32)/(AD30-AD32)</f>
        <v>-1.5379899336046263</v>
      </c>
      <c r="AH32" s="16">
        <v>3844</v>
      </c>
      <c r="AI32" s="8">
        <v>2.9</v>
      </c>
      <c r="AJ32" s="13">
        <v>1326</v>
      </c>
      <c r="AK32" s="57">
        <f>($C31-AH32)/(AH30-AH32)</f>
        <v>-0.86517308470266419</v>
      </c>
    </row>
    <row r="33" spans="2:25" x14ac:dyDescent="0.25">
      <c r="B33" s="21"/>
      <c r="C33" s="1"/>
      <c r="D33" s="1"/>
      <c r="E33" s="1"/>
      <c r="G33" s="35"/>
      <c r="H33" s="34"/>
      <c r="I33" s="34"/>
      <c r="J33" s="34"/>
      <c r="K33" s="34"/>
    </row>
    <row r="34" spans="2:25" x14ac:dyDescent="0.25">
      <c r="B34" s="62" t="s">
        <v>14</v>
      </c>
      <c r="C34" s="1"/>
      <c r="D34" s="1"/>
      <c r="E34" s="1"/>
      <c r="G34" s="34"/>
      <c r="H34" s="34"/>
      <c r="I34" s="36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2:25" x14ac:dyDescent="0.25">
      <c r="B35" s="80" t="s">
        <v>15</v>
      </c>
      <c r="C35" s="1"/>
      <c r="D35" s="1"/>
      <c r="E35" s="1"/>
      <c r="G35" s="34"/>
      <c r="H35" s="34"/>
      <c r="I35" s="36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Y35" s="65"/>
    </row>
    <row r="36" spans="2:25" x14ac:dyDescent="0.25">
      <c r="B36" s="62" t="s">
        <v>16</v>
      </c>
      <c r="G36" s="34"/>
      <c r="H36" s="34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2:25" x14ac:dyDescent="0.25">
      <c r="B37" s="62" t="s">
        <v>18</v>
      </c>
      <c r="G37" s="34"/>
      <c r="H37" s="3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Y37" s="65"/>
    </row>
    <row r="38" spans="2:25" x14ac:dyDescent="0.25">
      <c r="B38" s="62" t="s">
        <v>17</v>
      </c>
      <c r="G38" s="34"/>
      <c r="H38" s="34"/>
      <c r="I38" s="36"/>
      <c r="J38" s="34"/>
      <c r="K38" s="34"/>
    </row>
    <row r="39" spans="2:25" x14ac:dyDescent="0.25">
      <c r="G39" s="34"/>
      <c r="H39" s="34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2:25" x14ac:dyDescent="0.25">
      <c r="Y40" s="65"/>
    </row>
  </sheetData>
  <mergeCells count="46">
    <mergeCell ref="B27:B29"/>
    <mergeCell ref="B30:B32"/>
    <mergeCell ref="AI4:AI5"/>
    <mergeCell ref="AJ4:AJ5"/>
    <mergeCell ref="A6:A32"/>
    <mergeCell ref="B6:B8"/>
    <mergeCell ref="B9:B11"/>
    <mergeCell ref="B12:B14"/>
    <mergeCell ref="B15:B17"/>
    <mergeCell ref="B18:B20"/>
    <mergeCell ref="B21:B23"/>
    <mergeCell ref="B24:B26"/>
    <mergeCell ref="AA4:AA5"/>
    <mergeCell ref="AB4:AB5"/>
    <mergeCell ref="AD4:AD5"/>
    <mergeCell ref="AE4:AE5"/>
    <mergeCell ref="AF4:AF5"/>
    <mergeCell ref="AH4:AH5"/>
    <mergeCell ref="S4:S5"/>
    <mergeCell ref="T4:T5"/>
    <mergeCell ref="V4:V5"/>
    <mergeCell ref="W4:W5"/>
    <mergeCell ref="X4:X5"/>
    <mergeCell ref="Z4:Z5"/>
    <mergeCell ref="K4:K5"/>
    <mergeCell ref="L4:L5"/>
    <mergeCell ref="N4:N5"/>
    <mergeCell ref="O4:O5"/>
    <mergeCell ref="P4:P5"/>
    <mergeCell ref="R4:R5"/>
    <mergeCell ref="Z3:AB3"/>
    <mergeCell ref="AD3:AF3"/>
    <mergeCell ref="AH3:AJ3"/>
    <mergeCell ref="A4:B5"/>
    <mergeCell ref="C4:C5"/>
    <mergeCell ref="E4:E5"/>
    <mergeCell ref="F4:F5"/>
    <mergeCell ref="G4:G5"/>
    <mergeCell ref="H4:H5"/>
    <mergeCell ref="J4:J5"/>
    <mergeCell ref="A3:B3"/>
    <mergeCell ref="F3:H3"/>
    <mergeCell ref="J3:L3"/>
    <mergeCell ref="N3:P3"/>
    <mergeCell ref="R3:T3"/>
    <mergeCell ref="V3:X3"/>
  </mergeCells>
  <conditionalFormatting sqref="I7">
    <cfRule type="cellIs" dxfId="200" priority="199" operator="lessThan">
      <formula>$H$8</formula>
    </cfRule>
    <cfRule type="cellIs" dxfId="199" priority="200" operator="lessThan">
      <formula>$H$6</formula>
    </cfRule>
    <cfRule type="cellIs" dxfId="198" priority="201" operator="greaterThan">
      <formula>$H$6</formula>
    </cfRule>
  </conditionalFormatting>
  <conditionalFormatting sqref="I13">
    <cfRule type="cellIs" dxfId="197" priority="196" operator="lessThan">
      <formula>$H$8</formula>
    </cfRule>
    <cfRule type="cellIs" dxfId="196" priority="197" operator="lessThan">
      <formula>$H$6</formula>
    </cfRule>
    <cfRule type="cellIs" dxfId="195" priority="198" operator="greaterThan">
      <formula>$H$6</formula>
    </cfRule>
  </conditionalFormatting>
  <conditionalFormatting sqref="I19">
    <cfRule type="cellIs" dxfId="194" priority="193" operator="lessThan">
      <formula>$H$20</formula>
    </cfRule>
    <cfRule type="cellIs" dxfId="193" priority="194" operator="lessThan">
      <formula>$H$18</formula>
    </cfRule>
    <cfRule type="cellIs" dxfId="192" priority="195" operator="greaterThan">
      <formula>$H$18</formula>
    </cfRule>
  </conditionalFormatting>
  <conditionalFormatting sqref="I16">
    <cfRule type="cellIs" dxfId="191" priority="190" operator="lessThan">
      <formula>$H$8</formula>
    </cfRule>
    <cfRule type="cellIs" dxfId="190" priority="191" operator="lessThan">
      <formula>$H$6</formula>
    </cfRule>
    <cfRule type="cellIs" dxfId="189" priority="192" operator="greaterThan">
      <formula>$H$6</formula>
    </cfRule>
  </conditionalFormatting>
  <conditionalFormatting sqref="I22">
    <cfRule type="cellIs" dxfId="188" priority="187" operator="lessThan">
      <formula>$H$23</formula>
    </cfRule>
    <cfRule type="cellIs" dxfId="187" priority="188" operator="lessThan">
      <formula>$H$21</formula>
    </cfRule>
    <cfRule type="cellIs" dxfId="186" priority="189" operator="greaterThan">
      <formula>$H$21</formula>
    </cfRule>
  </conditionalFormatting>
  <conditionalFormatting sqref="I25">
    <cfRule type="cellIs" dxfId="185" priority="184" operator="lessThan">
      <formula>$H$26</formula>
    </cfRule>
    <cfRule type="cellIs" dxfId="184" priority="185" operator="lessThan">
      <formula>$H$24</formula>
    </cfRule>
    <cfRule type="cellIs" dxfId="183" priority="186" operator="greaterThan">
      <formula>$H$24</formula>
    </cfRule>
  </conditionalFormatting>
  <conditionalFormatting sqref="I28">
    <cfRule type="cellIs" dxfId="182" priority="181" operator="lessThan">
      <formula>$H$29</formula>
    </cfRule>
    <cfRule type="cellIs" dxfId="181" priority="182" operator="lessThan">
      <formula>$H$27</formula>
    </cfRule>
    <cfRule type="cellIs" dxfId="180" priority="183" operator="greaterThan">
      <formula>$H$27</formula>
    </cfRule>
  </conditionalFormatting>
  <conditionalFormatting sqref="I31">
    <cfRule type="cellIs" dxfId="179" priority="178" operator="lessThan">
      <formula>$H$32</formula>
    </cfRule>
    <cfRule type="cellIs" dxfId="178" priority="179" operator="lessThan">
      <formula>$H$30</formula>
    </cfRule>
    <cfRule type="cellIs" dxfId="177" priority="180" operator="greaterThan">
      <formula>$H$30</formula>
    </cfRule>
  </conditionalFormatting>
  <conditionalFormatting sqref="M7">
    <cfRule type="cellIs" dxfId="176" priority="175" operator="lessThan">
      <formula>$L$8</formula>
    </cfRule>
    <cfRule type="cellIs" dxfId="175" priority="176" operator="lessThan">
      <formula>$L$6</formula>
    </cfRule>
    <cfRule type="cellIs" dxfId="174" priority="177" operator="greaterThan">
      <formula>$L$6</formula>
    </cfRule>
  </conditionalFormatting>
  <conditionalFormatting sqref="M10">
    <cfRule type="cellIs" dxfId="173" priority="172" operator="lessThan">
      <formula>$L$11</formula>
    </cfRule>
    <cfRule type="cellIs" dxfId="172" priority="173" operator="lessThan">
      <formula>$L$9</formula>
    </cfRule>
    <cfRule type="cellIs" dxfId="171" priority="174" operator="greaterThan">
      <formula>$L$9</formula>
    </cfRule>
  </conditionalFormatting>
  <conditionalFormatting sqref="M13">
    <cfRule type="cellIs" dxfId="170" priority="169" operator="lessThan">
      <formula>$L$14</formula>
    </cfRule>
    <cfRule type="cellIs" dxfId="169" priority="170" operator="lessThan">
      <formula>$L$12</formula>
    </cfRule>
    <cfRule type="cellIs" dxfId="168" priority="171" operator="greaterThan">
      <formula>$L$12</formula>
    </cfRule>
  </conditionalFormatting>
  <conditionalFormatting sqref="M16">
    <cfRule type="cellIs" dxfId="167" priority="166" operator="lessThan">
      <formula>$L$17</formula>
    </cfRule>
    <cfRule type="cellIs" dxfId="166" priority="167" operator="lessThan">
      <formula>$L$15</formula>
    </cfRule>
    <cfRule type="cellIs" dxfId="165" priority="168" operator="greaterThan">
      <formula>$L$15</formula>
    </cfRule>
  </conditionalFormatting>
  <conditionalFormatting sqref="M19">
    <cfRule type="cellIs" dxfId="164" priority="163" operator="lessThan">
      <formula>$L$20</formula>
    </cfRule>
    <cfRule type="cellIs" dxfId="163" priority="164" operator="lessThan">
      <formula>$L$18</formula>
    </cfRule>
    <cfRule type="cellIs" dxfId="162" priority="165" operator="greaterThan">
      <formula>$L$18</formula>
    </cfRule>
  </conditionalFormatting>
  <conditionalFormatting sqref="M22">
    <cfRule type="cellIs" dxfId="161" priority="160" operator="lessThan">
      <formula>$L$23</formula>
    </cfRule>
    <cfRule type="cellIs" dxfId="160" priority="161" operator="lessThan">
      <formula>$L$21</formula>
    </cfRule>
    <cfRule type="cellIs" dxfId="159" priority="162" operator="greaterThan">
      <formula>$L$21</formula>
    </cfRule>
  </conditionalFormatting>
  <conditionalFormatting sqref="M25">
    <cfRule type="cellIs" dxfId="158" priority="157" operator="lessThan">
      <formula>$L$26</formula>
    </cfRule>
    <cfRule type="cellIs" dxfId="157" priority="158" operator="lessThan">
      <formula>$L$24</formula>
    </cfRule>
    <cfRule type="cellIs" dxfId="156" priority="159" operator="greaterThan">
      <formula>$L$24</formula>
    </cfRule>
  </conditionalFormatting>
  <conditionalFormatting sqref="M28">
    <cfRule type="cellIs" dxfId="155" priority="154" operator="lessThan">
      <formula>$L$29</formula>
    </cfRule>
    <cfRule type="cellIs" dxfId="154" priority="155" operator="lessThan">
      <formula>$L$27</formula>
    </cfRule>
    <cfRule type="cellIs" dxfId="153" priority="156" operator="greaterThan">
      <formula>$L$27</formula>
    </cfRule>
  </conditionalFormatting>
  <conditionalFormatting sqref="M31">
    <cfRule type="cellIs" dxfId="152" priority="151" operator="lessThan">
      <formula>$L$32</formula>
    </cfRule>
    <cfRule type="cellIs" dxfId="151" priority="152" operator="lessThan">
      <formula>$L$30</formula>
    </cfRule>
    <cfRule type="cellIs" dxfId="150" priority="153" operator="greaterThan">
      <formula>$L$30</formula>
    </cfRule>
  </conditionalFormatting>
  <conditionalFormatting sqref="Q7">
    <cfRule type="cellIs" dxfId="149" priority="148" operator="lessThan">
      <formula>$P$8</formula>
    </cfRule>
    <cfRule type="cellIs" dxfId="148" priority="149" operator="lessThan">
      <formula>$P$6</formula>
    </cfRule>
    <cfRule type="cellIs" dxfId="147" priority="150" operator="greaterThan">
      <formula>$P$6</formula>
    </cfRule>
  </conditionalFormatting>
  <conditionalFormatting sqref="Q10">
    <cfRule type="cellIs" dxfId="146" priority="145" operator="lessThan">
      <formula>$P$11</formula>
    </cfRule>
    <cfRule type="cellIs" dxfId="145" priority="146" operator="lessThan">
      <formula>$P$9</formula>
    </cfRule>
    <cfRule type="cellIs" dxfId="144" priority="147" operator="greaterThan">
      <formula>$P$9</formula>
    </cfRule>
  </conditionalFormatting>
  <conditionalFormatting sqref="Q13">
    <cfRule type="cellIs" dxfId="143" priority="142" operator="lessThan">
      <formula>$P$14</formula>
    </cfRule>
    <cfRule type="cellIs" dxfId="142" priority="143" operator="lessThan">
      <formula>$P$12</formula>
    </cfRule>
    <cfRule type="cellIs" dxfId="141" priority="144" operator="greaterThan">
      <formula>$P$12</formula>
    </cfRule>
  </conditionalFormatting>
  <conditionalFormatting sqref="Q16">
    <cfRule type="cellIs" dxfId="140" priority="139" operator="lessThan">
      <formula>$P$17</formula>
    </cfRule>
    <cfRule type="cellIs" dxfId="139" priority="140" operator="lessThan">
      <formula>$P$15</formula>
    </cfRule>
    <cfRule type="cellIs" dxfId="138" priority="141" operator="greaterThan">
      <formula>$P$15</formula>
    </cfRule>
  </conditionalFormatting>
  <conditionalFormatting sqref="Q19">
    <cfRule type="cellIs" dxfId="137" priority="136" operator="lessThan">
      <formula>$P$20</formula>
    </cfRule>
    <cfRule type="cellIs" dxfId="136" priority="137" operator="lessThan">
      <formula>$P$18</formula>
    </cfRule>
    <cfRule type="cellIs" dxfId="135" priority="138" operator="greaterThan">
      <formula>$P$18</formula>
    </cfRule>
  </conditionalFormatting>
  <conditionalFormatting sqref="Q22">
    <cfRule type="cellIs" dxfId="134" priority="133" operator="lessThan">
      <formula>$P$23</formula>
    </cfRule>
    <cfRule type="cellIs" dxfId="133" priority="134" operator="lessThan">
      <formula>$P$21</formula>
    </cfRule>
    <cfRule type="cellIs" dxfId="132" priority="135" operator="greaterThan">
      <formula>$P$21</formula>
    </cfRule>
  </conditionalFormatting>
  <conditionalFormatting sqref="Q25">
    <cfRule type="cellIs" dxfId="131" priority="130" operator="lessThan">
      <formula>$P$26</formula>
    </cfRule>
    <cfRule type="cellIs" dxfId="130" priority="131" operator="lessThan">
      <formula>$P$24</formula>
    </cfRule>
    <cfRule type="cellIs" dxfId="129" priority="132" operator="greaterThan">
      <formula>$P$24</formula>
    </cfRule>
  </conditionalFormatting>
  <conditionalFormatting sqref="Q28">
    <cfRule type="cellIs" dxfId="128" priority="127" operator="lessThan">
      <formula>$P$29</formula>
    </cfRule>
    <cfRule type="cellIs" dxfId="127" priority="128" operator="lessThan">
      <formula>$P$27</formula>
    </cfRule>
    <cfRule type="cellIs" dxfId="126" priority="129" operator="greaterThan">
      <formula>$P$24</formula>
    </cfRule>
  </conditionalFormatting>
  <conditionalFormatting sqref="Q31">
    <cfRule type="cellIs" dxfId="125" priority="124" operator="lessThan">
      <formula>$P$32</formula>
    </cfRule>
    <cfRule type="cellIs" dxfId="124" priority="125" operator="lessThan">
      <formula>$P$30</formula>
    </cfRule>
    <cfRule type="cellIs" dxfId="123" priority="126" operator="greaterThan">
      <formula>$P$30</formula>
    </cfRule>
  </conditionalFormatting>
  <conditionalFormatting sqref="U7">
    <cfRule type="cellIs" dxfId="122" priority="121" operator="lessThan">
      <formula>$T$8</formula>
    </cfRule>
    <cfRule type="cellIs" dxfId="121" priority="122" operator="lessThan">
      <formula>$T$6</formula>
    </cfRule>
    <cfRule type="cellIs" dxfId="120" priority="123" operator="greaterThan">
      <formula>$T$6</formula>
    </cfRule>
  </conditionalFormatting>
  <conditionalFormatting sqref="U10">
    <cfRule type="cellIs" dxfId="119" priority="118" operator="lessThan">
      <formula>$T$11</formula>
    </cfRule>
    <cfRule type="cellIs" dxfId="118" priority="119" operator="lessThan">
      <formula>$T$9</formula>
    </cfRule>
    <cfRule type="cellIs" dxfId="117" priority="120" operator="greaterThan">
      <formula>$T$9</formula>
    </cfRule>
  </conditionalFormatting>
  <conditionalFormatting sqref="U13">
    <cfRule type="cellIs" dxfId="116" priority="115" operator="lessThan">
      <formula>$T$14</formula>
    </cfRule>
    <cfRule type="cellIs" dxfId="115" priority="116" operator="lessThan">
      <formula>$T$12</formula>
    </cfRule>
    <cfRule type="cellIs" dxfId="114" priority="117" operator="greaterThan">
      <formula>$T$12</formula>
    </cfRule>
  </conditionalFormatting>
  <conditionalFormatting sqref="U16">
    <cfRule type="cellIs" dxfId="113" priority="112" operator="lessThan">
      <formula>$T$17</formula>
    </cfRule>
    <cfRule type="cellIs" dxfId="112" priority="113" operator="lessThan">
      <formula>$T$15</formula>
    </cfRule>
    <cfRule type="cellIs" dxfId="111" priority="114" operator="greaterThan">
      <formula>$T$15</formula>
    </cfRule>
  </conditionalFormatting>
  <conditionalFormatting sqref="U19">
    <cfRule type="cellIs" dxfId="110" priority="109" operator="lessThan">
      <formula>$T$20</formula>
    </cfRule>
    <cfRule type="cellIs" dxfId="109" priority="110" operator="lessThan">
      <formula>$T$18</formula>
    </cfRule>
    <cfRule type="cellIs" dxfId="108" priority="111" operator="greaterThan">
      <formula>$T$18</formula>
    </cfRule>
  </conditionalFormatting>
  <conditionalFormatting sqref="U22">
    <cfRule type="cellIs" dxfId="107" priority="106" operator="lessThan">
      <formula>$T$23</formula>
    </cfRule>
    <cfRule type="cellIs" dxfId="106" priority="107" operator="lessThan">
      <formula>$T$21</formula>
    </cfRule>
    <cfRule type="cellIs" dxfId="105" priority="108" operator="greaterThan">
      <formula>$T$21</formula>
    </cfRule>
  </conditionalFormatting>
  <conditionalFormatting sqref="U25">
    <cfRule type="cellIs" dxfId="104" priority="103" operator="lessThan">
      <formula>$T$26</formula>
    </cfRule>
    <cfRule type="cellIs" dxfId="103" priority="104" operator="lessThan">
      <formula>$T$24</formula>
    </cfRule>
    <cfRule type="cellIs" dxfId="102" priority="105" operator="greaterThan">
      <formula>$T$24</formula>
    </cfRule>
  </conditionalFormatting>
  <conditionalFormatting sqref="U28">
    <cfRule type="cellIs" dxfId="101" priority="100" operator="lessThan">
      <formula>$T$29</formula>
    </cfRule>
    <cfRule type="cellIs" dxfId="100" priority="101" operator="lessThan">
      <formula>$T$27</formula>
    </cfRule>
    <cfRule type="cellIs" dxfId="99" priority="102" operator="greaterThan">
      <formula>$T$27</formula>
    </cfRule>
  </conditionalFormatting>
  <conditionalFormatting sqref="U31">
    <cfRule type="cellIs" dxfId="98" priority="97" operator="lessThan">
      <formula>$T$32</formula>
    </cfRule>
    <cfRule type="cellIs" dxfId="97" priority="98" operator="lessThan">
      <formula>$T$30</formula>
    </cfRule>
    <cfRule type="cellIs" dxfId="96" priority="99" operator="greaterThan">
      <formula>$T$30</formula>
    </cfRule>
  </conditionalFormatting>
  <conditionalFormatting sqref="Y7">
    <cfRule type="cellIs" dxfId="95" priority="94" operator="lessThan">
      <formula>$X$8</formula>
    </cfRule>
    <cfRule type="cellIs" dxfId="94" priority="95" operator="lessThan">
      <formula>$X$6</formula>
    </cfRule>
    <cfRule type="cellIs" dxfId="93" priority="96" operator="greaterThan">
      <formula>$X$6</formula>
    </cfRule>
  </conditionalFormatting>
  <conditionalFormatting sqref="Y10">
    <cfRule type="cellIs" dxfId="92" priority="91" operator="lessThan">
      <formula>$X$11</formula>
    </cfRule>
    <cfRule type="cellIs" dxfId="91" priority="92" operator="lessThan">
      <formula>$X$9</formula>
    </cfRule>
    <cfRule type="cellIs" dxfId="90" priority="93" operator="greaterThan">
      <formula>$X$9</formula>
    </cfRule>
  </conditionalFormatting>
  <conditionalFormatting sqref="Y13">
    <cfRule type="cellIs" dxfId="89" priority="88" operator="lessThan">
      <formula>$X$14</formula>
    </cfRule>
    <cfRule type="cellIs" dxfId="88" priority="89" operator="lessThan">
      <formula>$X$12</formula>
    </cfRule>
    <cfRule type="cellIs" dxfId="87" priority="90" operator="greaterThan">
      <formula>$X$12</formula>
    </cfRule>
  </conditionalFormatting>
  <conditionalFormatting sqref="Y16">
    <cfRule type="cellIs" dxfId="86" priority="85" operator="lessThan">
      <formula>$X$17</formula>
    </cfRule>
    <cfRule type="cellIs" dxfId="85" priority="86" operator="lessThan">
      <formula>$X$15</formula>
    </cfRule>
    <cfRule type="cellIs" dxfId="84" priority="87" operator="greaterThan">
      <formula>$X$15</formula>
    </cfRule>
  </conditionalFormatting>
  <conditionalFormatting sqref="Y19">
    <cfRule type="cellIs" dxfId="83" priority="82" operator="lessThan">
      <formula>$X$20</formula>
    </cfRule>
    <cfRule type="cellIs" dxfId="82" priority="83" operator="lessThan">
      <formula>$X$18</formula>
    </cfRule>
    <cfRule type="cellIs" dxfId="81" priority="84" operator="greaterThan">
      <formula>$X$18</formula>
    </cfRule>
  </conditionalFormatting>
  <conditionalFormatting sqref="Y22">
    <cfRule type="cellIs" dxfId="80" priority="79" operator="lessThan">
      <formula>$X$23</formula>
    </cfRule>
    <cfRule type="cellIs" dxfId="79" priority="80" operator="lessThan">
      <formula>$X$21</formula>
    </cfRule>
    <cfRule type="cellIs" dxfId="78" priority="81" operator="greaterThan">
      <formula>$X$21</formula>
    </cfRule>
  </conditionalFormatting>
  <conditionalFormatting sqref="Y25">
    <cfRule type="cellIs" dxfId="77" priority="76" operator="lessThan">
      <formula>$X$26</formula>
    </cfRule>
    <cfRule type="cellIs" dxfId="76" priority="77" operator="lessThan">
      <formula>$X$24</formula>
    </cfRule>
    <cfRule type="cellIs" dxfId="75" priority="78" operator="greaterThan">
      <formula>$X$24</formula>
    </cfRule>
  </conditionalFormatting>
  <conditionalFormatting sqref="Y28">
    <cfRule type="cellIs" dxfId="74" priority="73" operator="lessThan">
      <formula>$X$29</formula>
    </cfRule>
    <cfRule type="cellIs" dxfId="73" priority="74" operator="lessThan">
      <formula>$X$27</formula>
    </cfRule>
    <cfRule type="cellIs" dxfId="72" priority="75" operator="greaterThan">
      <formula>$X$27</formula>
    </cfRule>
  </conditionalFormatting>
  <conditionalFormatting sqref="Y31">
    <cfRule type="cellIs" dxfId="71" priority="70" operator="lessThan">
      <formula>$X$32</formula>
    </cfRule>
    <cfRule type="cellIs" dxfId="70" priority="71" operator="lessThan">
      <formula>$X$30</formula>
    </cfRule>
    <cfRule type="cellIs" dxfId="69" priority="72" operator="greaterThan">
      <formula>$X$30</formula>
    </cfRule>
  </conditionalFormatting>
  <conditionalFormatting sqref="AC7">
    <cfRule type="cellIs" dxfId="68" priority="67" operator="lessThan">
      <formula>$AB$8</formula>
    </cfRule>
    <cfRule type="cellIs" dxfId="67" priority="68" operator="lessThan">
      <formula>$AB$6</formula>
    </cfRule>
    <cfRule type="cellIs" dxfId="66" priority="69" operator="greaterThan">
      <formula>$AB$6</formula>
    </cfRule>
  </conditionalFormatting>
  <conditionalFormatting sqref="AC10">
    <cfRule type="cellIs" dxfId="65" priority="64" operator="lessThan">
      <formula>$AB$11</formula>
    </cfRule>
    <cfRule type="cellIs" dxfId="64" priority="65" operator="lessThan">
      <formula>$AB$9</formula>
    </cfRule>
    <cfRule type="cellIs" dxfId="63" priority="66" operator="greaterThan">
      <formula>$AB$9</formula>
    </cfRule>
  </conditionalFormatting>
  <conditionalFormatting sqref="AC13">
    <cfRule type="cellIs" dxfId="62" priority="61" operator="lessThan">
      <formula>$AB$14</formula>
    </cfRule>
    <cfRule type="cellIs" dxfId="61" priority="62" operator="lessThan">
      <formula>$AB$12</formula>
    </cfRule>
    <cfRule type="cellIs" dxfId="60" priority="63" operator="greaterThan">
      <formula>$AB$12</formula>
    </cfRule>
  </conditionalFormatting>
  <conditionalFormatting sqref="AC16">
    <cfRule type="cellIs" dxfId="59" priority="58" operator="lessThan">
      <formula>$AB$17</formula>
    </cfRule>
    <cfRule type="cellIs" dxfId="58" priority="59" operator="lessThan">
      <formula>$AB$15</formula>
    </cfRule>
    <cfRule type="cellIs" dxfId="57" priority="60" operator="greaterThan">
      <formula>$AB$15</formula>
    </cfRule>
  </conditionalFormatting>
  <conditionalFormatting sqref="AC19">
    <cfRule type="cellIs" dxfId="56" priority="55" operator="lessThan">
      <formula>$AB$20</formula>
    </cfRule>
    <cfRule type="cellIs" dxfId="55" priority="56" operator="lessThan">
      <formula>$AB$18</formula>
    </cfRule>
    <cfRule type="cellIs" dxfId="54" priority="57" operator="greaterThan">
      <formula>$AB$18</formula>
    </cfRule>
  </conditionalFormatting>
  <conditionalFormatting sqref="AC22">
    <cfRule type="cellIs" dxfId="53" priority="52" operator="lessThan">
      <formula>$AB$23</formula>
    </cfRule>
    <cfRule type="cellIs" dxfId="52" priority="53" operator="lessThan">
      <formula>$AB$21</formula>
    </cfRule>
    <cfRule type="cellIs" dxfId="51" priority="54" operator="greaterThan">
      <formula>$AB$21</formula>
    </cfRule>
  </conditionalFormatting>
  <conditionalFormatting sqref="AC25">
    <cfRule type="cellIs" dxfId="50" priority="49" operator="lessThan">
      <formula>$AB$26</formula>
    </cfRule>
    <cfRule type="cellIs" dxfId="49" priority="50" operator="lessThan">
      <formula>$AB$24</formula>
    </cfRule>
    <cfRule type="cellIs" dxfId="48" priority="51" operator="greaterThan">
      <formula>$AB$24</formula>
    </cfRule>
  </conditionalFormatting>
  <conditionalFormatting sqref="AC28">
    <cfRule type="cellIs" dxfId="47" priority="46" operator="lessThan">
      <formula>$AB$29</formula>
    </cfRule>
    <cfRule type="cellIs" dxfId="46" priority="47" operator="lessThan">
      <formula>$AB$27</formula>
    </cfRule>
    <cfRule type="cellIs" dxfId="45" priority="48" operator="greaterThan">
      <formula>$AB$27</formula>
    </cfRule>
  </conditionalFormatting>
  <conditionalFormatting sqref="AC31">
    <cfRule type="cellIs" dxfId="44" priority="43" operator="lessThan">
      <formula>$AB$32</formula>
    </cfRule>
    <cfRule type="cellIs" dxfId="43" priority="44" operator="lessThan">
      <formula>$AB$30</formula>
    </cfRule>
    <cfRule type="cellIs" dxfId="42" priority="45" operator="greaterThan">
      <formula>$AB$30</formula>
    </cfRule>
  </conditionalFormatting>
  <conditionalFormatting sqref="AG7">
    <cfRule type="cellIs" dxfId="41" priority="40" operator="lessThan">
      <formula>$AF$8</formula>
    </cfRule>
    <cfRule type="cellIs" dxfId="40" priority="41" operator="lessThan">
      <formula>$AF$6</formula>
    </cfRule>
    <cfRule type="cellIs" dxfId="39" priority="42" operator="greaterThan">
      <formula>$AF$6</formula>
    </cfRule>
  </conditionalFormatting>
  <conditionalFormatting sqref="AG10">
    <cfRule type="cellIs" dxfId="38" priority="37" operator="lessThan">
      <formula>$AF$11</formula>
    </cfRule>
    <cfRule type="cellIs" dxfId="37" priority="38" operator="lessThan">
      <formula>$AF$9</formula>
    </cfRule>
    <cfRule type="cellIs" dxfId="36" priority="39" operator="greaterThan">
      <formula>$AF$9</formula>
    </cfRule>
  </conditionalFormatting>
  <conditionalFormatting sqref="AG13">
    <cfRule type="cellIs" dxfId="35" priority="34" operator="lessThan">
      <formula>$AF$14</formula>
    </cfRule>
    <cfRule type="cellIs" dxfId="34" priority="35" operator="lessThan">
      <formula>$AF$12</formula>
    </cfRule>
    <cfRule type="cellIs" dxfId="33" priority="36" operator="greaterThan">
      <formula>$AF$12</formula>
    </cfRule>
  </conditionalFormatting>
  <conditionalFormatting sqref="AG16">
    <cfRule type="cellIs" dxfId="32" priority="31" operator="lessThan">
      <formula>$AF$17</formula>
    </cfRule>
    <cfRule type="cellIs" dxfId="31" priority="32" operator="lessThan">
      <formula>$AF$15</formula>
    </cfRule>
    <cfRule type="cellIs" dxfId="30" priority="33" operator="greaterThan">
      <formula>$AF$15</formula>
    </cfRule>
  </conditionalFormatting>
  <conditionalFormatting sqref="AG19">
    <cfRule type="cellIs" dxfId="29" priority="28" operator="lessThan">
      <formula>$AF$20</formula>
    </cfRule>
    <cfRule type="cellIs" dxfId="28" priority="29" operator="lessThan">
      <formula>$AF$18</formula>
    </cfRule>
    <cfRule type="cellIs" dxfId="27" priority="30" operator="greaterThan">
      <formula>$AF$18</formula>
    </cfRule>
  </conditionalFormatting>
  <conditionalFormatting sqref="AG22">
    <cfRule type="cellIs" dxfId="26" priority="25" operator="lessThan">
      <formula>$AF$23</formula>
    </cfRule>
    <cfRule type="cellIs" dxfId="25" priority="26" operator="lessThan">
      <formula>$AF$21</formula>
    </cfRule>
    <cfRule type="cellIs" dxfId="24" priority="27" operator="greaterThan">
      <formula>$AF$21</formula>
    </cfRule>
  </conditionalFormatting>
  <conditionalFormatting sqref="AG25">
    <cfRule type="cellIs" dxfId="23" priority="22" operator="lessThan">
      <formula>$AF$26</formula>
    </cfRule>
    <cfRule type="cellIs" dxfId="22" priority="23" operator="lessThan">
      <formula>$AF$24</formula>
    </cfRule>
    <cfRule type="cellIs" dxfId="21" priority="24" operator="greaterThan">
      <formula>$AF$24</formula>
    </cfRule>
  </conditionalFormatting>
  <conditionalFormatting sqref="AG28">
    <cfRule type="cellIs" dxfId="20" priority="19" operator="lessThan">
      <formula>$AF$29</formula>
    </cfRule>
    <cfRule type="cellIs" dxfId="19" priority="20" operator="lessThan">
      <formula>$AF$27</formula>
    </cfRule>
    <cfRule type="cellIs" dxfId="18" priority="21" operator="greaterThan">
      <formula>$AF$27</formula>
    </cfRule>
  </conditionalFormatting>
  <conditionalFormatting sqref="AG31">
    <cfRule type="cellIs" dxfId="17" priority="16" operator="lessThan">
      <formula>$AF$32</formula>
    </cfRule>
    <cfRule type="cellIs" dxfId="16" priority="17" operator="lessThan">
      <formula>$AF$30</formula>
    </cfRule>
    <cfRule type="cellIs" dxfId="15" priority="18" operator="greaterThan">
      <formula>$AF$30</formula>
    </cfRule>
  </conditionalFormatting>
  <conditionalFormatting sqref="AK22">
    <cfRule type="cellIs" dxfId="14" priority="13" operator="lessThan">
      <formula>$AJ$23</formula>
    </cfRule>
    <cfRule type="cellIs" dxfId="13" priority="14" operator="lessThan">
      <formula>$AJ$21</formula>
    </cfRule>
    <cfRule type="cellIs" dxfId="12" priority="15" operator="greaterThan">
      <formula>$AJ$21</formula>
    </cfRule>
  </conditionalFormatting>
  <conditionalFormatting sqref="AK25">
    <cfRule type="cellIs" dxfId="11" priority="10" operator="lessThan">
      <formula>$AJ$26</formula>
    </cfRule>
    <cfRule type="cellIs" dxfId="10" priority="11" operator="lessThan">
      <formula>$AJ$24</formula>
    </cfRule>
    <cfRule type="cellIs" dxfId="9" priority="12" operator="greaterThan">
      <formula>$AJ$24</formula>
    </cfRule>
  </conditionalFormatting>
  <conditionalFormatting sqref="AK28">
    <cfRule type="cellIs" dxfId="8" priority="7" operator="lessThan">
      <formula>$AJ$29</formula>
    </cfRule>
    <cfRule type="cellIs" dxfId="7" priority="8" operator="lessThan">
      <formula>$AJ$27</formula>
    </cfRule>
    <cfRule type="cellIs" dxfId="6" priority="9" operator="greaterThan">
      <formula>$AJ$27</formula>
    </cfRule>
  </conditionalFormatting>
  <conditionalFormatting sqref="AK31">
    <cfRule type="cellIs" dxfId="5" priority="4" operator="lessThan">
      <formula>$AJ$32</formula>
    </cfRule>
    <cfRule type="cellIs" dxfId="4" priority="5" operator="lessThan">
      <formula>$AJ$30</formula>
    </cfRule>
    <cfRule type="cellIs" dxfId="3" priority="6" operator="greaterThan">
      <formula>$AJ$30</formula>
    </cfRule>
  </conditionalFormatting>
  <conditionalFormatting sqref="I10">
    <cfRule type="cellIs" dxfId="2" priority="1" operator="lessThan">
      <formula>$H$11</formula>
    </cfRule>
    <cfRule type="cellIs" dxfId="1" priority="2" operator="lessThan">
      <formula>$H$9</formula>
    </cfRule>
    <cfRule type="cellIs" dxfId="0" priority="3" operator="greaterThan">
      <formula>$H$9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A7" sqref="A7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2021-08-12T15:04:39Z</dcterms:created>
  <dcterms:modified xsi:type="dcterms:W3CDTF">2022-02-07T00:44:08Z</dcterms:modified>
</cp:coreProperties>
</file>