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22995" windowHeight="9435"/>
  </bookViews>
  <sheets>
    <sheet name="Notes" sheetId="6" r:id="rId1"/>
    <sheet name="Initial Data" sheetId="2" r:id="rId2"/>
    <sheet name="Playroom" sheetId="4" r:id="rId3"/>
    <sheet name="Detailed Data" sheetId="5" r:id="rId4"/>
  </sheets>
  <calcPr calcId="145621"/>
</workbook>
</file>

<file path=xl/calcChain.xml><?xml version="1.0" encoding="utf-8"?>
<calcChain xmlns="http://schemas.openxmlformats.org/spreadsheetml/2006/main">
  <c r="AC345" i="5" l="1"/>
  <c r="AC342" i="5"/>
  <c r="AC216" i="5"/>
  <c r="AC213" i="5"/>
  <c r="AC87" i="5"/>
  <c r="AC84" i="5"/>
  <c r="AC732" i="5"/>
  <c r="AC729" i="5"/>
  <c r="AC603" i="5"/>
  <c r="AC600" i="5"/>
  <c r="X2" i="5"/>
  <c r="C1" i="5"/>
  <c r="C577" i="5" s="1"/>
  <c r="AC578" i="5" s="1"/>
  <c r="AC579" i="5" s="1"/>
  <c r="AC576" i="5" s="1"/>
  <c r="AC577" i="5" s="1"/>
  <c r="AG8" i="2"/>
  <c r="C609" i="5" l="1"/>
  <c r="AC610" i="5" s="1"/>
  <c r="AC611" i="5" s="1"/>
  <c r="AC608" i="5" s="1"/>
  <c r="AC609" i="5" s="1"/>
  <c r="C545" i="5"/>
  <c r="C641" i="5"/>
  <c r="AC642" i="5" s="1"/>
  <c r="AC643" i="5" s="1"/>
  <c r="C537" i="5"/>
  <c r="AC538" i="5" s="1"/>
  <c r="AC539" i="5" s="1"/>
  <c r="AC536" i="5" s="1"/>
  <c r="AC537" i="5" s="1"/>
  <c r="C553" i="5"/>
  <c r="C569" i="5"/>
  <c r="C585" i="5"/>
  <c r="AC586" i="5" s="1"/>
  <c r="AC587" i="5" s="1"/>
  <c r="AC584" i="5" s="1"/>
  <c r="AC585" i="5" s="1"/>
  <c r="C601" i="5"/>
  <c r="AC601" i="5" s="1"/>
  <c r="C617" i="5"/>
  <c r="AC618" i="5" s="1"/>
  <c r="C633" i="5"/>
  <c r="AC634" i="5" s="1"/>
  <c r="C267" i="5"/>
  <c r="C525" i="5"/>
  <c r="C541" i="5"/>
  <c r="C557" i="5"/>
  <c r="C573" i="5"/>
  <c r="AC574" i="5" s="1"/>
  <c r="AC575" i="5" s="1"/>
  <c r="AC572" i="5" s="1"/>
  <c r="AC573" i="5" s="1"/>
  <c r="C589" i="5"/>
  <c r="AC590" i="5" s="1"/>
  <c r="AC591" i="5" s="1"/>
  <c r="AC588" i="5" s="1"/>
  <c r="AC589" i="5" s="1"/>
  <c r="C605" i="5"/>
  <c r="AC606" i="5" s="1"/>
  <c r="AC607" i="5" s="1"/>
  <c r="AC604" i="5" s="1"/>
  <c r="AC605" i="5" s="1"/>
  <c r="C621" i="5"/>
  <c r="AC622" i="5" s="1"/>
  <c r="C637" i="5"/>
  <c r="AC638" i="5" s="1"/>
  <c r="C597" i="5"/>
  <c r="AC598" i="5" s="1"/>
  <c r="AC599" i="5" s="1"/>
  <c r="AC596" i="5" s="1"/>
  <c r="AC597" i="5" s="1"/>
  <c r="C533" i="5"/>
  <c r="C625" i="5"/>
  <c r="AC626" i="5" s="1"/>
  <c r="C593" i="5"/>
  <c r="AC594" i="5" s="1"/>
  <c r="AC595" i="5" s="1"/>
  <c r="AC592" i="5" s="1"/>
  <c r="AC593" i="5" s="1"/>
  <c r="C561" i="5"/>
  <c r="C529" i="5"/>
  <c r="C629" i="5"/>
  <c r="AC630" i="5" s="1"/>
  <c r="C565" i="5"/>
  <c r="C645" i="5"/>
  <c r="AC646" i="5" s="1"/>
  <c r="C613" i="5"/>
  <c r="AC614" i="5" s="1"/>
  <c r="C581" i="5"/>
  <c r="AC582" i="5" s="1"/>
  <c r="AC583" i="5" s="1"/>
  <c r="AC580" i="5" s="1"/>
  <c r="AC581" i="5" s="1"/>
  <c r="C549" i="5"/>
  <c r="C9" i="2"/>
  <c r="AG10" i="2" s="1"/>
  <c r="AC268" i="5" l="1"/>
  <c r="AC269" i="5" s="1"/>
  <c r="AC266" i="5" s="1"/>
  <c r="AC267" i="5" s="1"/>
  <c r="U268" i="5"/>
  <c r="I268" i="5"/>
  <c r="Y268" i="5"/>
  <c r="M268" i="5"/>
  <c r="Q268" i="5"/>
  <c r="AC526" i="5"/>
  <c r="AC527" i="5" s="1"/>
  <c r="AC524" i="5" s="1"/>
  <c r="AC525" i="5" s="1"/>
  <c r="Q526" i="5"/>
  <c r="U526" i="5"/>
  <c r="I526" i="5"/>
  <c r="Y526" i="5"/>
  <c r="M526" i="5"/>
  <c r="AC640" i="5"/>
  <c r="AC641" i="5" s="1"/>
  <c r="AC627" i="5"/>
  <c r="AC624" i="5" s="1"/>
  <c r="AC625" i="5" s="1"/>
  <c r="AC635" i="5"/>
  <c r="AC632" i="5"/>
  <c r="AC633" i="5" s="1"/>
  <c r="AC631" i="5"/>
  <c r="AC628" i="5"/>
  <c r="AC629" i="5" s="1"/>
  <c r="AC619" i="5"/>
  <c r="AC616" i="5" s="1"/>
  <c r="AC617" i="5" s="1"/>
  <c r="AC615" i="5"/>
  <c r="AC612" i="5" s="1"/>
  <c r="AC613" i="5" s="1"/>
  <c r="AC623" i="5"/>
  <c r="AC620" i="5" s="1"/>
  <c r="AC621" i="5" s="1"/>
  <c r="AC647" i="5"/>
  <c r="AC644" i="5"/>
  <c r="AC645" i="5" s="1"/>
  <c r="AC639" i="5"/>
  <c r="AC636" i="5"/>
  <c r="AC637" i="5" s="1"/>
  <c r="AC10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G11" i="2" l="1"/>
  <c r="AG9" i="2" s="1"/>
  <c r="AC11" i="2" l="1"/>
  <c r="AC8" i="2" s="1"/>
  <c r="AC9" i="2" s="1"/>
  <c r="AE23" i="4"/>
  <c r="F88" i="4" l="1"/>
  <c r="E87" i="4"/>
  <c r="E88" i="4"/>
  <c r="C21" i="2"/>
  <c r="D21" i="2" l="1"/>
  <c r="AG22" i="2"/>
  <c r="AG23" i="2" s="1"/>
  <c r="AG20" i="2" s="1"/>
  <c r="AG21" i="2" s="1"/>
  <c r="AA760" i="5"/>
  <c r="AA764" i="5" s="1"/>
  <c r="AA768" i="5" s="1"/>
  <c r="AA772" i="5" s="1"/>
  <c r="Z760" i="5"/>
  <c r="Z764" i="5" s="1"/>
  <c r="Z768" i="5" s="1"/>
  <c r="Z772" i="5" s="1"/>
  <c r="AA759" i="5"/>
  <c r="AA763" i="5" s="1"/>
  <c r="AA767" i="5" s="1"/>
  <c r="AA771" i="5" s="1"/>
  <c r="AA758" i="5"/>
  <c r="AA762" i="5" s="1"/>
  <c r="AA766" i="5" s="1"/>
  <c r="AA770" i="5" s="1"/>
  <c r="AA757" i="5"/>
  <c r="AA761" i="5" s="1"/>
  <c r="AA765" i="5" s="1"/>
  <c r="AA769" i="5" s="1"/>
  <c r="Z757" i="5"/>
  <c r="Z761" i="5" s="1"/>
  <c r="Z765" i="5" s="1"/>
  <c r="Z769" i="5" s="1"/>
  <c r="W760" i="5"/>
  <c r="W764" i="5" s="1"/>
  <c r="W768" i="5" s="1"/>
  <c r="W772" i="5" s="1"/>
  <c r="V760" i="5"/>
  <c r="V764" i="5" s="1"/>
  <c r="V768" i="5" s="1"/>
  <c r="V772" i="5" s="1"/>
  <c r="W759" i="5"/>
  <c r="W763" i="5" s="1"/>
  <c r="W767" i="5" s="1"/>
  <c r="W771" i="5" s="1"/>
  <c r="W758" i="5"/>
  <c r="W762" i="5" s="1"/>
  <c r="W766" i="5" s="1"/>
  <c r="W770" i="5" s="1"/>
  <c r="W757" i="5"/>
  <c r="W761" i="5" s="1"/>
  <c r="W765" i="5" s="1"/>
  <c r="W769" i="5" s="1"/>
  <c r="V757" i="5"/>
  <c r="V761" i="5" s="1"/>
  <c r="V765" i="5" s="1"/>
  <c r="V769" i="5" s="1"/>
  <c r="S760" i="5"/>
  <c r="S764" i="5" s="1"/>
  <c r="S768" i="5" s="1"/>
  <c r="S772" i="5" s="1"/>
  <c r="R760" i="5"/>
  <c r="R764" i="5" s="1"/>
  <c r="R768" i="5" s="1"/>
  <c r="R772" i="5" s="1"/>
  <c r="S759" i="5"/>
  <c r="S763" i="5" s="1"/>
  <c r="S767" i="5" s="1"/>
  <c r="S771" i="5" s="1"/>
  <c r="S758" i="5"/>
  <c r="S762" i="5" s="1"/>
  <c r="S766" i="5" s="1"/>
  <c r="S770" i="5" s="1"/>
  <c r="S757" i="5"/>
  <c r="S761" i="5" s="1"/>
  <c r="S765" i="5" s="1"/>
  <c r="S769" i="5" s="1"/>
  <c r="R757" i="5"/>
  <c r="R761" i="5" s="1"/>
  <c r="R765" i="5" s="1"/>
  <c r="R769" i="5" s="1"/>
  <c r="O760" i="5"/>
  <c r="O764" i="5" s="1"/>
  <c r="O768" i="5" s="1"/>
  <c r="O772" i="5" s="1"/>
  <c r="N760" i="5"/>
  <c r="N764" i="5" s="1"/>
  <c r="N768" i="5" s="1"/>
  <c r="N772" i="5" s="1"/>
  <c r="O759" i="5"/>
  <c r="O763" i="5" s="1"/>
  <c r="O767" i="5" s="1"/>
  <c r="O771" i="5" s="1"/>
  <c r="O758" i="5"/>
  <c r="O762" i="5" s="1"/>
  <c r="O766" i="5" s="1"/>
  <c r="O770" i="5" s="1"/>
  <c r="O757" i="5"/>
  <c r="O761" i="5" s="1"/>
  <c r="O765" i="5" s="1"/>
  <c r="O769" i="5" s="1"/>
  <c r="N757" i="5"/>
  <c r="N761" i="5" s="1"/>
  <c r="N765" i="5" s="1"/>
  <c r="N769" i="5" s="1"/>
  <c r="K760" i="5"/>
  <c r="K764" i="5" s="1"/>
  <c r="K768" i="5" s="1"/>
  <c r="K772" i="5" s="1"/>
  <c r="J760" i="5"/>
  <c r="J764" i="5" s="1"/>
  <c r="J768" i="5" s="1"/>
  <c r="J772" i="5" s="1"/>
  <c r="K759" i="5"/>
  <c r="K763" i="5" s="1"/>
  <c r="K767" i="5" s="1"/>
  <c r="K771" i="5" s="1"/>
  <c r="K758" i="5"/>
  <c r="K762" i="5" s="1"/>
  <c r="K766" i="5" s="1"/>
  <c r="K770" i="5" s="1"/>
  <c r="K757" i="5"/>
  <c r="K761" i="5" s="1"/>
  <c r="K765" i="5" s="1"/>
  <c r="K769" i="5" s="1"/>
  <c r="J757" i="5"/>
  <c r="J761" i="5" s="1"/>
  <c r="J765" i="5" s="1"/>
  <c r="J769" i="5" s="1"/>
  <c r="G759" i="5"/>
  <c r="G763" i="5" s="1"/>
  <c r="G767" i="5" s="1"/>
  <c r="G771" i="5" s="1"/>
  <c r="G758" i="5"/>
  <c r="G762" i="5" s="1"/>
  <c r="G766" i="5" s="1"/>
  <c r="G770" i="5" s="1"/>
  <c r="G757" i="5"/>
  <c r="G761" i="5" s="1"/>
  <c r="G765" i="5" s="1"/>
  <c r="G769" i="5" s="1"/>
  <c r="G760" i="5"/>
  <c r="G764" i="5" s="1"/>
  <c r="G768" i="5" s="1"/>
  <c r="G772" i="5" s="1"/>
  <c r="F760" i="5"/>
  <c r="F764" i="5" s="1"/>
  <c r="F768" i="5" s="1"/>
  <c r="F772" i="5" s="1"/>
  <c r="F757" i="5"/>
  <c r="F761" i="5" s="1"/>
  <c r="F765" i="5" s="1"/>
  <c r="F769" i="5" s="1"/>
  <c r="AA748" i="5"/>
  <c r="AA752" i="5" s="1"/>
  <c r="Z748" i="5"/>
  <c r="Z752" i="5" s="1"/>
  <c r="AA747" i="5"/>
  <c r="AA751" i="5" s="1"/>
  <c r="AA746" i="5"/>
  <c r="AA750" i="5" s="1"/>
  <c r="AA745" i="5"/>
  <c r="AA749" i="5" s="1"/>
  <c r="Z745" i="5"/>
  <c r="Z749" i="5" s="1"/>
  <c r="W748" i="5"/>
  <c r="W752" i="5" s="1"/>
  <c r="V748" i="5"/>
  <c r="V752" i="5" s="1"/>
  <c r="W747" i="5"/>
  <c r="W751" i="5" s="1"/>
  <c r="W746" i="5"/>
  <c r="W750" i="5" s="1"/>
  <c r="W745" i="5"/>
  <c r="W749" i="5" s="1"/>
  <c r="V745" i="5"/>
  <c r="V749" i="5" s="1"/>
  <c r="S748" i="5"/>
  <c r="S752" i="5" s="1"/>
  <c r="R748" i="5"/>
  <c r="R752" i="5" s="1"/>
  <c r="S747" i="5"/>
  <c r="S751" i="5" s="1"/>
  <c r="S746" i="5"/>
  <c r="S750" i="5" s="1"/>
  <c r="S745" i="5"/>
  <c r="S749" i="5" s="1"/>
  <c r="R745" i="5"/>
  <c r="R749" i="5" s="1"/>
  <c r="O748" i="5"/>
  <c r="O752" i="5" s="1"/>
  <c r="N748" i="5"/>
  <c r="N752" i="5" s="1"/>
  <c r="O747" i="5"/>
  <c r="O751" i="5" s="1"/>
  <c r="O746" i="5"/>
  <c r="O750" i="5" s="1"/>
  <c r="O745" i="5"/>
  <c r="O749" i="5" s="1"/>
  <c r="N745" i="5"/>
  <c r="N749" i="5" s="1"/>
  <c r="K748" i="5"/>
  <c r="K752" i="5" s="1"/>
  <c r="J748" i="5"/>
  <c r="J752" i="5" s="1"/>
  <c r="K747" i="5"/>
  <c r="K751" i="5" s="1"/>
  <c r="K746" i="5"/>
  <c r="K750" i="5" s="1"/>
  <c r="K745" i="5"/>
  <c r="K749" i="5" s="1"/>
  <c r="J745" i="5"/>
  <c r="J749" i="5" s="1"/>
  <c r="G747" i="5"/>
  <c r="G751" i="5" s="1"/>
  <c r="G746" i="5"/>
  <c r="G750" i="5" s="1"/>
  <c r="G745" i="5"/>
  <c r="G749" i="5" s="1"/>
  <c r="G748" i="5"/>
  <c r="G752" i="5" s="1"/>
  <c r="F748" i="5"/>
  <c r="F752" i="5" s="1"/>
  <c r="F745" i="5"/>
  <c r="F749" i="5" s="1"/>
  <c r="AA728" i="5"/>
  <c r="AA732" i="5" s="1"/>
  <c r="AA736" i="5" s="1"/>
  <c r="AA740" i="5" s="1"/>
  <c r="Z728" i="5"/>
  <c r="Z732" i="5" s="1"/>
  <c r="Z736" i="5" s="1"/>
  <c r="Z740" i="5" s="1"/>
  <c r="AA727" i="5"/>
  <c r="AA731" i="5" s="1"/>
  <c r="AA735" i="5" s="1"/>
  <c r="AA739" i="5" s="1"/>
  <c r="AA726" i="5"/>
  <c r="AA730" i="5" s="1"/>
  <c r="AA734" i="5" s="1"/>
  <c r="AA738" i="5" s="1"/>
  <c r="AA725" i="5"/>
  <c r="AA729" i="5" s="1"/>
  <c r="AA733" i="5" s="1"/>
  <c r="AA737" i="5" s="1"/>
  <c r="Z725" i="5"/>
  <c r="Z729" i="5" s="1"/>
  <c r="Z733" i="5" s="1"/>
  <c r="Z737" i="5" s="1"/>
  <c r="W728" i="5"/>
  <c r="W732" i="5" s="1"/>
  <c r="W736" i="5" s="1"/>
  <c r="W740" i="5" s="1"/>
  <c r="V728" i="5"/>
  <c r="V732" i="5" s="1"/>
  <c r="V736" i="5" s="1"/>
  <c r="V740" i="5" s="1"/>
  <c r="W727" i="5"/>
  <c r="W731" i="5" s="1"/>
  <c r="W735" i="5" s="1"/>
  <c r="W739" i="5" s="1"/>
  <c r="W726" i="5"/>
  <c r="W730" i="5" s="1"/>
  <c r="W734" i="5" s="1"/>
  <c r="W738" i="5" s="1"/>
  <c r="W725" i="5"/>
  <c r="W729" i="5" s="1"/>
  <c r="W733" i="5" s="1"/>
  <c r="W737" i="5" s="1"/>
  <c r="V725" i="5"/>
  <c r="V729" i="5" s="1"/>
  <c r="V733" i="5" s="1"/>
  <c r="V737" i="5" s="1"/>
  <c r="S728" i="5"/>
  <c r="S732" i="5" s="1"/>
  <c r="S736" i="5" s="1"/>
  <c r="S740" i="5" s="1"/>
  <c r="R728" i="5"/>
  <c r="R732" i="5" s="1"/>
  <c r="R736" i="5" s="1"/>
  <c r="R740" i="5" s="1"/>
  <c r="S727" i="5"/>
  <c r="S731" i="5" s="1"/>
  <c r="S735" i="5" s="1"/>
  <c r="S739" i="5" s="1"/>
  <c r="S726" i="5"/>
  <c r="S730" i="5" s="1"/>
  <c r="S734" i="5" s="1"/>
  <c r="S738" i="5" s="1"/>
  <c r="S725" i="5"/>
  <c r="S729" i="5" s="1"/>
  <c r="S733" i="5" s="1"/>
  <c r="S737" i="5" s="1"/>
  <c r="R725" i="5"/>
  <c r="R729" i="5" s="1"/>
  <c r="R733" i="5" s="1"/>
  <c r="R737" i="5" s="1"/>
  <c r="O728" i="5"/>
  <c r="O732" i="5" s="1"/>
  <c r="O736" i="5" s="1"/>
  <c r="O740" i="5" s="1"/>
  <c r="N728" i="5"/>
  <c r="N732" i="5" s="1"/>
  <c r="N736" i="5" s="1"/>
  <c r="N740" i="5" s="1"/>
  <c r="O727" i="5"/>
  <c r="O731" i="5" s="1"/>
  <c r="O735" i="5" s="1"/>
  <c r="O739" i="5" s="1"/>
  <c r="O726" i="5"/>
  <c r="O730" i="5" s="1"/>
  <c r="O734" i="5" s="1"/>
  <c r="O738" i="5" s="1"/>
  <c r="O725" i="5"/>
  <c r="O729" i="5" s="1"/>
  <c r="O733" i="5" s="1"/>
  <c r="O737" i="5" s="1"/>
  <c r="N725" i="5"/>
  <c r="N729" i="5" s="1"/>
  <c r="N733" i="5" s="1"/>
  <c r="N737" i="5" s="1"/>
  <c r="K728" i="5"/>
  <c r="K732" i="5" s="1"/>
  <c r="K736" i="5" s="1"/>
  <c r="K740" i="5" s="1"/>
  <c r="J728" i="5"/>
  <c r="J732" i="5" s="1"/>
  <c r="J736" i="5" s="1"/>
  <c r="J740" i="5" s="1"/>
  <c r="K727" i="5"/>
  <c r="K731" i="5" s="1"/>
  <c r="K735" i="5" s="1"/>
  <c r="K739" i="5" s="1"/>
  <c r="K726" i="5"/>
  <c r="K730" i="5" s="1"/>
  <c r="K734" i="5" s="1"/>
  <c r="K738" i="5" s="1"/>
  <c r="K725" i="5"/>
  <c r="K729" i="5" s="1"/>
  <c r="K733" i="5" s="1"/>
  <c r="K737" i="5" s="1"/>
  <c r="J725" i="5"/>
  <c r="J729" i="5" s="1"/>
  <c r="J733" i="5" s="1"/>
  <c r="J737" i="5" s="1"/>
  <c r="G727" i="5"/>
  <c r="G731" i="5" s="1"/>
  <c r="G735" i="5" s="1"/>
  <c r="G739" i="5" s="1"/>
  <c r="G726" i="5"/>
  <c r="G730" i="5" s="1"/>
  <c r="G734" i="5" s="1"/>
  <c r="G738" i="5" s="1"/>
  <c r="G725" i="5"/>
  <c r="G729" i="5" s="1"/>
  <c r="G733" i="5" s="1"/>
  <c r="G737" i="5" s="1"/>
  <c r="F728" i="5"/>
  <c r="F732" i="5" s="1"/>
  <c r="F736" i="5" s="1"/>
  <c r="F740" i="5" s="1"/>
  <c r="G728" i="5"/>
  <c r="G732" i="5" s="1"/>
  <c r="G736" i="5" s="1"/>
  <c r="G740" i="5" s="1"/>
  <c r="F725" i="5"/>
  <c r="F729" i="5" s="1"/>
  <c r="F733" i="5" s="1"/>
  <c r="F737" i="5" s="1"/>
  <c r="AA708" i="5"/>
  <c r="AA712" i="5" s="1"/>
  <c r="AA716" i="5" s="1"/>
  <c r="AA720" i="5" s="1"/>
  <c r="Z708" i="5"/>
  <c r="Z712" i="5" s="1"/>
  <c r="Z716" i="5" s="1"/>
  <c r="Z720" i="5" s="1"/>
  <c r="AA707" i="5"/>
  <c r="AA711" i="5" s="1"/>
  <c r="AA715" i="5" s="1"/>
  <c r="AA719" i="5" s="1"/>
  <c r="AA706" i="5"/>
  <c r="AA710" i="5" s="1"/>
  <c r="AA714" i="5" s="1"/>
  <c r="AA718" i="5" s="1"/>
  <c r="AA705" i="5"/>
  <c r="AA709" i="5" s="1"/>
  <c r="AA713" i="5" s="1"/>
  <c r="AA717" i="5" s="1"/>
  <c r="Z705" i="5"/>
  <c r="Z709" i="5" s="1"/>
  <c r="Z713" i="5" s="1"/>
  <c r="Z717" i="5" s="1"/>
  <c r="W708" i="5"/>
  <c r="W712" i="5" s="1"/>
  <c r="W716" i="5" s="1"/>
  <c r="W720" i="5" s="1"/>
  <c r="V708" i="5"/>
  <c r="V712" i="5" s="1"/>
  <c r="V716" i="5" s="1"/>
  <c r="V720" i="5" s="1"/>
  <c r="W707" i="5"/>
  <c r="W711" i="5" s="1"/>
  <c r="W715" i="5" s="1"/>
  <c r="W719" i="5" s="1"/>
  <c r="W706" i="5"/>
  <c r="W710" i="5" s="1"/>
  <c r="W714" i="5" s="1"/>
  <c r="W718" i="5" s="1"/>
  <c r="W705" i="5"/>
  <c r="W709" i="5" s="1"/>
  <c r="W713" i="5" s="1"/>
  <c r="W717" i="5" s="1"/>
  <c r="V705" i="5"/>
  <c r="V709" i="5" s="1"/>
  <c r="V713" i="5" s="1"/>
  <c r="V717" i="5" s="1"/>
  <c r="S708" i="5"/>
  <c r="S712" i="5" s="1"/>
  <c r="S716" i="5" s="1"/>
  <c r="S720" i="5" s="1"/>
  <c r="R708" i="5"/>
  <c r="R712" i="5" s="1"/>
  <c r="R716" i="5" s="1"/>
  <c r="R720" i="5" s="1"/>
  <c r="S707" i="5"/>
  <c r="S711" i="5" s="1"/>
  <c r="S715" i="5" s="1"/>
  <c r="S719" i="5" s="1"/>
  <c r="S706" i="5"/>
  <c r="S710" i="5" s="1"/>
  <c r="S714" i="5" s="1"/>
  <c r="S718" i="5" s="1"/>
  <c r="S705" i="5"/>
  <c r="S709" i="5" s="1"/>
  <c r="S713" i="5" s="1"/>
  <c r="S717" i="5" s="1"/>
  <c r="R705" i="5"/>
  <c r="R709" i="5" s="1"/>
  <c r="R713" i="5" s="1"/>
  <c r="R717" i="5" s="1"/>
  <c r="O708" i="5"/>
  <c r="O712" i="5" s="1"/>
  <c r="O716" i="5" s="1"/>
  <c r="O720" i="5" s="1"/>
  <c r="N708" i="5"/>
  <c r="N712" i="5" s="1"/>
  <c r="N716" i="5" s="1"/>
  <c r="N720" i="5" s="1"/>
  <c r="O707" i="5"/>
  <c r="O711" i="5" s="1"/>
  <c r="O715" i="5" s="1"/>
  <c r="O719" i="5" s="1"/>
  <c r="O706" i="5"/>
  <c r="O710" i="5" s="1"/>
  <c r="O714" i="5" s="1"/>
  <c r="O718" i="5" s="1"/>
  <c r="O705" i="5"/>
  <c r="O709" i="5" s="1"/>
  <c r="O713" i="5" s="1"/>
  <c r="O717" i="5" s="1"/>
  <c r="N705" i="5"/>
  <c r="N709" i="5" s="1"/>
  <c r="N713" i="5" s="1"/>
  <c r="N717" i="5" s="1"/>
  <c r="K708" i="5"/>
  <c r="K712" i="5" s="1"/>
  <c r="K716" i="5" s="1"/>
  <c r="K720" i="5" s="1"/>
  <c r="J708" i="5"/>
  <c r="J712" i="5" s="1"/>
  <c r="J716" i="5" s="1"/>
  <c r="J720" i="5" s="1"/>
  <c r="K707" i="5"/>
  <c r="K711" i="5" s="1"/>
  <c r="K715" i="5" s="1"/>
  <c r="K719" i="5" s="1"/>
  <c r="K706" i="5"/>
  <c r="K710" i="5" s="1"/>
  <c r="K714" i="5" s="1"/>
  <c r="K718" i="5" s="1"/>
  <c r="K705" i="5"/>
  <c r="K709" i="5" s="1"/>
  <c r="K713" i="5" s="1"/>
  <c r="K717" i="5" s="1"/>
  <c r="J705" i="5"/>
  <c r="J709" i="5" s="1"/>
  <c r="J713" i="5" s="1"/>
  <c r="J717" i="5" s="1"/>
  <c r="G707" i="5"/>
  <c r="G711" i="5" s="1"/>
  <c r="G715" i="5" s="1"/>
  <c r="G719" i="5" s="1"/>
  <c r="G706" i="5"/>
  <c r="G710" i="5" s="1"/>
  <c r="G714" i="5" s="1"/>
  <c r="G718" i="5" s="1"/>
  <c r="G705" i="5"/>
  <c r="G709" i="5" s="1"/>
  <c r="G713" i="5" s="1"/>
  <c r="G717" i="5" s="1"/>
  <c r="G708" i="5"/>
  <c r="G712" i="5" s="1"/>
  <c r="G716" i="5" s="1"/>
  <c r="G720" i="5" s="1"/>
  <c r="F708" i="5"/>
  <c r="F712" i="5" s="1"/>
  <c r="F716" i="5" s="1"/>
  <c r="F720" i="5" s="1"/>
  <c r="F705" i="5"/>
  <c r="F709" i="5" s="1"/>
  <c r="F713" i="5" s="1"/>
  <c r="F717" i="5" s="1"/>
  <c r="AA672" i="5"/>
  <c r="AA676" i="5" s="1"/>
  <c r="AA680" i="5" s="1"/>
  <c r="AA684" i="5" s="1"/>
  <c r="AA688" i="5" s="1"/>
  <c r="AA692" i="5" s="1"/>
  <c r="AA696" i="5" s="1"/>
  <c r="AA700" i="5" s="1"/>
  <c r="Z672" i="5"/>
  <c r="Z676" i="5" s="1"/>
  <c r="Z680" i="5" s="1"/>
  <c r="Z684" i="5" s="1"/>
  <c r="Z688" i="5" s="1"/>
  <c r="Z692" i="5" s="1"/>
  <c r="Z696" i="5" s="1"/>
  <c r="Z700" i="5" s="1"/>
  <c r="AA671" i="5"/>
  <c r="AA675" i="5" s="1"/>
  <c r="AA679" i="5" s="1"/>
  <c r="AA683" i="5" s="1"/>
  <c r="AA687" i="5" s="1"/>
  <c r="AA691" i="5" s="1"/>
  <c r="AA695" i="5" s="1"/>
  <c r="AA699" i="5" s="1"/>
  <c r="AA670" i="5"/>
  <c r="AA674" i="5" s="1"/>
  <c r="AA678" i="5" s="1"/>
  <c r="AA682" i="5" s="1"/>
  <c r="AA686" i="5" s="1"/>
  <c r="AA690" i="5" s="1"/>
  <c r="AA694" i="5" s="1"/>
  <c r="AA698" i="5" s="1"/>
  <c r="AA669" i="5"/>
  <c r="AA673" i="5" s="1"/>
  <c r="AA677" i="5" s="1"/>
  <c r="AA681" i="5" s="1"/>
  <c r="AA685" i="5" s="1"/>
  <c r="AA689" i="5" s="1"/>
  <c r="AA693" i="5" s="1"/>
  <c r="AA697" i="5" s="1"/>
  <c r="Z669" i="5"/>
  <c r="W672" i="5"/>
  <c r="W676" i="5" s="1"/>
  <c r="W680" i="5" s="1"/>
  <c r="W684" i="5" s="1"/>
  <c r="W688" i="5" s="1"/>
  <c r="W692" i="5" s="1"/>
  <c r="W696" i="5" s="1"/>
  <c r="W700" i="5" s="1"/>
  <c r="V672" i="5"/>
  <c r="V676" i="5" s="1"/>
  <c r="V680" i="5" s="1"/>
  <c r="V684" i="5" s="1"/>
  <c r="V688" i="5" s="1"/>
  <c r="V692" i="5" s="1"/>
  <c r="V696" i="5" s="1"/>
  <c r="V700" i="5" s="1"/>
  <c r="W671" i="5"/>
  <c r="W675" i="5" s="1"/>
  <c r="W679" i="5" s="1"/>
  <c r="W683" i="5" s="1"/>
  <c r="W687" i="5" s="1"/>
  <c r="W691" i="5" s="1"/>
  <c r="W695" i="5" s="1"/>
  <c r="W699" i="5" s="1"/>
  <c r="W670" i="5"/>
  <c r="W674" i="5" s="1"/>
  <c r="W678" i="5" s="1"/>
  <c r="W682" i="5" s="1"/>
  <c r="W686" i="5" s="1"/>
  <c r="W690" i="5" s="1"/>
  <c r="W694" i="5" s="1"/>
  <c r="W698" i="5" s="1"/>
  <c r="W669" i="5"/>
  <c r="W673" i="5" s="1"/>
  <c r="W677" i="5" s="1"/>
  <c r="W681" i="5" s="1"/>
  <c r="W685" i="5" s="1"/>
  <c r="W689" i="5" s="1"/>
  <c r="W693" i="5" s="1"/>
  <c r="W697" i="5" s="1"/>
  <c r="V669" i="5"/>
  <c r="V673" i="5" s="1"/>
  <c r="V677" i="5" s="1"/>
  <c r="V681" i="5" s="1"/>
  <c r="V685" i="5" s="1"/>
  <c r="V689" i="5" s="1"/>
  <c r="V693" i="5" s="1"/>
  <c r="V697" i="5" s="1"/>
  <c r="S672" i="5"/>
  <c r="S676" i="5" s="1"/>
  <c r="S680" i="5" s="1"/>
  <c r="S684" i="5" s="1"/>
  <c r="S688" i="5" s="1"/>
  <c r="S692" i="5" s="1"/>
  <c r="S696" i="5" s="1"/>
  <c r="S700" i="5" s="1"/>
  <c r="R672" i="5"/>
  <c r="R676" i="5" s="1"/>
  <c r="R680" i="5" s="1"/>
  <c r="R684" i="5" s="1"/>
  <c r="R688" i="5" s="1"/>
  <c r="R692" i="5" s="1"/>
  <c r="R696" i="5" s="1"/>
  <c r="R700" i="5" s="1"/>
  <c r="S671" i="5"/>
  <c r="S675" i="5" s="1"/>
  <c r="S679" i="5" s="1"/>
  <c r="S683" i="5" s="1"/>
  <c r="S687" i="5" s="1"/>
  <c r="S691" i="5" s="1"/>
  <c r="S695" i="5" s="1"/>
  <c r="S699" i="5" s="1"/>
  <c r="S670" i="5"/>
  <c r="S674" i="5" s="1"/>
  <c r="S678" i="5" s="1"/>
  <c r="S682" i="5" s="1"/>
  <c r="S686" i="5" s="1"/>
  <c r="S690" i="5" s="1"/>
  <c r="S694" i="5" s="1"/>
  <c r="S698" i="5" s="1"/>
  <c r="S669" i="5"/>
  <c r="S673" i="5" s="1"/>
  <c r="S677" i="5" s="1"/>
  <c r="S681" i="5" s="1"/>
  <c r="S685" i="5" s="1"/>
  <c r="S689" i="5" s="1"/>
  <c r="S693" i="5" s="1"/>
  <c r="S697" i="5" s="1"/>
  <c r="R669" i="5"/>
  <c r="R673" i="5" s="1"/>
  <c r="R677" i="5" s="1"/>
  <c r="R681" i="5" s="1"/>
  <c r="R685" i="5" s="1"/>
  <c r="R689" i="5" s="1"/>
  <c r="R693" i="5" s="1"/>
  <c r="R697" i="5" s="1"/>
  <c r="O672" i="5"/>
  <c r="O676" i="5" s="1"/>
  <c r="O680" i="5" s="1"/>
  <c r="O684" i="5" s="1"/>
  <c r="O688" i="5" s="1"/>
  <c r="O692" i="5" s="1"/>
  <c r="O696" i="5" s="1"/>
  <c r="O700" i="5" s="1"/>
  <c r="N672" i="5"/>
  <c r="N676" i="5" s="1"/>
  <c r="N680" i="5" s="1"/>
  <c r="N684" i="5" s="1"/>
  <c r="N688" i="5" s="1"/>
  <c r="N692" i="5" s="1"/>
  <c r="N696" i="5" s="1"/>
  <c r="N700" i="5" s="1"/>
  <c r="O671" i="5"/>
  <c r="O675" i="5" s="1"/>
  <c r="O679" i="5" s="1"/>
  <c r="O683" i="5" s="1"/>
  <c r="O687" i="5" s="1"/>
  <c r="O691" i="5" s="1"/>
  <c r="O695" i="5" s="1"/>
  <c r="O699" i="5" s="1"/>
  <c r="O670" i="5"/>
  <c r="O674" i="5" s="1"/>
  <c r="O678" i="5" s="1"/>
  <c r="O682" i="5" s="1"/>
  <c r="O686" i="5" s="1"/>
  <c r="O690" i="5" s="1"/>
  <c r="O694" i="5" s="1"/>
  <c r="O698" i="5" s="1"/>
  <c r="O669" i="5"/>
  <c r="O673" i="5" s="1"/>
  <c r="O677" i="5" s="1"/>
  <c r="O681" i="5" s="1"/>
  <c r="O685" i="5" s="1"/>
  <c r="O689" i="5" s="1"/>
  <c r="O693" i="5" s="1"/>
  <c r="O697" i="5" s="1"/>
  <c r="N669" i="5"/>
  <c r="N673" i="5" s="1"/>
  <c r="N677" i="5" s="1"/>
  <c r="N681" i="5" s="1"/>
  <c r="N685" i="5" s="1"/>
  <c r="N689" i="5" s="1"/>
  <c r="N693" i="5" s="1"/>
  <c r="N697" i="5" s="1"/>
  <c r="K672" i="5"/>
  <c r="K676" i="5" s="1"/>
  <c r="K680" i="5" s="1"/>
  <c r="K684" i="5" s="1"/>
  <c r="K688" i="5" s="1"/>
  <c r="K692" i="5" s="1"/>
  <c r="K696" i="5" s="1"/>
  <c r="K700" i="5" s="1"/>
  <c r="J672" i="5"/>
  <c r="J676" i="5" s="1"/>
  <c r="J680" i="5" s="1"/>
  <c r="J684" i="5" s="1"/>
  <c r="J688" i="5" s="1"/>
  <c r="J692" i="5" s="1"/>
  <c r="J696" i="5" s="1"/>
  <c r="J700" i="5" s="1"/>
  <c r="K671" i="5"/>
  <c r="K675" i="5" s="1"/>
  <c r="K679" i="5" s="1"/>
  <c r="K683" i="5" s="1"/>
  <c r="K687" i="5" s="1"/>
  <c r="K691" i="5" s="1"/>
  <c r="K695" i="5" s="1"/>
  <c r="K699" i="5" s="1"/>
  <c r="K670" i="5"/>
  <c r="K674" i="5" s="1"/>
  <c r="K678" i="5" s="1"/>
  <c r="K682" i="5" s="1"/>
  <c r="K686" i="5" s="1"/>
  <c r="K690" i="5" s="1"/>
  <c r="K694" i="5" s="1"/>
  <c r="K698" i="5" s="1"/>
  <c r="K669" i="5"/>
  <c r="K673" i="5" s="1"/>
  <c r="K677" i="5" s="1"/>
  <c r="K681" i="5" s="1"/>
  <c r="K685" i="5" s="1"/>
  <c r="K689" i="5" s="1"/>
  <c r="K693" i="5" s="1"/>
  <c r="K697" i="5" s="1"/>
  <c r="J669" i="5"/>
  <c r="J673" i="5" s="1"/>
  <c r="J677" i="5" s="1"/>
  <c r="J681" i="5" s="1"/>
  <c r="J685" i="5" s="1"/>
  <c r="J689" i="5" s="1"/>
  <c r="J693" i="5" s="1"/>
  <c r="J697" i="5" s="1"/>
  <c r="G671" i="5"/>
  <c r="G675" i="5" s="1"/>
  <c r="G679" i="5" s="1"/>
  <c r="G683" i="5" s="1"/>
  <c r="G687" i="5" s="1"/>
  <c r="G691" i="5" s="1"/>
  <c r="G695" i="5" s="1"/>
  <c r="G699" i="5" s="1"/>
  <c r="G670" i="5"/>
  <c r="G674" i="5" s="1"/>
  <c r="G678" i="5" s="1"/>
  <c r="G682" i="5" s="1"/>
  <c r="G686" i="5" s="1"/>
  <c r="G690" i="5" s="1"/>
  <c r="G694" i="5" s="1"/>
  <c r="G698" i="5" s="1"/>
  <c r="G669" i="5"/>
  <c r="G673" i="5" s="1"/>
  <c r="G677" i="5" s="1"/>
  <c r="G681" i="5" s="1"/>
  <c r="G685" i="5" s="1"/>
  <c r="G689" i="5" s="1"/>
  <c r="G693" i="5" s="1"/>
  <c r="G697" i="5" s="1"/>
  <c r="G672" i="5"/>
  <c r="G676" i="5" s="1"/>
  <c r="G680" i="5" s="1"/>
  <c r="G684" i="5" s="1"/>
  <c r="G688" i="5" s="1"/>
  <c r="G692" i="5" s="1"/>
  <c r="G696" i="5" s="1"/>
  <c r="G700" i="5" s="1"/>
  <c r="F672" i="5"/>
  <c r="F676" i="5" s="1"/>
  <c r="F680" i="5" s="1"/>
  <c r="F684" i="5" s="1"/>
  <c r="F688" i="5" s="1"/>
  <c r="F692" i="5" s="1"/>
  <c r="F696" i="5" s="1"/>
  <c r="F700" i="5" s="1"/>
  <c r="F669" i="5"/>
  <c r="F673" i="5" s="1"/>
  <c r="F677" i="5" s="1"/>
  <c r="F681" i="5" s="1"/>
  <c r="F685" i="5" s="1"/>
  <c r="F689" i="5" s="1"/>
  <c r="F693" i="5" s="1"/>
  <c r="F697" i="5" s="1"/>
  <c r="AA660" i="5"/>
  <c r="AA664" i="5" s="1"/>
  <c r="Z660" i="5"/>
  <c r="Z664" i="5" s="1"/>
  <c r="AA659" i="5"/>
  <c r="AA663" i="5" s="1"/>
  <c r="AA658" i="5"/>
  <c r="AA662" i="5" s="1"/>
  <c r="AA657" i="5"/>
  <c r="AA661" i="5" s="1"/>
  <c r="Z657" i="5"/>
  <c r="W660" i="5"/>
  <c r="W664" i="5" s="1"/>
  <c r="V660" i="5"/>
  <c r="V664" i="5" s="1"/>
  <c r="W659" i="5"/>
  <c r="W663" i="5" s="1"/>
  <c r="W658" i="5"/>
  <c r="W662" i="5" s="1"/>
  <c r="W657" i="5"/>
  <c r="W661" i="5" s="1"/>
  <c r="V657" i="5"/>
  <c r="V661" i="5" s="1"/>
  <c r="S660" i="5"/>
  <c r="S664" i="5" s="1"/>
  <c r="R660" i="5"/>
  <c r="R664" i="5" s="1"/>
  <c r="S659" i="5"/>
  <c r="S663" i="5" s="1"/>
  <c r="S658" i="5"/>
  <c r="S662" i="5" s="1"/>
  <c r="S657" i="5"/>
  <c r="S661" i="5" s="1"/>
  <c r="R657" i="5"/>
  <c r="R661" i="5" s="1"/>
  <c r="O660" i="5"/>
  <c r="O664" i="5" s="1"/>
  <c r="N660" i="5"/>
  <c r="N664" i="5" s="1"/>
  <c r="O659" i="5"/>
  <c r="O663" i="5" s="1"/>
  <c r="O658" i="5"/>
  <c r="O662" i="5" s="1"/>
  <c r="O657" i="5"/>
  <c r="O661" i="5" s="1"/>
  <c r="N657" i="5"/>
  <c r="N661" i="5" s="1"/>
  <c r="K660" i="5"/>
  <c r="K664" i="5" s="1"/>
  <c r="J660" i="5"/>
  <c r="J664" i="5" s="1"/>
  <c r="K659" i="5"/>
  <c r="K663" i="5" s="1"/>
  <c r="K658" i="5"/>
  <c r="K662" i="5" s="1"/>
  <c r="K657" i="5"/>
  <c r="K661" i="5" s="1"/>
  <c r="J657" i="5"/>
  <c r="J661" i="5" s="1"/>
  <c r="G659" i="5"/>
  <c r="G663" i="5" s="1"/>
  <c r="G658" i="5"/>
  <c r="G662" i="5" s="1"/>
  <c r="G657" i="5"/>
  <c r="G661" i="5" s="1"/>
  <c r="G660" i="5"/>
  <c r="G664" i="5" s="1"/>
  <c r="F660" i="5"/>
  <c r="F664" i="5" s="1"/>
  <c r="F657" i="5"/>
  <c r="F661" i="5" s="1"/>
  <c r="AA631" i="5"/>
  <c r="AA635" i="5" s="1"/>
  <c r="AA639" i="5" s="1"/>
  <c r="AA643" i="5" s="1"/>
  <c r="Z631" i="5"/>
  <c r="Z635" i="5" s="1"/>
  <c r="Z639" i="5" s="1"/>
  <c r="Z643" i="5" s="1"/>
  <c r="AA630" i="5"/>
  <c r="AA634" i="5" s="1"/>
  <c r="AA638" i="5" s="1"/>
  <c r="AA642" i="5" s="1"/>
  <c r="AA629" i="5"/>
  <c r="AA633" i="5" s="1"/>
  <c r="AA637" i="5" s="1"/>
  <c r="AA641" i="5" s="1"/>
  <c r="AA628" i="5"/>
  <c r="AA632" i="5" s="1"/>
  <c r="AA636" i="5" s="1"/>
  <c r="AA640" i="5" s="1"/>
  <c r="Z628" i="5"/>
  <c r="Z632" i="5" s="1"/>
  <c r="Z636" i="5" s="1"/>
  <c r="Z640" i="5" s="1"/>
  <c r="W631" i="5"/>
  <c r="W635" i="5" s="1"/>
  <c r="W639" i="5" s="1"/>
  <c r="W643" i="5" s="1"/>
  <c r="V631" i="5"/>
  <c r="V635" i="5" s="1"/>
  <c r="V639" i="5" s="1"/>
  <c r="V643" i="5" s="1"/>
  <c r="W630" i="5"/>
  <c r="W634" i="5" s="1"/>
  <c r="W638" i="5" s="1"/>
  <c r="W642" i="5" s="1"/>
  <c r="W629" i="5"/>
  <c r="W633" i="5" s="1"/>
  <c r="W637" i="5" s="1"/>
  <c r="W641" i="5" s="1"/>
  <c r="W628" i="5"/>
  <c r="W632" i="5" s="1"/>
  <c r="W636" i="5" s="1"/>
  <c r="W640" i="5" s="1"/>
  <c r="V628" i="5"/>
  <c r="V632" i="5" s="1"/>
  <c r="V636" i="5" s="1"/>
  <c r="V640" i="5" s="1"/>
  <c r="S631" i="5"/>
  <c r="S635" i="5" s="1"/>
  <c r="S639" i="5" s="1"/>
  <c r="S643" i="5" s="1"/>
  <c r="R631" i="5"/>
  <c r="R635" i="5" s="1"/>
  <c r="R639" i="5" s="1"/>
  <c r="R643" i="5" s="1"/>
  <c r="S630" i="5"/>
  <c r="S634" i="5" s="1"/>
  <c r="S638" i="5" s="1"/>
  <c r="S642" i="5" s="1"/>
  <c r="S629" i="5"/>
  <c r="S633" i="5" s="1"/>
  <c r="S637" i="5" s="1"/>
  <c r="S641" i="5" s="1"/>
  <c r="S628" i="5"/>
  <c r="S632" i="5" s="1"/>
  <c r="S636" i="5" s="1"/>
  <c r="S640" i="5" s="1"/>
  <c r="R628" i="5"/>
  <c r="R632" i="5" s="1"/>
  <c r="R636" i="5" s="1"/>
  <c r="R640" i="5" s="1"/>
  <c r="O631" i="5"/>
  <c r="O635" i="5" s="1"/>
  <c r="O639" i="5" s="1"/>
  <c r="O643" i="5" s="1"/>
  <c r="N631" i="5"/>
  <c r="N635" i="5" s="1"/>
  <c r="N639" i="5" s="1"/>
  <c r="N643" i="5" s="1"/>
  <c r="O630" i="5"/>
  <c r="O634" i="5" s="1"/>
  <c r="O638" i="5" s="1"/>
  <c r="O642" i="5" s="1"/>
  <c r="O629" i="5"/>
  <c r="O633" i="5" s="1"/>
  <c r="O637" i="5" s="1"/>
  <c r="O641" i="5" s="1"/>
  <c r="O628" i="5"/>
  <c r="O632" i="5" s="1"/>
  <c r="O636" i="5" s="1"/>
  <c r="O640" i="5" s="1"/>
  <c r="N628" i="5"/>
  <c r="N632" i="5" s="1"/>
  <c r="N636" i="5" s="1"/>
  <c r="N640" i="5" s="1"/>
  <c r="K631" i="5"/>
  <c r="K635" i="5" s="1"/>
  <c r="K639" i="5" s="1"/>
  <c r="K643" i="5" s="1"/>
  <c r="J631" i="5"/>
  <c r="J635" i="5" s="1"/>
  <c r="J639" i="5" s="1"/>
  <c r="J643" i="5" s="1"/>
  <c r="K630" i="5"/>
  <c r="K634" i="5" s="1"/>
  <c r="K638" i="5" s="1"/>
  <c r="K642" i="5" s="1"/>
  <c r="K629" i="5"/>
  <c r="K633" i="5" s="1"/>
  <c r="K637" i="5" s="1"/>
  <c r="K641" i="5" s="1"/>
  <c r="K628" i="5"/>
  <c r="K632" i="5" s="1"/>
  <c r="K636" i="5" s="1"/>
  <c r="K640" i="5" s="1"/>
  <c r="J628" i="5"/>
  <c r="J632" i="5" s="1"/>
  <c r="J636" i="5" s="1"/>
  <c r="J640" i="5" s="1"/>
  <c r="G630" i="5"/>
  <c r="G634" i="5" s="1"/>
  <c r="G638" i="5" s="1"/>
  <c r="G642" i="5" s="1"/>
  <c r="G629" i="5"/>
  <c r="G633" i="5" s="1"/>
  <c r="G637" i="5" s="1"/>
  <c r="G641" i="5" s="1"/>
  <c r="G628" i="5"/>
  <c r="G632" i="5" s="1"/>
  <c r="G636" i="5" s="1"/>
  <c r="G640" i="5" s="1"/>
  <c r="G631" i="5"/>
  <c r="G635" i="5" s="1"/>
  <c r="G639" i="5" s="1"/>
  <c r="G643" i="5" s="1"/>
  <c r="F631" i="5"/>
  <c r="F635" i="5" s="1"/>
  <c r="F639" i="5" s="1"/>
  <c r="F643" i="5" s="1"/>
  <c r="F628" i="5"/>
  <c r="F632" i="5" s="1"/>
  <c r="F636" i="5" s="1"/>
  <c r="F640" i="5" s="1"/>
  <c r="AA619" i="5"/>
  <c r="AA623" i="5" s="1"/>
  <c r="Z619" i="5"/>
  <c r="Z623" i="5" s="1"/>
  <c r="AA618" i="5"/>
  <c r="AA622" i="5" s="1"/>
  <c r="AA617" i="5"/>
  <c r="AA621" i="5" s="1"/>
  <c r="AA616" i="5"/>
  <c r="AA620" i="5" s="1"/>
  <c r="Z616" i="5"/>
  <c r="Z620" i="5" s="1"/>
  <c r="W619" i="5"/>
  <c r="W623" i="5" s="1"/>
  <c r="V619" i="5"/>
  <c r="V623" i="5" s="1"/>
  <c r="W618" i="5"/>
  <c r="W622" i="5" s="1"/>
  <c r="W617" i="5"/>
  <c r="W621" i="5" s="1"/>
  <c r="W616" i="5"/>
  <c r="W620" i="5" s="1"/>
  <c r="V616" i="5"/>
  <c r="V620" i="5" s="1"/>
  <c r="S619" i="5"/>
  <c r="S623" i="5" s="1"/>
  <c r="R619" i="5"/>
  <c r="R623" i="5" s="1"/>
  <c r="S618" i="5"/>
  <c r="S622" i="5" s="1"/>
  <c r="S617" i="5"/>
  <c r="S621" i="5" s="1"/>
  <c r="S616" i="5"/>
  <c r="S620" i="5" s="1"/>
  <c r="R616" i="5"/>
  <c r="R620" i="5" s="1"/>
  <c r="O619" i="5"/>
  <c r="O623" i="5" s="1"/>
  <c r="N619" i="5"/>
  <c r="N623" i="5" s="1"/>
  <c r="O618" i="5"/>
  <c r="O622" i="5" s="1"/>
  <c r="O617" i="5"/>
  <c r="O621" i="5" s="1"/>
  <c r="O616" i="5"/>
  <c r="O620" i="5" s="1"/>
  <c r="N616" i="5"/>
  <c r="N620" i="5" s="1"/>
  <c r="K619" i="5"/>
  <c r="K623" i="5" s="1"/>
  <c r="J619" i="5"/>
  <c r="J623" i="5" s="1"/>
  <c r="K618" i="5"/>
  <c r="K622" i="5" s="1"/>
  <c r="K617" i="5"/>
  <c r="K621" i="5" s="1"/>
  <c r="K616" i="5"/>
  <c r="K620" i="5" s="1"/>
  <c r="J616" i="5"/>
  <c r="J620" i="5" s="1"/>
  <c r="G618" i="5"/>
  <c r="G622" i="5" s="1"/>
  <c r="G617" i="5"/>
  <c r="G621" i="5" s="1"/>
  <c r="G616" i="5"/>
  <c r="G620" i="5" s="1"/>
  <c r="G619" i="5"/>
  <c r="G623" i="5" s="1"/>
  <c r="F619" i="5"/>
  <c r="F623" i="5" s="1"/>
  <c r="F616" i="5"/>
  <c r="F620" i="5" s="1"/>
  <c r="AA599" i="5"/>
  <c r="AA603" i="5" s="1"/>
  <c r="AA607" i="5" s="1"/>
  <c r="AA611" i="5" s="1"/>
  <c r="Z599" i="5"/>
  <c r="Z603" i="5" s="1"/>
  <c r="Z607" i="5" s="1"/>
  <c r="Z611" i="5" s="1"/>
  <c r="AA598" i="5"/>
  <c r="AA602" i="5" s="1"/>
  <c r="AA606" i="5" s="1"/>
  <c r="AA610" i="5" s="1"/>
  <c r="AA597" i="5"/>
  <c r="AA601" i="5" s="1"/>
  <c r="AA605" i="5" s="1"/>
  <c r="AA609" i="5" s="1"/>
  <c r="AA596" i="5"/>
  <c r="AA600" i="5" s="1"/>
  <c r="AA604" i="5" s="1"/>
  <c r="AA608" i="5" s="1"/>
  <c r="Z596" i="5"/>
  <c r="Z600" i="5" s="1"/>
  <c r="Z604" i="5" s="1"/>
  <c r="Z608" i="5" s="1"/>
  <c r="W599" i="5"/>
  <c r="W603" i="5" s="1"/>
  <c r="W607" i="5" s="1"/>
  <c r="W611" i="5" s="1"/>
  <c r="V599" i="5"/>
  <c r="V603" i="5" s="1"/>
  <c r="V607" i="5" s="1"/>
  <c r="V611" i="5" s="1"/>
  <c r="W598" i="5"/>
  <c r="W602" i="5" s="1"/>
  <c r="W606" i="5" s="1"/>
  <c r="W610" i="5" s="1"/>
  <c r="W597" i="5"/>
  <c r="W601" i="5" s="1"/>
  <c r="W605" i="5" s="1"/>
  <c r="W609" i="5" s="1"/>
  <c r="W596" i="5"/>
  <c r="W600" i="5" s="1"/>
  <c r="W604" i="5" s="1"/>
  <c r="W608" i="5" s="1"/>
  <c r="V596" i="5"/>
  <c r="V600" i="5" s="1"/>
  <c r="V604" i="5" s="1"/>
  <c r="V608" i="5" s="1"/>
  <c r="S599" i="5"/>
  <c r="S603" i="5" s="1"/>
  <c r="S607" i="5" s="1"/>
  <c r="S611" i="5" s="1"/>
  <c r="R599" i="5"/>
  <c r="R603" i="5" s="1"/>
  <c r="R607" i="5" s="1"/>
  <c r="R611" i="5" s="1"/>
  <c r="S598" i="5"/>
  <c r="S602" i="5" s="1"/>
  <c r="S606" i="5" s="1"/>
  <c r="S610" i="5" s="1"/>
  <c r="S597" i="5"/>
  <c r="S601" i="5" s="1"/>
  <c r="S605" i="5" s="1"/>
  <c r="S609" i="5" s="1"/>
  <c r="S596" i="5"/>
  <c r="S600" i="5" s="1"/>
  <c r="S604" i="5" s="1"/>
  <c r="S608" i="5" s="1"/>
  <c r="R596" i="5"/>
  <c r="R600" i="5" s="1"/>
  <c r="R604" i="5" s="1"/>
  <c r="R608" i="5" s="1"/>
  <c r="O599" i="5"/>
  <c r="O603" i="5" s="1"/>
  <c r="O607" i="5" s="1"/>
  <c r="O611" i="5" s="1"/>
  <c r="N599" i="5"/>
  <c r="N603" i="5" s="1"/>
  <c r="N607" i="5" s="1"/>
  <c r="N611" i="5" s="1"/>
  <c r="O598" i="5"/>
  <c r="O602" i="5" s="1"/>
  <c r="O606" i="5" s="1"/>
  <c r="O610" i="5" s="1"/>
  <c r="O597" i="5"/>
  <c r="O601" i="5" s="1"/>
  <c r="O605" i="5" s="1"/>
  <c r="O609" i="5" s="1"/>
  <c r="O596" i="5"/>
  <c r="O600" i="5" s="1"/>
  <c r="O604" i="5" s="1"/>
  <c r="O608" i="5" s="1"/>
  <c r="N596" i="5"/>
  <c r="N600" i="5" s="1"/>
  <c r="N604" i="5" s="1"/>
  <c r="N608" i="5" s="1"/>
  <c r="K599" i="5"/>
  <c r="K603" i="5" s="1"/>
  <c r="K607" i="5" s="1"/>
  <c r="K611" i="5" s="1"/>
  <c r="J599" i="5"/>
  <c r="J603" i="5" s="1"/>
  <c r="J607" i="5" s="1"/>
  <c r="J611" i="5" s="1"/>
  <c r="K598" i="5"/>
  <c r="K602" i="5" s="1"/>
  <c r="K606" i="5" s="1"/>
  <c r="K610" i="5" s="1"/>
  <c r="K597" i="5"/>
  <c r="K601" i="5" s="1"/>
  <c r="K605" i="5" s="1"/>
  <c r="K609" i="5" s="1"/>
  <c r="K596" i="5"/>
  <c r="K600" i="5" s="1"/>
  <c r="K604" i="5" s="1"/>
  <c r="K608" i="5" s="1"/>
  <c r="J596" i="5"/>
  <c r="J600" i="5" s="1"/>
  <c r="J604" i="5" s="1"/>
  <c r="J608" i="5" s="1"/>
  <c r="G598" i="5"/>
  <c r="G602" i="5" s="1"/>
  <c r="G606" i="5" s="1"/>
  <c r="G610" i="5" s="1"/>
  <c r="G597" i="5"/>
  <c r="G601" i="5" s="1"/>
  <c r="G605" i="5" s="1"/>
  <c r="G609" i="5" s="1"/>
  <c r="G596" i="5"/>
  <c r="G600" i="5" s="1"/>
  <c r="G604" i="5" s="1"/>
  <c r="G608" i="5" s="1"/>
  <c r="G599" i="5"/>
  <c r="G603" i="5" s="1"/>
  <c r="G607" i="5" s="1"/>
  <c r="G611" i="5" s="1"/>
  <c r="F599" i="5"/>
  <c r="F603" i="5" s="1"/>
  <c r="F607" i="5" s="1"/>
  <c r="F611" i="5" s="1"/>
  <c r="F596" i="5"/>
  <c r="F600" i="5" s="1"/>
  <c r="F604" i="5" s="1"/>
  <c r="F608" i="5" s="1"/>
  <c r="AA579" i="5"/>
  <c r="AA583" i="5" s="1"/>
  <c r="AA587" i="5" s="1"/>
  <c r="AA591" i="5" s="1"/>
  <c r="Z579" i="5"/>
  <c r="Z583" i="5" s="1"/>
  <c r="Z587" i="5" s="1"/>
  <c r="Z591" i="5" s="1"/>
  <c r="AA578" i="5"/>
  <c r="AA582" i="5" s="1"/>
  <c r="AA586" i="5" s="1"/>
  <c r="AA590" i="5" s="1"/>
  <c r="AA577" i="5"/>
  <c r="AA581" i="5" s="1"/>
  <c r="AA585" i="5" s="1"/>
  <c r="AA589" i="5" s="1"/>
  <c r="AA576" i="5"/>
  <c r="AA580" i="5" s="1"/>
  <c r="AA584" i="5" s="1"/>
  <c r="AA588" i="5" s="1"/>
  <c r="Z576" i="5"/>
  <c r="Z580" i="5" s="1"/>
  <c r="Z584" i="5" s="1"/>
  <c r="Z588" i="5" s="1"/>
  <c r="W579" i="5"/>
  <c r="W583" i="5" s="1"/>
  <c r="W587" i="5" s="1"/>
  <c r="W591" i="5" s="1"/>
  <c r="V579" i="5"/>
  <c r="V583" i="5" s="1"/>
  <c r="V587" i="5" s="1"/>
  <c r="V591" i="5" s="1"/>
  <c r="W578" i="5"/>
  <c r="W582" i="5" s="1"/>
  <c r="W586" i="5" s="1"/>
  <c r="W590" i="5" s="1"/>
  <c r="W577" i="5"/>
  <c r="W581" i="5" s="1"/>
  <c r="W585" i="5" s="1"/>
  <c r="W589" i="5" s="1"/>
  <c r="W576" i="5"/>
  <c r="W580" i="5" s="1"/>
  <c r="W584" i="5" s="1"/>
  <c r="W588" i="5" s="1"/>
  <c r="V576" i="5"/>
  <c r="V580" i="5" s="1"/>
  <c r="V584" i="5" s="1"/>
  <c r="V588" i="5" s="1"/>
  <c r="S579" i="5"/>
  <c r="S583" i="5" s="1"/>
  <c r="S587" i="5" s="1"/>
  <c r="S591" i="5" s="1"/>
  <c r="R579" i="5"/>
  <c r="R583" i="5" s="1"/>
  <c r="R587" i="5" s="1"/>
  <c r="R591" i="5" s="1"/>
  <c r="S578" i="5"/>
  <c r="S582" i="5" s="1"/>
  <c r="S586" i="5" s="1"/>
  <c r="S590" i="5" s="1"/>
  <c r="S577" i="5"/>
  <c r="S581" i="5" s="1"/>
  <c r="S585" i="5" s="1"/>
  <c r="S589" i="5" s="1"/>
  <c r="S576" i="5"/>
  <c r="S580" i="5" s="1"/>
  <c r="S584" i="5" s="1"/>
  <c r="S588" i="5" s="1"/>
  <c r="R576" i="5"/>
  <c r="R580" i="5" s="1"/>
  <c r="R584" i="5" s="1"/>
  <c r="R588" i="5" s="1"/>
  <c r="O579" i="5"/>
  <c r="O583" i="5" s="1"/>
  <c r="O587" i="5" s="1"/>
  <c r="O591" i="5" s="1"/>
  <c r="N579" i="5"/>
  <c r="N583" i="5" s="1"/>
  <c r="N587" i="5" s="1"/>
  <c r="N591" i="5" s="1"/>
  <c r="O578" i="5"/>
  <c r="O582" i="5" s="1"/>
  <c r="O586" i="5" s="1"/>
  <c r="O590" i="5" s="1"/>
  <c r="O577" i="5"/>
  <c r="O581" i="5" s="1"/>
  <c r="O585" i="5" s="1"/>
  <c r="O589" i="5" s="1"/>
  <c r="O576" i="5"/>
  <c r="O580" i="5" s="1"/>
  <c r="O584" i="5" s="1"/>
  <c r="O588" i="5" s="1"/>
  <c r="N576" i="5"/>
  <c r="N580" i="5" s="1"/>
  <c r="N584" i="5" s="1"/>
  <c r="N588" i="5" s="1"/>
  <c r="K579" i="5"/>
  <c r="K583" i="5" s="1"/>
  <c r="K587" i="5" s="1"/>
  <c r="K591" i="5" s="1"/>
  <c r="J579" i="5"/>
  <c r="J583" i="5" s="1"/>
  <c r="J587" i="5" s="1"/>
  <c r="J591" i="5" s="1"/>
  <c r="K578" i="5"/>
  <c r="K582" i="5" s="1"/>
  <c r="K586" i="5" s="1"/>
  <c r="K590" i="5" s="1"/>
  <c r="K577" i="5"/>
  <c r="K581" i="5" s="1"/>
  <c r="K585" i="5" s="1"/>
  <c r="K589" i="5" s="1"/>
  <c r="K576" i="5"/>
  <c r="K580" i="5" s="1"/>
  <c r="K584" i="5" s="1"/>
  <c r="K588" i="5" s="1"/>
  <c r="J576" i="5"/>
  <c r="J580" i="5" s="1"/>
  <c r="J584" i="5" s="1"/>
  <c r="J588" i="5" s="1"/>
  <c r="G578" i="5"/>
  <c r="G582" i="5" s="1"/>
  <c r="G586" i="5" s="1"/>
  <c r="G590" i="5" s="1"/>
  <c r="G577" i="5"/>
  <c r="G581" i="5" s="1"/>
  <c r="G585" i="5" s="1"/>
  <c r="G589" i="5" s="1"/>
  <c r="G576" i="5"/>
  <c r="G580" i="5" s="1"/>
  <c r="G584" i="5" s="1"/>
  <c r="G588" i="5" s="1"/>
  <c r="G579" i="5"/>
  <c r="G583" i="5" s="1"/>
  <c r="G587" i="5" s="1"/>
  <c r="G591" i="5" s="1"/>
  <c r="F579" i="5"/>
  <c r="F583" i="5" s="1"/>
  <c r="F587" i="5" s="1"/>
  <c r="F591" i="5" s="1"/>
  <c r="F576" i="5"/>
  <c r="F580" i="5" s="1"/>
  <c r="F584" i="5" s="1"/>
  <c r="F588" i="5" s="1"/>
  <c r="AA543" i="5"/>
  <c r="AA547" i="5" s="1"/>
  <c r="AA551" i="5" s="1"/>
  <c r="AA555" i="5" s="1"/>
  <c r="AA559" i="5" s="1"/>
  <c r="AA563" i="5" s="1"/>
  <c r="AA567" i="5" s="1"/>
  <c r="AA571" i="5" s="1"/>
  <c r="Z543" i="5"/>
  <c r="Z547" i="5" s="1"/>
  <c r="Z551" i="5" s="1"/>
  <c r="Z555" i="5" s="1"/>
  <c r="Z559" i="5" s="1"/>
  <c r="Z563" i="5" s="1"/>
  <c r="Z567" i="5" s="1"/>
  <c r="Z571" i="5" s="1"/>
  <c r="AA542" i="5"/>
  <c r="AA546" i="5" s="1"/>
  <c r="AA550" i="5" s="1"/>
  <c r="AA554" i="5" s="1"/>
  <c r="AA558" i="5" s="1"/>
  <c r="AA562" i="5" s="1"/>
  <c r="AA566" i="5" s="1"/>
  <c r="AA570" i="5" s="1"/>
  <c r="AA541" i="5"/>
  <c r="AA545" i="5" s="1"/>
  <c r="AA549" i="5" s="1"/>
  <c r="AA553" i="5" s="1"/>
  <c r="AA557" i="5" s="1"/>
  <c r="AA561" i="5" s="1"/>
  <c r="AA565" i="5" s="1"/>
  <c r="AA569" i="5" s="1"/>
  <c r="AA540" i="5"/>
  <c r="AA544" i="5" s="1"/>
  <c r="AA548" i="5" s="1"/>
  <c r="AA552" i="5" s="1"/>
  <c r="AA556" i="5" s="1"/>
  <c r="AA560" i="5" s="1"/>
  <c r="AA564" i="5" s="1"/>
  <c r="AA568" i="5" s="1"/>
  <c r="Z540" i="5"/>
  <c r="W543" i="5"/>
  <c r="W547" i="5" s="1"/>
  <c r="W551" i="5" s="1"/>
  <c r="W555" i="5" s="1"/>
  <c r="W559" i="5" s="1"/>
  <c r="W563" i="5" s="1"/>
  <c r="W567" i="5" s="1"/>
  <c r="W571" i="5" s="1"/>
  <c r="V543" i="5"/>
  <c r="V547" i="5" s="1"/>
  <c r="V551" i="5" s="1"/>
  <c r="V555" i="5" s="1"/>
  <c r="V559" i="5" s="1"/>
  <c r="V563" i="5" s="1"/>
  <c r="V567" i="5" s="1"/>
  <c r="V571" i="5" s="1"/>
  <c r="W542" i="5"/>
  <c r="W546" i="5" s="1"/>
  <c r="W550" i="5" s="1"/>
  <c r="W554" i="5" s="1"/>
  <c r="W558" i="5" s="1"/>
  <c r="W562" i="5" s="1"/>
  <c r="W566" i="5" s="1"/>
  <c r="W570" i="5" s="1"/>
  <c r="W541" i="5"/>
  <c r="W545" i="5" s="1"/>
  <c r="W549" i="5" s="1"/>
  <c r="W553" i="5" s="1"/>
  <c r="W557" i="5" s="1"/>
  <c r="W561" i="5" s="1"/>
  <c r="W565" i="5" s="1"/>
  <c r="W569" i="5" s="1"/>
  <c r="W540" i="5"/>
  <c r="W544" i="5" s="1"/>
  <c r="W548" i="5" s="1"/>
  <c r="W552" i="5" s="1"/>
  <c r="W556" i="5" s="1"/>
  <c r="W560" i="5" s="1"/>
  <c r="W564" i="5" s="1"/>
  <c r="W568" i="5" s="1"/>
  <c r="V540" i="5"/>
  <c r="V544" i="5" s="1"/>
  <c r="V548" i="5" s="1"/>
  <c r="V552" i="5" s="1"/>
  <c r="V556" i="5" s="1"/>
  <c r="V560" i="5" s="1"/>
  <c r="V564" i="5" s="1"/>
  <c r="V568" i="5" s="1"/>
  <c r="S543" i="5"/>
  <c r="S547" i="5" s="1"/>
  <c r="S551" i="5" s="1"/>
  <c r="S555" i="5" s="1"/>
  <c r="S559" i="5" s="1"/>
  <c r="S563" i="5" s="1"/>
  <c r="S567" i="5" s="1"/>
  <c r="S571" i="5" s="1"/>
  <c r="R543" i="5"/>
  <c r="R547" i="5" s="1"/>
  <c r="R551" i="5" s="1"/>
  <c r="R555" i="5" s="1"/>
  <c r="R559" i="5" s="1"/>
  <c r="R563" i="5" s="1"/>
  <c r="R567" i="5" s="1"/>
  <c r="R571" i="5" s="1"/>
  <c r="S542" i="5"/>
  <c r="S546" i="5" s="1"/>
  <c r="S550" i="5" s="1"/>
  <c r="S554" i="5" s="1"/>
  <c r="S558" i="5" s="1"/>
  <c r="S562" i="5" s="1"/>
  <c r="S566" i="5" s="1"/>
  <c r="S570" i="5" s="1"/>
  <c r="S541" i="5"/>
  <c r="S545" i="5" s="1"/>
  <c r="S549" i="5" s="1"/>
  <c r="S553" i="5" s="1"/>
  <c r="S557" i="5" s="1"/>
  <c r="S561" i="5" s="1"/>
  <c r="S565" i="5" s="1"/>
  <c r="S569" i="5" s="1"/>
  <c r="S540" i="5"/>
  <c r="S544" i="5" s="1"/>
  <c r="S548" i="5" s="1"/>
  <c r="S552" i="5" s="1"/>
  <c r="S556" i="5" s="1"/>
  <c r="S560" i="5" s="1"/>
  <c r="S564" i="5" s="1"/>
  <c r="S568" i="5" s="1"/>
  <c r="R540" i="5"/>
  <c r="R544" i="5" s="1"/>
  <c r="R548" i="5" s="1"/>
  <c r="R552" i="5" s="1"/>
  <c r="R556" i="5" s="1"/>
  <c r="R560" i="5" s="1"/>
  <c r="R564" i="5" s="1"/>
  <c r="R568" i="5" s="1"/>
  <c r="O543" i="5"/>
  <c r="O547" i="5" s="1"/>
  <c r="O551" i="5" s="1"/>
  <c r="O555" i="5" s="1"/>
  <c r="O559" i="5" s="1"/>
  <c r="O563" i="5" s="1"/>
  <c r="O567" i="5" s="1"/>
  <c r="O571" i="5" s="1"/>
  <c r="N543" i="5"/>
  <c r="N547" i="5" s="1"/>
  <c r="N551" i="5" s="1"/>
  <c r="N555" i="5" s="1"/>
  <c r="N559" i="5" s="1"/>
  <c r="N563" i="5" s="1"/>
  <c r="N567" i="5" s="1"/>
  <c r="N571" i="5" s="1"/>
  <c r="O542" i="5"/>
  <c r="O546" i="5" s="1"/>
  <c r="O550" i="5" s="1"/>
  <c r="O554" i="5" s="1"/>
  <c r="O558" i="5" s="1"/>
  <c r="O562" i="5" s="1"/>
  <c r="O566" i="5" s="1"/>
  <c r="O570" i="5" s="1"/>
  <c r="O541" i="5"/>
  <c r="O545" i="5" s="1"/>
  <c r="O549" i="5" s="1"/>
  <c r="O553" i="5" s="1"/>
  <c r="O557" i="5" s="1"/>
  <c r="O561" i="5" s="1"/>
  <c r="O565" i="5" s="1"/>
  <c r="O569" i="5" s="1"/>
  <c r="O540" i="5"/>
  <c r="O544" i="5" s="1"/>
  <c r="O548" i="5" s="1"/>
  <c r="O552" i="5" s="1"/>
  <c r="O556" i="5" s="1"/>
  <c r="O560" i="5" s="1"/>
  <c r="O564" i="5" s="1"/>
  <c r="O568" i="5" s="1"/>
  <c r="N540" i="5"/>
  <c r="N544" i="5" s="1"/>
  <c r="N548" i="5" s="1"/>
  <c r="N552" i="5" s="1"/>
  <c r="N556" i="5" s="1"/>
  <c r="N560" i="5" s="1"/>
  <c r="N564" i="5" s="1"/>
  <c r="N568" i="5" s="1"/>
  <c r="K543" i="5"/>
  <c r="K547" i="5" s="1"/>
  <c r="K551" i="5" s="1"/>
  <c r="K555" i="5" s="1"/>
  <c r="K559" i="5" s="1"/>
  <c r="K563" i="5" s="1"/>
  <c r="K567" i="5" s="1"/>
  <c r="K571" i="5" s="1"/>
  <c r="J543" i="5"/>
  <c r="J547" i="5" s="1"/>
  <c r="J551" i="5" s="1"/>
  <c r="J555" i="5" s="1"/>
  <c r="J559" i="5" s="1"/>
  <c r="J563" i="5" s="1"/>
  <c r="J567" i="5" s="1"/>
  <c r="J571" i="5" s="1"/>
  <c r="K542" i="5"/>
  <c r="K546" i="5" s="1"/>
  <c r="K550" i="5" s="1"/>
  <c r="K554" i="5" s="1"/>
  <c r="K558" i="5" s="1"/>
  <c r="K562" i="5" s="1"/>
  <c r="K566" i="5" s="1"/>
  <c r="K570" i="5" s="1"/>
  <c r="K541" i="5"/>
  <c r="K545" i="5" s="1"/>
  <c r="K549" i="5" s="1"/>
  <c r="K553" i="5" s="1"/>
  <c r="K557" i="5" s="1"/>
  <c r="K561" i="5" s="1"/>
  <c r="K565" i="5" s="1"/>
  <c r="K569" i="5" s="1"/>
  <c r="K540" i="5"/>
  <c r="K544" i="5" s="1"/>
  <c r="K548" i="5" s="1"/>
  <c r="K552" i="5" s="1"/>
  <c r="K556" i="5" s="1"/>
  <c r="K560" i="5" s="1"/>
  <c r="K564" i="5" s="1"/>
  <c r="K568" i="5" s="1"/>
  <c r="J540" i="5"/>
  <c r="J544" i="5" s="1"/>
  <c r="J548" i="5" s="1"/>
  <c r="J552" i="5" s="1"/>
  <c r="J556" i="5" s="1"/>
  <c r="J560" i="5" s="1"/>
  <c r="J564" i="5" s="1"/>
  <c r="J568" i="5" s="1"/>
  <c r="G542" i="5"/>
  <c r="G546" i="5" s="1"/>
  <c r="G550" i="5" s="1"/>
  <c r="G554" i="5" s="1"/>
  <c r="G558" i="5" s="1"/>
  <c r="G562" i="5" s="1"/>
  <c r="G566" i="5" s="1"/>
  <c r="G570" i="5" s="1"/>
  <c r="G543" i="5"/>
  <c r="G547" i="5" s="1"/>
  <c r="G551" i="5" s="1"/>
  <c r="G555" i="5" s="1"/>
  <c r="G559" i="5" s="1"/>
  <c r="G563" i="5" s="1"/>
  <c r="G567" i="5" s="1"/>
  <c r="G571" i="5" s="1"/>
  <c r="F543" i="5"/>
  <c r="F547" i="5" s="1"/>
  <c r="F551" i="5" s="1"/>
  <c r="F555" i="5" s="1"/>
  <c r="F559" i="5" s="1"/>
  <c r="F563" i="5" s="1"/>
  <c r="F567" i="5" s="1"/>
  <c r="F571" i="5" s="1"/>
  <c r="G541" i="5"/>
  <c r="G545" i="5" s="1"/>
  <c r="G549" i="5" s="1"/>
  <c r="G553" i="5" s="1"/>
  <c r="G557" i="5" s="1"/>
  <c r="G561" i="5" s="1"/>
  <c r="G565" i="5" s="1"/>
  <c r="G569" i="5" s="1"/>
  <c r="G540" i="5"/>
  <c r="G544" i="5" s="1"/>
  <c r="G548" i="5" s="1"/>
  <c r="G552" i="5" s="1"/>
  <c r="G556" i="5" s="1"/>
  <c r="G560" i="5" s="1"/>
  <c r="G564" i="5" s="1"/>
  <c r="G568" i="5" s="1"/>
  <c r="F540" i="5"/>
  <c r="F544" i="5" s="1"/>
  <c r="F548" i="5" s="1"/>
  <c r="F552" i="5" s="1"/>
  <c r="F556" i="5" s="1"/>
  <c r="F560" i="5" s="1"/>
  <c r="F564" i="5" s="1"/>
  <c r="F568" i="5" s="1"/>
  <c r="AA531" i="5"/>
  <c r="AA535" i="5" s="1"/>
  <c r="Z531" i="5"/>
  <c r="Z535" i="5" s="1"/>
  <c r="AA530" i="5"/>
  <c r="AA534" i="5" s="1"/>
  <c r="AA529" i="5"/>
  <c r="AA533" i="5" s="1"/>
  <c r="AA528" i="5"/>
  <c r="AA532" i="5" s="1"/>
  <c r="Z528" i="5"/>
  <c r="W531" i="5"/>
  <c r="W535" i="5" s="1"/>
  <c r="V531" i="5"/>
  <c r="V535" i="5" s="1"/>
  <c r="W530" i="5"/>
  <c r="W534" i="5" s="1"/>
  <c r="W529" i="5"/>
  <c r="W533" i="5" s="1"/>
  <c r="W528" i="5"/>
  <c r="W532" i="5" s="1"/>
  <c r="V528" i="5"/>
  <c r="V532" i="5" s="1"/>
  <c r="S531" i="5"/>
  <c r="S535" i="5" s="1"/>
  <c r="R531" i="5"/>
  <c r="R535" i="5" s="1"/>
  <c r="S530" i="5"/>
  <c r="S534" i="5" s="1"/>
  <c r="S529" i="5"/>
  <c r="S533" i="5" s="1"/>
  <c r="S528" i="5"/>
  <c r="S532" i="5" s="1"/>
  <c r="R528" i="5"/>
  <c r="R532" i="5" s="1"/>
  <c r="O531" i="5"/>
  <c r="O535" i="5" s="1"/>
  <c r="N531" i="5"/>
  <c r="N535" i="5" s="1"/>
  <c r="O530" i="5"/>
  <c r="O534" i="5" s="1"/>
  <c r="O529" i="5"/>
  <c r="O533" i="5" s="1"/>
  <c r="O528" i="5"/>
  <c r="O532" i="5" s="1"/>
  <c r="N528" i="5"/>
  <c r="N532" i="5" s="1"/>
  <c r="K531" i="5"/>
  <c r="K535" i="5" s="1"/>
  <c r="J531" i="5"/>
  <c r="J535" i="5" s="1"/>
  <c r="K530" i="5"/>
  <c r="K534" i="5" s="1"/>
  <c r="K529" i="5"/>
  <c r="K533" i="5" s="1"/>
  <c r="K528" i="5"/>
  <c r="K532" i="5" s="1"/>
  <c r="J528" i="5"/>
  <c r="J532" i="5" s="1"/>
  <c r="G530" i="5"/>
  <c r="G534" i="5" s="1"/>
  <c r="G529" i="5"/>
  <c r="G533" i="5" s="1"/>
  <c r="G528" i="5"/>
  <c r="G532" i="5" s="1"/>
  <c r="G531" i="5"/>
  <c r="G535" i="5" s="1"/>
  <c r="F531" i="5"/>
  <c r="F535" i="5" s="1"/>
  <c r="F528" i="5"/>
  <c r="F532" i="5" s="1"/>
  <c r="AA450" i="5"/>
  <c r="AA454" i="5" s="1"/>
  <c r="AA458" i="5" s="1"/>
  <c r="AA462" i="5" s="1"/>
  <c r="Z450" i="5"/>
  <c r="Z454" i="5" s="1"/>
  <c r="Z458" i="5" s="1"/>
  <c r="Z462" i="5" s="1"/>
  <c r="AA449" i="5"/>
  <c r="AA453" i="5" s="1"/>
  <c r="AA457" i="5" s="1"/>
  <c r="AA461" i="5" s="1"/>
  <c r="AA448" i="5"/>
  <c r="AA452" i="5" s="1"/>
  <c r="AA456" i="5" s="1"/>
  <c r="AA460" i="5" s="1"/>
  <c r="AA447" i="5"/>
  <c r="AA451" i="5" s="1"/>
  <c r="AA455" i="5" s="1"/>
  <c r="AA459" i="5" s="1"/>
  <c r="Z447" i="5"/>
  <c r="Z451" i="5" s="1"/>
  <c r="Z455" i="5" s="1"/>
  <c r="Z459" i="5" s="1"/>
  <c r="W450" i="5"/>
  <c r="W454" i="5" s="1"/>
  <c r="W458" i="5" s="1"/>
  <c r="W462" i="5" s="1"/>
  <c r="V450" i="5"/>
  <c r="V454" i="5" s="1"/>
  <c r="V458" i="5" s="1"/>
  <c r="V462" i="5" s="1"/>
  <c r="W449" i="5"/>
  <c r="W453" i="5" s="1"/>
  <c r="W457" i="5" s="1"/>
  <c r="W461" i="5" s="1"/>
  <c r="W448" i="5"/>
  <c r="W452" i="5" s="1"/>
  <c r="W456" i="5" s="1"/>
  <c r="W460" i="5" s="1"/>
  <c r="W447" i="5"/>
  <c r="W451" i="5" s="1"/>
  <c r="W455" i="5" s="1"/>
  <c r="W459" i="5" s="1"/>
  <c r="V447" i="5"/>
  <c r="V451" i="5" s="1"/>
  <c r="V455" i="5" s="1"/>
  <c r="V459" i="5" s="1"/>
  <c r="S450" i="5"/>
  <c r="S454" i="5" s="1"/>
  <c r="S458" i="5" s="1"/>
  <c r="S462" i="5" s="1"/>
  <c r="R450" i="5"/>
  <c r="R454" i="5" s="1"/>
  <c r="R458" i="5" s="1"/>
  <c r="R462" i="5" s="1"/>
  <c r="S449" i="5"/>
  <c r="S453" i="5" s="1"/>
  <c r="S457" i="5" s="1"/>
  <c r="S461" i="5" s="1"/>
  <c r="S448" i="5"/>
  <c r="S452" i="5" s="1"/>
  <c r="S456" i="5" s="1"/>
  <c r="S460" i="5" s="1"/>
  <c r="S447" i="5"/>
  <c r="S451" i="5" s="1"/>
  <c r="S455" i="5" s="1"/>
  <c r="S459" i="5" s="1"/>
  <c r="R447" i="5"/>
  <c r="R451" i="5" s="1"/>
  <c r="R455" i="5" s="1"/>
  <c r="R459" i="5" s="1"/>
  <c r="O450" i="5"/>
  <c r="O454" i="5" s="1"/>
  <c r="O458" i="5" s="1"/>
  <c r="O462" i="5" s="1"/>
  <c r="N450" i="5"/>
  <c r="N454" i="5" s="1"/>
  <c r="N458" i="5" s="1"/>
  <c r="N462" i="5" s="1"/>
  <c r="O449" i="5"/>
  <c r="O453" i="5" s="1"/>
  <c r="O457" i="5" s="1"/>
  <c r="O461" i="5" s="1"/>
  <c r="O448" i="5"/>
  <c r="O452" i="5" s="1"/>
  <c r="O456" i="5" s="1"/>
  <c r="O460" i="5" s="1"/>
  <c r="O447" i="5"/>
  <c r="O451" i="5" s="1"/>
  <c r="O455" i="5" s="1"/>
  <c r="O459" i="5" s="1"/>
  <c r="N447" i="5"/>
  <c r="N451" i="5" s="1"/>
  <c r="N455" i="5" s="1"/>
  <c r="N459" i="5" s="1"/>
  <c r="K450" i="5"/>
  <c r="K454" i="5" s="1"/>
  <c r="K458" i="5" s="1"/>
  <c r="K462" i="5" s="1"/>
  <c r="J450" i="5"/>
  <c r="J454" i="5" s="1"/>
  <c r="J458" i="5" s="1"/>
  <c r="J462" i="5" s="1"/>
  <c r="K449" i="5"/>
  <c r="K453" i="5" s="1"/>
  <c r="K457" i="5" s="1"/>
  <c r="K461" i="5" s="1"/>
  <c r="K448" i="5"/>
  <c r="K452" i="5" s="1"/>
  <c r="K456" i="5" s="1"/>
  <c r="K460" i="5" s="1"/>
  <c r="K447" i="5"/>
  <c r="K451" i="5" s="1"/>
  <c r="K455" i="5" s="1"/>
  <c r="K459" i="5" s="1"/>
  <c r="J447" i="5"/>
  <c r="J451" i="5" s="1"/>
  <c r="J455" i="5" s="1"/>
  <c r="J459" i="5" s="1"/>
  <c r="G449" i="5"/>
  <c r="G453" i="5" s="1"/>
  <c r="G457" i="5" s="1"/>
  <c r="G461" i="5" s="1"/>
  <c r="G448" i="5"/>
  <c r="G452" i="5" s="1"/>
  <c r="G456" i="5" s="1"/>
  <c r="G460" i="5" s="1"/>
  <c r="G450" i="5"/>
  <c r="G454" i="5" s="1"/>
  <c r="G458" i="5" s="1"/>
  <c r="G462" i="5" s="1"/>
  <c r="G447" i="5"/>
  <c r="G451" i="5" s="1"/>
  <c r="G455" i="5" s="1"/>
  <c r="G459" i="5" s="1"/>
  <c r="F450" i="5"/>
  <c r="F454" i="5" s="1"/>
  <c r="F458" i="5" s="1"/>
  <c r="F462" i="5" s="1"/>
  <c r="F447" i="5"/>
  <c r="F451" i="5" s="1"/>
  <c r="F455" i="5" s="1"/>
  <c r="F459" i="5" s="1"/>
  <c r="AA321" i="5"/>
  <c r="AA325" i="5" s="1"/>
  <c r="AA329" i="5" s="1"/>
  <c r="AA333" i="5" s="1"/>
  <c r="Z321" i="5"/>
  <c r="Z325" i="5" s="1"/>
  <c r="Z329" i="5" s="1"/>
  <c r="Z333" i="5" s="1"/>
  <c r="AA320" i="5"/>
  <c r="AA324" i="5" s="1"/>
  <c r="AA328" i="5" s="1"/>
  <c r="AA332" i="5" s="1"/>
  <c r="AA319" i="5"/>
  <c r="AA323" i="5" s="1"/>
  <c r="AA327" i="5" s="1"/>
  <c r="AA331" i="5" s="1"/>
  <c r="AA318" i="5"/>
  <c r="AA322" i="5" s="1"/>
  <c r="AA326" i="5" s="1"/>
  <c r="AA330" i="5" s="1"/>
  <c r="Z318" i="5"/>
  <c r="Z322" i="5" s="1"/>
  <c r="Z326" i="5" s="1"/>
  <c r="Z330" i="5" s="1"/>
  <c r="W321" i="5"/>
  <c r="W325" i="5" s="1"/>
  <c r="W329" i="5" s="1"/>
  <c r="W333" i="5" s="1"/>
  <c r="V321" i="5"/>
  <c r="V325" i="5" s="1"/>
  <c r="V329" i="5" s="1"/>
  <c r="V333" i="5" s="1"/>
  <c r="W320" i="5"/>
  <c r="W324" i="5" s="1"/>
  <c r="W328" i="5" s="1"/>
  <c r="W332" i="5" s="1"/>
  <c r="W319" i="5"/>
  <c r="W323" i="5" s="1"/>
  <c r="W327" i="5" s="1"/>
  <c r="W331" i="5" s="1"/>
  <c r="W318" i="5"/>
  <c r="W322" i="5" s="1"/>
  <c r="W326" i="5" s="1"/>
  <c r="W330" i="5" s="1"/>
  <c r="V318" i="5"/>
  <c r="V322" i="5" s="1"/>
  <c r="V326" i="5" s="1"/>
  <c r="V330" i="5" s="1"/>
  <c r="S321" i="5"/>
  <c r="S325" i="5" s="1"/>
  <c r="S329" i="5" s="1"/>
  <c r="S333" i="5" s="1"/>
  <c r="R321" i="5"/>
  <c r="R325" i="5" s="1"/>
  <c r="R329" i="5" s="1"/>
  <c r="R333" i="5" s="1"/>
  <c r="S320" i="5"/>
  <c r="S324" i="5" s="1"/>
  <c r="S328" i="5" s="1"/>
  <c r="S332" i="5" s="1"/>
  <c r="S319" i="5"/>
  <c r="S323" i="5" s="1"/>
  <c r="S327" i="5" s="1"/>
  <c r="S331" i="5" s="1"/>
  <c r="S318" i="5"/>
  <c r="S322" i="5" s="1"/>
  <c r="S326" i="5" s="1"/>
  <c r="S330" i="5" s="1"/>
  <c r="R318" i="5"/>
  <c r="R322" i="5" s="1"/>
  <c r="R326" i="5" s="1"/>
  <c r="R330" i="5" s="1"/>
  <c r="O321" i="5"/>
  <c r="O325" i="5" s="1"/>
  <c r="O329" i="5" s="1"/>
  <c r="O333" i="5" s="1"/>
  <c r="N321" i="5"/>
  <c r="N325" i="5" s="1"/>
  <c r="N329" i="5" s="1"/>
  <c r="N333" i="5" s="1"/>
  <c r="O320" i="5"/>
  <c r="O324" i="5" s="1"/>
  <c r="O328" i="5" s="1"/>
  <c r="O332" i="5" s="1"/>
  <c r="O319" i="5"/>
  <c r="O323" i="5" s="1"/>
  <c r="O327" i="5" s="1"/>
  <c r="O331" i="5" s="1"/>
  <c r="O318" i="5"/>
  <c r="O322" i="5" s="1"/>
  <c r="O326" i="5" s="1"/>
  <c r="O330" i="5" s="1"/>
  <c r="N318" i="5"/>
  <c r="N322" i="5" s="1"/>
  <c r="N326" i="5" s="1"/>
  <c r="N330" i="5" s="1"/>
  <c r="K321" i="5"/>
  <c r="K325" i="5" s="1"/>
  <c r="K329" i="5" s="1"/>
  <c r="K333" i="5" s="1"/>
  <c r="J321" i="5"/>
  <c r="J325" i="5" s="1"/>
  <c r="J329" i="5" s="1"/>
  <c r="J333" i="5" s="1"/>
  <c r="K320" i="5"/>
  <c r="K324" i="5" s="1"/>
  <c r="K328" i="5" s="1"/>
  <c r="K332" i="5" s="1"/>
  <c r="K319" i="5"/>
  <c r="K323" i="5" s="1"/>
  <c r="K327" i="5" s="1"/>
  <c r="K331" i="5" s="1"/>
  <c r="K318" i="5"/>
  <c r="K322" i="5" s="1"/>
  <c r="K326" i="5" s="1"/>
  <c r="K330" i="5" s="1"/>
  <c r="J318" i="5"/>
  <c r="J322" i="5" s="1"/>
  <c r="J326" i="5" s="1"/>
  <c r="J330" i="5" s="1"/>
  <c r="G320" i="5"/>
  <c r="G324" i="5" s="1"/>
  <c r="G328" i="5" s="1"/>
  <c r="G332" i="5" s="1"/>
  <c r="G319" i="5"/>
  <c r="G323" i="5" s="1"/>
  <c r="G327" i="5" s="1"/>
  <c r="G331" i="5" s="1"/>
  <c r="G318" i="5"/>
  <c r="G322" i="5" s="1"/>
  <c r="G326" i="5" s="1"/>
  <c r="G330" i="5" s="1"/>
  <c r="G321" i="5"/>
  <c r="G325" i="5" s="1"/>
  <c r="G329" i="5" s="1"/>
  <c r="G333" i="5" s="1"/>
  <c r="F321" i="5"/>
  <c r="F325" i="5" s="1"/>
  <c r="F329" i="5" s="1"/>
  <c r="F333" i="5" s="1"/>
  <c r="F318" i="5"/>
  <c r="F322" i="5" s="1"/>
  <c r="F326" i="5" s="1"/>
  <c r="F330" i="5" s="1"/>
  <c r="AA192" i="5"/>
  <c r="AA196" i="5" s="1"/>
  <c r="AA200" i="5" s="1"/>
  <c r="AA204" i="5" s="1"/>
  <c r="Z192" i="5"/>
  <c r="Z196" i="5" s="1"/>
  <c r="Z200" i="5" s="1"/>
  <c r="Z204" i="5" s="1"/>
  <c r="AA191" i="5"/>
  <c r="AA195" i="5" s="1"/>
  <c r="AA199" i="5" s="1"/>
  <c r="AA203" i="5" s="1"/>
  <c r="AA190" i="5"/>
  <c r="AA194" i="5" s="1"/>
  <c r="AA198" i="5" s="1"/>
  <c r="AA202" i="5" s="1"/>
  <c r="AA189" i="5"/>
  <c r="AA193" i="5" s="1"/>
  <c r="AA197" i="5" s="1"/>
  <c r="AA201" i="5" s="1"/>
  <c r="Z189" i="5"/>
  <c r="Z193" i="5" s="1"/>
  <c r="Z197" i="5" s="1"/>
  <c r="Z201" i="5" s="1"/>
  <c r="W192" i="5"/>
  <c r="W196" i="5" s="1"/>
  <c r="W200" i="5" s="1"/>
  <c r="W204" i="5" s="1"/>
  <c r="V192" i="5"/>
  <c r="V196" i="5" s="1"/>
  <c r="V200" i="5" s="1"/>
  <c r="V204" i="5" s="1"/>
  <c r="W191" i="5"/>
  <c r="W195" i="5" s="1"/>
  <c r="W199" i="5" s="1"/>
  <c r="W203" i="5" s="1"/>
  <c r="W190" i="5"/>
  <c r="W194" i="5" s="1"/>
  <c r="W198" i="5" s="1"/>
  <c r="W202" i="5" s="1"/>
  <c r="W189" i="5"/>
  <c r="W193" i="5" s="1"/>
  <c r="W197" i="5" s="1"/>
  <c r="W201" i="5" s="1"/>
  <c r="V189" i="5"/>
  <c r="V193" i="5" s="1"/>
  <c r="V197" i="5" s="1"/>
  <c r="V201" i="5" s="1"/>
  <c r="S192" i="5"/>
  <c r="S196" i="5" s="1"/>
  <c r="S200" i="5" s="1"/>
  <c r="S204" i="5" s="1"/>
  <c r="R192" i="5"/>
  <c r="R196" i="5" s="1"/>
  <c r="R200" i="5" s="1"/>
  <c r="R204" i="5" s="1"/>
  <c r="S191" i="5"/>
  <c r="S195" i="5" s="1"/>
  <c r="S199" i="5" s="1"/>
  <c r="S203" i="5" s="1"/>
  <c r="S190" i="5"/>
  <c r="S194" i="5" s="1"/>
  <c r="S198" i="5" s="1"/>
  <c r="S202" i="5" s="1"/>
  <c r="S189" i="5"/>
  <c r="S193" i="5" s="1"/>
  <c r="S197" i="5" s="1"/>
  <c r="S201" i="5" s="1"/>
  <c r="R189" i="5"/>
  <c r="R193" i="5" s="1"/>
  <c r="R197" i="5" s="1"/>
  <c r="R201" i="5" s="1"/>
  <c r="O192" i="5"/>
  <c r="O196" i="5" s="1"/>
  <c r="O200" i="5" s="1"/>
  <c r="O204" i="5" s="1"/>
  <c r="N192" i="5"/>
  <c r="N196" i="5" s="1"/>
  <c r="N200" i="5" s="1"/>
  <c r="N204" i="5" s="1"/>
  <c r="O191" i="5"/>
  <c r="O195" i="5" s="1"/>
  <c r="O199" i="5" s="1"/>
  <c r="O203" i="5" s="1"/>
  <c r="O190" i="5"/>
  <c r="O194" i="5" s="1"/>
  <c r="O198" i="5" s="1"/>
  <c r="O202" i="5" s="1"/>
  <c r="O189" i="5"/>
  <c r="O193" i="5" s="1"/>
  <c r="O197" i="5" s="1"/>
  <c r="O201" i="5" s="1"/>
  <c r="N189" i="5"/>
  <c r="N193" i="5" s="1"/>
  <c r="N197" i="5" s="1"/>
  <c r="N201" i="5" s="1"/>
  <c r="K192" i="5"/>
  <c r="K196" i="5" s="1"/>
  <c r="K200" i="5" s="1"/>
  <c r="K204" i="5" s="1"/>
  <c r="J192" i="5"/>
  <c r="J196" i="5" s="1"/>
  <c r="J200" i="5" s="1"/>
  <c r="J204" i="5" s="1"/>
  <c r="K191" i="5"/>
  <c r="K195" i="5" s="1"/>
  <c r="K199" i="5" s="1"/>
  <c r="K203" i="5" s="1"/>
  <c r="K190" i="5"/>
  <c r="K194" i="5" s="1"/>
  <c r="K198" i="5" s="1"/>
  <c r="K202" i="5" s="1"/>
  <c r="K189" i="5"/>
  <c r="K193" i="5" s="1"/>
  <c r="K197" i="5" s="1"/>
  <c r="K201" i="5" s="1"/>
  <c r="J189" i="5"/>
  <c r="J193" i="5" s="1"/>
  <c r="J197" i="5" s="1"/>
  <c r="J201" i="5" s="1"/>
  <c r="G191" i="5"/>
  <c r="G195" i="5" s="1"/>
  <c r="G199" i="5" s="1"/>
  <c r="G203" i="5" s="1"/>
  <c r="G190" i="5"/>
  <c r="G194" i="5" s="1"/>
  <c r="G198" i="5" s="1"/>
  <c r="G202" i="5" s="1"/>
  <c r="G192" i="5"/>
  <c r="G196" i="5" s="1"/>
  <c r="G200" i="5" s="1"/>
  <c r="G204" i="5" s="1"/>
  <c r="G189" i="5"/>
  <c r="G193" i="5" s="1"/>
  <c r="G197" i="5" s="1"/>
  <c r="G201" i="5" s="1"/>
  <c r="F192" i="5"/>
  <c r="F196" i="5" s="1"/>
  <c r="F200" i="5" s="1"/>
  <c r="F204" i="5" s="1"/>
  <c r="F189" i="5"/>
  <c r="F193" i="5" s="1"/>
  <c r="F197" i="5" s="1"/>
  <c r="F201" i="5" s="1"/>
  <c r="F12" i="5"/>
  <c r="F16" i="5" s="1"/>
  <c r="G12" i="5"/>
  <c r="G16" i="5" s="1"/>
  <c r="G13" i="5"/>
  <c r="G17" i="5" s="1"/>
  <c r="G14" i="5"/>
  <c r="G18" i="5" s="1"/>
  <c r="F15" i="5"/>
  <c r="F19" i="5" s="1"/>
  <c r="G15" i="5"/>
  <c r="G19" i="5" s="1"/>
  <c r="F24" i="5"/>
  <c r="G24" i="5"/>
  <c r="G25" i="5"/>
  <c r="G26" i="5"/>
  <c r="F27" i="5"/>
  <c r="G27" i="5"/>
  <c r="Z544" i="5" l="1"/>
  <c r="AC542" i="5"/>
  <c r="AC543" i="5" s="1"/>
  <c r="AC540" i="5" s="1"/>
  <c r="AC541" i="5" s="1"/>
  <c r="Z673" i="5"/>
  <c r="Z661" i="5"/>
  <c r="Z532" i="5"/>
  <c r="AC534" i="5" s="1"/>
  <c r="AC535" i="5" s="1"/>
  <c r="AC532" i="5" s="1"/>
  <c r="AC533" i="5" s="1"/>
  <c r="AC530" i="5"/>
  <c r="AC531" i="5" s="1"/>
  <c r="AC528" i="5" s="1"/>
  <c r="AC529" i="5" s="1"/>
  <c r="C5" i="4"/>
  <c r="C4" i="4"/>
  <c r="E1" i="5"/>
  <c r="C460" i="5" s="1"/>
  <c r="AA285" i="5"/>
  <c r="AA289" i="5" s="1"/>
  <c r="AA293" i="5" s="1"/>
  <c r="AA297" i="5" s="1"/>
  <c r="AA301" i="5" s="1"/>
  <c r="AA305" i="5" s="1"/>
  <c r="AA309" i="5" s="1"/>
  <c r="AA313" i="5" s="1"/>
  <c r="Z285" i="5"/>
  <c r="Z289" i="5" s="1"/>
  <c r="Z293" i="5" s="1"/>
  <c r="Z297" i="5" s="1"/>
  <c r="Z301" i="5" s="1"/>
  <c r="Z305" i="5" s="1"/>
  <c r="Z309" i="5" s="1"/>
  <c r="Z313" i="5" s="1"/>
  <c r="AA284" i="5"/>
  <c r="AA288" i="5" s="1"/>
  <c r="AA292" i="5" s="1"/>
  <c r="AA296" i="5" s="1"/>
  <c r="AA300" i="5" s="1"/>
  <c r="AA304" i="5" s="1"/>
  <c r="AA308" i="5" s="1"/>
  <c r="AA312" i="5" s="1"/>
  <c r="AA283" i="5"/>
  <c r="AA287" i="5" s="1"/>
  <c r="AA291" i="5" s="1"/>
  <c r="AA295" i="5" s="1"/>
  <c r="AA299" i="5" s="1"/>
  <c r="AA303" i="5" s="1"/>
  <c r="AA307" i="5" s="1"/>
  <c r="AA311" i="5" s="1"/>
  <c r="AA282" i="5"/>
  <c r="AA286" i="5" s="1"/>
  <c r="AA290" i="5" s="1"/>
  <c r="AA294" i="5" s="1"/>
  <c r="AA298" i="5" s="1"/>
  <c r="AA302" i="5" s="1"/>
  <c r="AA306" i="5" s="1"/>
  <c r="AA310" i="5" s="1"/>
  <c r="Z282" i="5"/>
  <c r="Z286" i="5" s="1"/>
  <c r="Z290" i="5" s="1"/>
  <c r="Z294" i="5" s="1"/>
  <c r="Z298" i="5" s="1"/>
  <c r="Z302" i="5" s="1"/>
  <c r="Z306" i="5" s="1"/>
  <c r="Z310" i="5" s="1"/>
  <c r="W285" i="5"/>
  <c r="W289" i="5" s="1"/>
  <c r="W293" i="5" s="1"/>
  <c r="W297" i="5" s="1"/>
  <c r="W301" i="5" s="1"/>
  <c r="W305" i="5" s="1"/>
  <c r="W309" i="5" s="1"/>
  <c r="W313" i="5" s="1"/>
  <c r="V285" i="5"/>
  <c r="V289" i="5" s="1"/>
  <c r="V293" i="5" s="1"/>
  <c r="V297" i="5" s="1"/>
  <c r="V301" i="5" s="1"/>
  <c r="V305" i="5" s="1"/>
  <c r="V309" i="5" s="1"/>
  <c r="V313" i="5" s="1"/>
  <c r="W284" i="5"/>
  <c r="W288" i="5" s="1"/>
  <c r="W292" i="5" s="1"/>
  <c r="W296" i="5" s="1"/>
  <c r="W300" i="5" s="1"/>
  <c r="W304" i="5" s="1"/>
  <c r="W308" i="5" s="1"/>
  <c r="W312" i="5" s="1"/>
  <c r="W283" i="5"/>
  <c r="W287" i="5" s="1"/>
  <c r="W291" i="5" s="1"/>
  <c r="W295" i="5" s="1"/>
  <c r="W299" i="5" s="1"/>
  <c r="W303" i="5" s="1"/>
  <c r="W307" i="5" s="1"/>
  <c r="W311" i="5" s="1"/>
  <c r="W282" i="5"/>
  <c r="W286" i="5" s="1"/>
  <c r="W290" i="5" s="1"/>
  <c r="W294" i="5" s="1"/>
  <c r="W298" i="5" s="1"/>
  <c r="W302" i="5" s="1"/>
  <c r="W306" i="5" s="1"/>
  <c r="W310" i="5" s="1"/>
  <c r="V282" i="5"/>
  <c r="V286" i="5" s="1"/>
  <c r="V290" i="5" s="1"/>
  <c r="V294" i="5" s="1"/>
  <c r="V298" i="5" s="1"/>
  <c r="V302" i="5" s="1"/>
  <c r="V306" i="5" s="1"/>
  <c r="V310" i="5" s="1"/>
  <c r="S285" i="5"/>
  <c r="S289" i="5" s="1"/>
  <c r="S293" i="5" s="1"/>
  <c r="S297" i="5" s="1"/>
  <c r="S301" i="5" s="1"/>
  <c r="S305" i="5" s="1"/>
  <c r="S309" i="5" s="1"/>
  <c r="S313" i="5" s="1"/>
  <c r="R285" i="5"/>
  <c r="R289" i="5" s="1"/>
  <c r="R293" i="5" s="1"/>
  <c r="R297" i="5" s="1"/>
  <c r="R301" i="5" s="1"/>
  <c r="R305" i="5" s="1"/>
  <c r="R309" i="5" s="1"/>
  <c r="R313" i="5" s="1"/>
  <c r="S284" i="5"/>
  <c r="S288" i="5" s="1"/>
  <c r="S292" i="5" s="1"/>
  <c r="S296" i="5" s="1"/>
  <c r="S300" i="5" s="1"/>
  <c r="S304" i="5" s="1"/>
  <c r="S308" i="5" s="1"/>
  <c r="S312" i="5" s="1"/>
  <c r="S283" i="5"/>
  <c r="S287" i="5" s="1"/>
  <c r="S291" i="5" s="1"/>
  <c r="S295" i="5" s="1"/>
  <c r="S299" i="5" s="1"/>
  <c r="S303" i="5" s="1"/>
  <c r="S307" i="5" s="1"/>
  <c r="S311" i="5" s="1"/>
  <c r="S282" i="5"/>
  <c r="S286" i="5" s="1"/>
  <c r="S290" i="5" s="1"/>
  <c r="S294" i="5" s="1"/>
  <c r="S298" i="5" s="1"/>
  <c r="S302" i="5" s="1"/>
  <c r="S306" i="5" s="1"/>
  <c r="S310" i="5" s="1"/>
  <c r="R282" i="5"/>
  <c r="R286" i="5" s="1"/>
  <c r="R290" i="5" s="1"/>
  <c r="R294" i="5" s="1"/>
  <c r="R298" i="5" s="1"/>
  <c r="R302" i="5" s="1"/>
  <c r="R306" i="5" s="1"/>
  <c r="R310" i="5" s="1"/>
  <c r="O285" i="5"/>
  <c r="O289" i="5" s="1"/>
  <c r="O293" i="5" s="1"/>
  <c r="O297" i="5" s="1"/>
  <c r="O301" i="5" s="1"/>
  <c r="O305" i="5" s="1"/>
  <c r="O309" i="5" s="1"/>
  <c r="O313" i="5" s="1"/>
  <c r="N285" i="5"/>
  <c r="N289" i="5" s="1"/>
  <c r="N293" i="5" s="1"/>
  <c r="N297" i="5" s="1"/>
  <c r="N301" i="5" s="1"/>
  <c r="N305" i="5" s="1"/>
  <c r="N309" i="5" s="1"/>
  <c r="N313" i="5" s="1"/>
  <c r="O284" i="5"/>
  <c r="O288" i="5" s="1"/>
  <c r="O292" i="5" s="1"/>
  <c r="O296" i="5" s="1"/>
  <c r="O300" i="5" s="1"/>
  <c r="O304" i="5" s="1"/>
  <c r="O308" i="5" s="1"/>
  <c r="O312" i="5" s="1"/>
  <c r="O283" i="5"/>
  <c r="O287" i="5" s="1"/>
  <c r="O291" i="5" s="1"/>
  <c r="O295" i="5" s="1"/>
  <c r="O299" i="5" s="1"/>
  <c r="O303" i="5" s="1"/>
  <c r="O307" i="5" s="1"/>
  <c r="O311" i="5" s="1"/>
  <c r="O282" i="5"/>
  <c r="O286" i="5" s="1"/>
  <c r="O290" i="5" s="1"/>
  <c r="O294" i="5" s="1"/>
  <c r="O298" i="5" s="1"/>
  <c r="O302" i="5" s="1"/>
  <c r="O306" i="5" s="1"/>
  <c r="O310" i="5" s="1"/>
  <c r="N282" i="5"/>
  <c r="N286" i="5" s="1"/>
  <c r="N290" i="5" s="1"/>
  <c r="N294" i="5" s="1"/>
  <c r="N298" i="5" s="1"/>
  <c r="N302" i="5" s="1"/>
  <c r="N306" i="5" s="1"/>
  <c r="N310" i="5" s="1"/>
  <c r="K285" i="5"/>
  <c r="K289" i="5" s="1"/>
  <c r="K293" i="5" s="1"/>
  <c r="K297" i="5" s="1"/>
  <c r="K301" i="5" s="1"/>
  <c r="K305" i="5" s="1"/>
  <c r="K309" i="5" s="1"/>
  <c r="K313" i="5" s="1"/>
  <c r="J285" i="5"/>
  <c r="J289" i="5" s="1"/>
  <c r="J293" i="5" s="1"/>
  <c r="J297" i="5" s="1"/>
  <c r="J301" i="5" s="1"/>
  <c r="J305" i="5" s="1"/>
  <c r="J309" i="5" s="1"/>
  <c r="J313" i="5" s="1"/>
  <c r="K284" i="5"/>
  <c r="K288" i="5" s="1"/>
  <c r="K292" i="5" s="1"/>
  <c r="K296" i="5" s="1"/>
  <c r="K300" i="5" s="1"/>
  <c r="K304" i="5" s="1"/>
  <c r="K308" i="5" s="1"/>
  <c r="K312" i="5" s="1"/>
  <c r="K283" i="5"/>
  <c r="K287" i="5" s="1"/>
  <c r="K291" i="5" s="1"/>
  <c r="K295" i="5" s="1"/>
  <c r="K299" i="5" s="1"/>
  <c r="K303" i="5" s="1"/>
  <c r="K307" i="5" s="1"/>
  <c r="K311" i="5" s="1"/>
  <c r="K282" i="5"/>
  <c r="K286" i="5" s="1"/>
  <c r="K290" i="5" s="1"/>
  <c r="K294" i="5" s="1"/>
  <c r="K298" i="5" s="1"/>
  <c r="K302" i="5" s="1"/>
  <c r="K306" i="5" s="1"/>
  <c r="K310" i="5" s="1"/>
  <c r="J282" i="5"/>
  <c r="J286" i="5" s="1"/>
  <c r="J290" i="5" s="1"/>
  <c r="J294" i="5" s="1"/>
  <c r="J298" i="5" s="1"/>
  <c r="J302" i="5" s="1"/>
  <c r="J306" i="5" s="1"/>
  <c r="J310" i="5" s="1"/>
  <c r="G285" i="5"/>
  <c r="G289" i="5" s="1"/>
  <c r="G293" i="5" s="1"/>
  <c r="G297" i="5" s="1"/>
  <c r="G301" i="5" s="1"/>
  <c r="G305" i="5" s="1"/>
  <c r="G309" i="5" s="1"/>
  <c r="G313" i="5" s="1"/>
  <c r="F285" i="5"/>
  <c r="F289" i="5" s="1"/>
  <c r="F293" i="5" s="1"/>
  <c r="F297" i="5" s="1"/>
  <c r="F301" i="5" s="1"/>
  <c r="F305" i="5" s="1"/>
  <c r="F309" i="5" s="1"/>
  <c r="F313" i="5" s="1"/>
  <c r="AA502" i="5"/>
  <c r="AA506" i="5" s="1"/>
  <c r="AA510" i="5" s="1"/>
  <c r="AA514" i="5" s="1"/>
  <c r="Z502" i="5"/>
  <c r="Z506" i="5" s="1"/>
  <c r="Z510" i="5" s="1"/>
  <c r="Z514" i="5" s="1"/>
  <c r="AA501" i="5"/>
  <c r="AA505" i="5" s="1"/>
  <c r="AA509" i="5" s="1"/>
  <c r="AA513" i="5" s="1"/>
  <c r="AA500" i="5"/>
  <c r="AA504" i="5" s="1"/>
  <c r="AA508" i="5" s="1"/>
  <c r="AA512" i="5" s="1"/>
  <c r="AA499" i="5"/>
  <c r="AA503" i="5" s="1"/>
  <c r="AA507" i="5" s="1"/>
  <c r="AA511" i="5" s="1"/>
  <c r="Z499" i="5"/>
  <c r="Z503" i="5" s="1"/>
  <c r="Z507" i="5" s="1"/>
  <c r="Z511" i="5" s="1"/>
  <c r="W502" i="5"/>
  <c r="W506" i="5" s="1"/>
  <c r="W510" i="5" s="1"/>
  <c r="W514" i="5" s="1"/>
  <c r="V502" i="5"/>
  <c r="V506" i="5" s="1"/>
  <c r="V510" i="5" s="1"/>
  <c r="V514" i="5" s="1"/>
  <c r="W501" i="5"/>
  <c r="W505" i="5" s="1"/>
  <c r="W509" i="5" s="1"/>
  <c r="W513" i="5" s="1"/>
  <c r="W500" i="5"/>
  <c r="W504" i="5" s="1"/>
  <c r="W508" i="5" s="1"/>
  <c r="W512" i="5" s="1"/>
  <c r="W499" i="5"/>
  <c r="W503" i="5" s="1"/>
  <c r="W507" i="5" s="1"/>
  <c r="W511" i="5" s="1"/>
  <c r="V499" i="5"/>
  <c r="V503" i="5" s="1"/>
  <c r="V507" i="5" s="1"/>
  <c r="V511" i="5" s="1"/>
  <c r="S502" i="5"/>
  <c r="S506" i="5" s="1"/>
  <c r="S510" i="5" s="1"/>
  <c r="S514" i="5" s="1"/>
  <c r="R502" i="5"/>
  <c r="R506" i="5" s="1"/>
  <c r="R510" i="5" s="1"/>
  <c r="R514" i="5" s="1"/>
  <c r="S501" i="5"/>
  <c r="S505" i="5" s="1"/>
  <c r="S509" i="5" s="1"/>
  <c r="S513" i="5" s="1"/>
  <c r="S500" i="5"/>
  <c r="S504" i="5" s="1"/>
  <c r="S508" i="5" s="1"/>
  <c r="S512" i="5" s="1"/>
  <c r="S499" i="5"/>
  <c r="S503" i="5" s="1"/>
  <c r="S507" i="5" s="1"/>
  <c r="S511" i="5" s="1"/>
  <c r="R499" i="5"/>
  <c r="R503" i="5" s="1"/>
  <c r="R507" i="5" s="1"/>
  <c r="R511" i="5" s="1"/>
  <c r="O502" i="5"/>
  <c r="O506" i="5" s="1"/>
  <c r="O510" i="5" s="1"/>
  <c r="O514" i="5" s="1"/>
  <c r="N502" i="5"/>
  <c r="N506" i="5" s="1"/>
  <c r="N510" i="5" s="1"/>
  <c r="N514" i="5" s="1"/>
  <c r="O501" i="5"/>
  <c r="O505" i="5" s="1"/>
  <c r="O509" i="5" s="1"/>
  <c r="O513" i="5" s="1"/>
  <c r="O500" i="5"/>
  <c r="O504" i="5" s="1"/>
  <c r="O508" i="5" s="1"/>
  <c r="O512" i="5" s="1"/>
  <c r="O499" i="5"/>
  <c r="O503" i="5" s="1"/>
  <c r="O507" i="5" s="1"/>
  <c r="O511" i="5" s="1"/>
  <c r="N499" i="5"/>
  <c r="N503" i="5" s="1"/>
  <c r="N507" i="5" s="1"/>
  <c r="N511" i="5" s="1"/>
  <c r="K502" i="5"/>
  <c r="K506" i="5" s="1"/>
  <c r="K510" i="5" s="1"/>
  <c r="K514" i="5" s="1"/>
  <c r="J502" i="5"/>
  <c r="J506" i="5" s="1"/>
  <c r="J510" i="5" s="1"/>
  <c r="J514" i="5" s="1"/>
  <c r="K501" i="5"/>
  <c r="K505" i="5" s="1"/>
  <c r="K509" i="5" s="1"/>
  <c r="K513" i="5" s="1"/>
  <c r="K500" i="5"/>
  <c r="K504" i="5" s="1"/>
  <c r="K508" i="5" s="1"/>
  <c r="K512" i="5" s="1"/>
  <c r="K499" i="5"/>
  <c r="K503" i="5" s="1"/>
  <c r="K507" i="5" s="1"/>
  <c r="K511" i="5" s="1"/>
  <c r="J499" i="5"/>
  <c r="J503" i="5" s="1"/>
  <c r="J507" i="5" s="1"/>
  <c r="J511" i="5" s="1"/>
  <c r="G501" i="5"/>
  <c r="G505" i="5" s="1"/>
  <c r="G509" i="5" s="1"/>
  <c r="G513" i="5" s="1"/>
  <c r="G500" i="5"/>
  <c r="G504" i="5" s="1"/>
  <c r="G508" i="5" s="1"/>
  <c r="G512" i="5" s="1"/>
  <c r="G499" i="5"/>
  <c r="G503" i="5" s="1"/>
  <c r="G507" i="5" s="1"/>
  <c r="G511" i="5" s="1"/>
  <c r="G502" i="5"/>
  <c r="G506" i="5" s="1"/>
  <c r="G510" i="5" s="1"/>
  <c r="G514" i="5" s="1"/>
  <c r="F502" i="5"/>
  <c r="F506" i="5" s="1"/>
  <c r="F510" i="5" s="1"/>
  <c r="F514" i="5" s="1"/>
  <c r="F499" i="5"/>
  <c r="F503" i="5" s="1"/>
  <c r="F507" i="5" s="1"/>
  <c r="F511" i="5" s="1"/>
  <c r="AA490" i="5"/>
  <c r="AA494" i="5" s="1"/>
  <c r="Z490" i="5"/>
  <c r="Z494" i="5" s="1"/>
  <c r="AA489" i="5"/>
  <c r="AA493" i="5" s="1"/>
  <c r="AA488" i="5"/>
  <c r="AA492" i="5" s="1"/>
  <c r="AA487" i="5"/>
  <c r="AA491" i="5" s="1"/>
  <c r="Z487" i="5"/>
  <c r="Z491" i="5" s="1"/>
  <c r="W490" i="5"/>
  <c r="W494" i="5" s="1"/>
  <c r="V490" i="5"/>
  <c r="V494" i="5" s="1"/>
  <c r="W489" i="5"/>
  <c r="W493" i="5" s="1"/>
  <c r="W488" i="5"/>
  <c r="W492" i="5" s="1"/>
  <c r="W487" i="5"/>
  <c r="W491" i="5" s="1"/>
  <c r="V487" i="5"/>
  <c r="V491" i="5" s="1"/>
  <c r="S490" i="5"/>
  <c r="S494" i="5" s="1"/>
  <c r="R490" i="5"/>
  <c r="R494" i="5" s="1"/>
  <c r="S489" i="5"/>
  <c r="S493" i="5" s="1"/>
  <c r="S488" i="5"/>
  <c r="S492" i="5" s="1"/>
  <c r="S487" i="5"/>
  <c r="S491" i="5" s="1"/>
  <c r="R487" i="5"/>
  <c r="R491" i="5" s="1"/>
  <c r="O490" i="5"/>
  <c r="O494" i="5" s="1"/>
  <c r="N490" i="5"/>
  <c r="N494" i="5" s="1"/>
  <c r="O489" i="5"/>
  <c r="O493" i="5" s="1"/>
  <c r="O488" i="5"/>
  <c r="O492" i="5" s="1"/>
  <c r="O487" i="5"/>
  <c r="O491" i="5" s="1"/>
  <c r="N487" i="5"/>
  <c r="N491" i="5" s="1"/>
  <c r="K490" i="5"/>
  <c r="K494" i="5" s="1"/>
  <c r="J490" i="5"/>
  <c r="J494" i="5" s="1"/>
  <c r="K489" i="5"/>
  <c r="K493" i="5" s="1"/>
  <c r="K488" i="5"/>
  <c r="K492" i="5" s="1"/>
  <c r="K487" i="5"/>
  <c r="K491" i="5" s="1"/>
  <c r="J487" i="5"/>
  <c r="J491" i="5" s="1"/>
  <c r="G489" i="5"/>
  <c r="G493" i="5" s="1"/>
  <c r="G488" i="5"/>
  <c r="G492" i="5" s="1"/>
  <c r="G487" i="5"/>
  <c r="G491" i="5" s="1"/>
  <c r="G490" i="5"/>
  <c r="G494" i="5" s="1"/>
  <c r="F490" i="5"/>
  <c r="F494" i="5" s="1"/>
  <c r="F487" i="5"/>
  <c r="F491" i="5" s="1"/>
  <c r="AA470" i="5"/>
  <c r="AA474" i="5" s="1"/>
  <c r="AA478" i="5" s="1"/>
  <c r="AA482" i="5" s="1"/>
  <c r="Z470" i="5"/>
  <c r="Z474" i="5" s="1"/>
  <c r="Z478" i="5" s="1"/>
  <c r="Z482" i="5" s="1"/>
  <c r="AA469" i="5"/>
  <c r="AA473" i="5" s="1"/>
  <c r="AA477" i="5" s="1"/>
  <c r="AA481" i="5" s="1"/>
  <c r="AA468" i="5"/>
  <c r="AA472" i="5" s="1"/>
  <c r="AA476" i="5" s="1"/>
  <c r="AA480" i="5" s="1"/>
  <c r="AA467" i="5"/>
  <c r="AA471" i="5" s="1"/>
  <c r="AA475" i="5" s="1"/>
  <c r="AA479" i="5" s="1"/>
  <c r="Z467" i="5"/>
  <c r="Z471" i="5" s="1"/>
  <c r="Z475" i="5" s="1"/>
  <c r="Z479" i="5" s="1"/>
  <c r="W470" i="5"/>
  <c r="W474" i="5" s="1"/>
  <c r="W478" i="5" s="1"/>
  <c r="W482" i="5" s="1"/>
  <c r="V470" i="5"/>
  <c r="V474" i="5" s="1"/>
  <c r="V478" i="5" s="1"/>
  <c r="V482" i="5" s="1"/>
  <c r="W469" i="5"/>
  <c r="W473" i="5" s="1"/>
  <c r="W477" i="5" s="1"/>
  <c r="W481" i="5" s="1"/>
  <c r="W468" i="5"/>
  <c r="W472" i="5" s="1"/>
  <c r="W476" i="5" s="1"/>
  <c r="W480" i="5" s="1"/>
  <c r="W467" i="5"/>
  <c r="W471" i="5" s="1"/>
  <c r="W475" i="5" s="1"/>
  <c r="W479" i="5" s="1"/>
  <c r="V467" i="5"/>
  <c r="V471" i="5" s="1"/>
  <c r="V475" i="5" s="1"/>
  <c r="V479" i="5" s="1"/>
  <c r="S470" i="5"/>
  <c r="S474" i="5" s="1"/>
  <c r="S478" i="5" s="1"/>
  <c r="S482" i="5" s="1"/>
  <c r="R470" i="5"/>
  <c r="R474" i="5" s="1"/>
  <c r="R478" i="5" s="1"/>
  <c r="R482" i="5" s="1"/>
  <c r="S469" i="5"/>
  <c r="S473" i="5" s="1"/>
  <c r="S477" i="5" s="1"/>
  <c r="S481" i="5" s="1"/>
  <c r="S468" i="5"/>
  <c r="S472" i="5" s="1"/>
  <c r="S476" i="5" s="1"/>
  <c r="S480" i="5" s="1"/>
  <c r="S467" i="5"/>
  <c r="S471" i="5" s="1"/>
  <c r="S475" i="5" s="1"/>
  <c r="S479" i="5" s="1"/>
  <c r="R467" i="5"/>
  <c r="R471" i="5" s="1"/>
  <c r="R475" i="5" s="1"/>
  <c r="R479" i="5" s="1"/>
  <c r="O470" i="5"/>
  <c r="O474" i="5" s="1"/>
  <c r="O478" i="5" s="1"/>
  <c r="O482" i="5" s="1"/>
  <c r="N470" i="5"/>
  <c r="N474" i="5" s="1"/>
  <c r="N478" i="5" s="1"/>
  <c r="N482" i="5" s="1"/>
  <c r="O469" i="5"/>
  <c r="O473" i="5" s="1"/>
  <c r="O477" i="5" s="1"/>
  <c r="O481" i="5" s="1"/>
  <c r="O468" i="5"/>
  <c r="O472" i="5" s="1"/>
  <c r="O476" i="5" s="1"/>
  <c r="O480" i="5" s="1"/>
  <c r="O467" i="5"/>
  <c r="O471" i="5" s="1"/>
  <c r="O475" i="5" s="1"/>
  <c r="O479" i="5" s="1"/>
  <c r="N467" i="5"/>
  <c r="N471" i="5" s="1"/>
  <c r="N475" i="5" s="1"/>
  <c r="N479" i="5" s="1"/>
  <c r="K470" i="5"/>
  <c r="K474" i="5" s="1"/>
  <c r="K478" i="5" s="1"/>
  <c r="K482" i="5" s="1"/>
  <c r="J470" i="5"/>
  <c r="J474" i="5" s="1"/>
  <c r="J478" i="5" s="1"/>
  <c r="J482" i="5" s="1"/>
  <c r="K469" i="5"/>
  <c r="K473" i="5" s="1"/>
  <c r="K477" i="5" s="1"/>
  <c r="K481" i="5" s="1"/>
  <c r="K468" i="5"/>
  <c r="K472" i="5" s="1"/>
  <c r="K476" i="5" s="1"/>
  <c r="K480" i="5" s="1"/>
  <c r="K467" i="5"/>
  <c r="K471" i="5" s="1"/>
  <c r="K475" i="5" s="1"/>
  <c r="K479" i="5" s="1"/>
  <c r="J467" i="5"/>
  <c r="J471" i="5" s="1"/>
  <c r="J475" i="5" s="1"/>
  <c r="J479" i="5" s="1"/>
  <c r="G469" i="5"/>
  <c r="G473" i="5" s="1"/>
  <c r="G477" i="5" s="1"/>
  <c r="G481" i="5" s="1"/>
  <c r="G468" i="5"/>
  <c r="G472" i="5" s="1"/>
  <c r="G476" i="5" s="1"/>
  <c r="G480" i="5" s="1"/>
  <c r="G467" i="5"/>
  <c r="G471" i="5" s="1"/>
  <c r="G475" i="5" s="1"/>
  <c r="G479" i="5" s="1"/>
  <c r="G470" i="5"/>
  <c r="G474" i="5" s="1"/>
  <c r="G478" i="5" s="1"/>
  <c r="G482" i="5" s="1"/>
  <c r="F470" i="5"/>
  <c r="F474" i="5" s="1"/>
  <c r="F478" i="5" s="1"/>
  <c r="F482" i="5" s="1"/>
  <c r="F467" i="5"/>
  <c r="F471" i="5" s="1"/>
  <c r="F475" i="5" s="1"/>
  <c r="F479" i="5" s="1"/>
  <c r="AA414" i="5"/>
  <c r="AA418" i="5" s="1"/>
  <c r="AA422" i="5" s="1"/>
  <c r="AA426" i="5" s="1"/>
  <c r="AA430" i="5" s="1"/>
  <c r="AA434" i="5" s="1"/>
  <c r="AA438" i="5" s="1"/>
  <c r="AA442" i="5" s="1"/>
  <c r="Z414" i="5"/>
  <c r="Z418" i="5" s="1"/>
  <c r="Z422" i="5" s="1"/>
  <c r="Z426" i="5" s="1"/>
  <c r="Z430" i="5" s="1"/>
  <c r="Z434" i="5" s="1"/>
  <c r="Z438" i="5" s="1"/>
  <c r="Z442" i="5" s="1"/>
  <c r="AA413" i="5"/>
  <c r="AA417" i="5" s="1"/>
  <c r="AA421" i="5" s="1"/>
  <c r="AA425" i="5" s="1"/>
  <c r="AA429" i="5" s="1"/>
  <c r="AA433" i="5" s="1"/>
  <c r="AA437" i="5" s="1"/>
  <c r="AA441" i="5" s="1"/>
  <c r="AA412" i="5"/>
  <c r="AA416" i="5" s="1"/>
  <c r="AA420" i="5" s="1"/>
  <c r="AA424" i="5" s="1"/>
  <c r="AA428" i="5" s="1"/>
  <c r="AA432" i="5" s="1"/>
  <c r="AA436" i="5" s="1"/>
  <c r="AA440" i="5" s="1"/>
  <c r="AA411" i="5"/>
  <c r="AA415" i="5" s="1"/>
  <c r="AA419" i="5" s="1"/>
  <c r="AA423" i="5" s="1"/>
  <c r="AA427" i="5" s="1"/>
  <c r="AA431" i="5" s="1"/>
  <c r="AA435" i="5" s="1"/>
  <c r="AA439" i="5" s="1"/>
  <c r="Z411" i="5"/>
  <c r="Z415" i="5" s="1"/>
  <c r="Z419" i="5" s="1"/>
  <c r="Z423" i="5" s="1"/>
  <c r="Z427" i="5" s="1"/>
  <c r="Z431" i="5" s="1"/>
  <c r="Z435" i="5" s="1"/>
  <c r="Z439" i="5" s="1"/>
  <c r="W414" i="5"/>
  <c r="W418" i="5" s="1"/>
  <c r="W422" i="5" s="1"/>
  <c r="W426" i="5" s="1"/>
  <c r="W430" i="5" s="1"/>
  <c r="W434" i="5" s="1"/>
  <c r="W438" i="5" s="1"/>
  <c r="W442" i="5" s="1"/>
  <c r="V414" i="5"/>
  <c r="V418" i="5" s="1"/>
  <c r="V422" i="5" s="1"/>
  <c r="V426" i="5" s="1"/>
  <c r="V430" i="5" s="1"/>
  <c r="V434" i="5" s="1"/>
  <c r="V438" i="5" s="1"/>
  <c r="V442" i="5" s="1"/>
  <c r="W413" i="5"/>
  <c r="W417" i="5" s="1"/>
  <c r="W421" i="5" s="1"/>
  <c r="W425" i="5" s="1"/>
  <c r="W429" i="5" s="1"/>
  <c r="W433" i="5" s="1"/>
  <c r="W437" i="5" s="1"/>
  <c r="W441" i="5" s="1"/>
  <c r="W412" i="5"/>
  <c r="W416" i="5" s="1"/>
  <c r="W420" i="5" s="1"/>
  <c r="W424" i="5" s="1"/>
  <c r="W428" i="5" s="1"/>
  <c r="W432" i="5" s="1"/>
  <c r="W436" i="5" s="1"/>
  <c r="W440" i="5" s="1"/>
  <c r="W411" i="5"/>
  <c r="W415" i="5" s="1"/>
  <c r="W419" i="5" s="1"/>
  <c r="W423" i="5" s="1"/>
  <c r="W427" i="5" s="1"/>
  <c r="W431" i="5" s="1"/>
  <c r="W435" i="5" s="1"/>
  <c r="W439" i="5" s="1"/>
  <c r="V411" i="5"/>
  <c r="V415" i="5" s="1"/>
  <c r="V419" i="5" s="1"/>
  <c r="V423" i="5" s="1"/>
  <c r="V427" i="5" s="1"/>
  <c r="V431" i="5" s="1"/>
  <c r="V435" i="5" s="1"/>
  <c r="V439" i="5" s="1"/>
  <c r="S414" i="5"/>
  <c r="S418" i="5" s="1"/>
  <c r="S422" i="5" s="1"/>
  <c r="S426" i="5" s="1"/>
  <c r="S430" i="5" s="1"/>
  <c r="S434" i="5" s="1"/>
  <c r="S438" i="5" s="1"/>
  <c r="S442" i="5" s="1"/>
  <c r="R414" i="5"/>
  <c r="R418" i="5" s="1"/>
  <c r="R422" i="5" s="1"/>
  <c r="R426" i="5" s="1"/>
  <c r="R430" i="5" s="1"/>
  <c r="R434" i="5" s="1"/>
  <c r="R438" i="5" s="1"/>
  <c r="R442" i="5" s="1"/>
  <c r="S413" i="5"/>
  <c r="S417" i="5" s="1"/>
  <c r="S421" i="5" s="1"/>
  <c r="S425" i="5" s="1"/>
  <c r="S429" i="5" s="1"/>
  <c r="S433" i="5" s="1"/>
  <c r="S437" i="5" s="1"/>
  <c r="S441" i="5" s="1"/>
  <c r="S412" i="5"/>
  <c r="S416" i="5" s="1"/>
  <c r="S420" i="5" s="1"/>
  <c r="S424" i="5" s="1"/>
  <c r="S428" i="5" s="1"/>
  <c r="S432" i="5" s="1"/>
  <c r="S436" i="5" s="1"/>
  <c r="S440" i="5" s="1"/>
  <c r="S411" i="5"/>
  <c r="S415" i="5" s="1"/>
  <c r="S419" i="5" s="1"/>
  <c r="S423" i="5" s="1"/>
  <c r="S427" i="5" s="1"/>
  <c r="S431" i="5" s="1"/>
  <c r="S435" i="5" s="1"/>
  <c r="S439" i="5" s="1"/>
  <c r="R411" i="5"/>
  <c r="R415" i="5" s="1"/>
  <c r="R419" i="5" s="1"/>
  <c r="R423" i="5" s="1"/>
  <c r="R427" i="5" s="1"/>
  <c r="R431" i="5" s="1"/>
  <c r="R435" i="5" s="1"/>
  <c r="R439" i="5" s="1"/>
  <c r="O414" i="5"/>
  <c r="O418" i="5" s="1"/>
  <c r="O422" i="5" s="1"/>
  <c r="O426" i="5" s="1"/>
  <c r="O430" i="5" s="1"/>
  <c r="O434" i="5" s="1"/>
  <c r="O438" i="5" s="1"/>
  <c r="O442" i="5" s="1"/>
  <c r="N414" i="5"/>
  <c r="N418" i="5" s="1"/>
  <c r="N422" i="5" s="1"/>
  <c r="N426" i="5" s="1"/>
  <c r="N430" i="5" s="1"/>
  <c r="N434" i="5" s="1"/>
  <c r="N438" i="5" s="1"/>
  <c r="N442" i="5" s="1"/>
  <c r="O413" i="5"/>
  <c r="O417" i="5" s="1"/>
  <c r="O421" i="5" s="1"/>
  <c r="O425" i="5" s="1"/>
  <c r="O429" i="5" s="1"/>
  <c r="O433" i="5" s="1"/>
  <c r="O437" i="5" s="1"/>
  <c r="O441" i="5" s="1"/>
  <c r="O412" i="5"/>
  <c r="O416" i="5" s="1"/>
  <c r="O420" i="5" s="1"/>
  <c r="O424" i="5" s="1"/>
  <c r="O428" i="5" s="1"/>
  <c r="O432" i="5" s="1"/>
  <c r="O436" i="5" s="1"/>
  <c r="O440" i="5" s="1"/>
  <c r="O411" i="5"/>
  <c r="O415" i="5" s="1"/>
  <c r="O419" i="5" s="1"/>
  <c r="O423" i="5" s="1"/>
  <c r="O427" i="5" s="1"/>
  <c r="O431" i="5" s="1"/>
  <c r="O435" i="5" s="1"/>
  <c r="O439" i="5" s="1"/>
  <c r="N411" i="5"/>
  <c r="N415" i="5" s="1"/>
  <c r="N419" i="5" s="1"/>
  <c r="N423" i="5" s="1"/>
  <c r="N427" i="5" s="1"/>
  <c r="N431" i="5" s="1"/>
  <c r="N435" i="5" s="1"/>
  <c r="N439" i="5" s="1"/>
  <c r="K414" i="5"/>
  <c r="K418" i="5" s="1"/>
  <c r="K422" i="5" s="1"/>
  <c r="K426" i="5" s="1"/>
  <c r="K430" i="5" s="1"/>
  <c r="K434" i="5" s="1"/>
  <c r="K438" i="5" s="1"/>
  <c r="K442" i="5" s="1"/>
  <c r="J414" i="5"/>
  <c r="J418" i="5" s="1"/>
  <c r="J422" i="5" s="1"/>
  <c r="J426" i="5" s="1"/>
  <c r="J430" i="5" s="1"/>
  <c r="J434" i="5" s="1"/>
  <c r="J438" i="5" s="1"/>
  <c r="J442" i="5" s="1"/>
  <c r="K413" i="5"/>
  <c r="K417" i="5" s="1"/>
  <c r="K421" i="5" s="1"/>
  <c r="K425" i="5" s="1"/>
  <c r="K429" i="5" s="1"/>
  <c r="K433" i="5" s="1"/>
  <c r="K437" i="5" s="1"/>
  <c r="K441" i="5" s="1"/>
  <c r="K412" i="5"/>
  <c r="K416" i="5" s="1"/>
  <c r="K420" i="5" s="1"/>
  <c r="K424" i="5" s="1"/>
  <c r="K428" i="5" s="1"/>
  <c r="K432" i="5" s="1"/>
  <c r="K436" i="5" s="1"/>
  <c r="K440" i="5" s="1"/>
  <c r="K411" i="5"/>
  <c r="K415" i="5" s="1"/>
  <c r="K419" i="5" s="1"/>
  <c r="K423" i="5" s="1"/>
  <c r="K427" i="5" s="1"/>
  <c r="K431" i="5" s="1"/>
  <c r="K435" i="5" s="1"/>
  <c r="K439" i="5" s="1"/>
  <c r="J411" i="5"/>
  <c r="J415" i="5" s="1"/>
  <c r="J419" i="5" s="1"/>
  <c r="J423" i="5" s="1"/>
  <c r="J427" i="5" s="1"/>
  <c r="J431" i="5" s="1"/>
  <c r="J435" i="5" s="1"/>
  <c r="J439" i="5" s="1"/>
  <c r="G414" i="5"/>
  <c r="G418" i="5" s="1"/>
  <c r="G422" i="5" s="1"/>
  <c r="G426" i="5" s="1"/>
  <c r="G430" i="5" s="1"/>
  <c r="G434" i="5" s="1"/>
  <c r="G438" i="5" s="1"/>
  <c r="G442" i="5" s="1"/>
  <c r="F414" i="5"/>
  <c r="F418" i="5" s="1"/>
  <c r="F422" i="5" s="1"/>
  <c r="F426" i="5" s="1"/>
  <c r="F430" i="5" s="1"/>
  <c r="F434" i="5" s="1"/>
  <c r="F438" i="5" s="1"/>
  <c r="F442" i="5" s="1"/>
  <c r="G413" i="5"/>
  <c r="G417" i="5" s="1"/>
  <c r="G421" i="5" s="1"/>
  <c r="G425" i="5" s="1"/>
  <c r="G429" i="5" s="1"/>
  <c r="G433" i="5" s="1"/>
  <c r="G437" i="5" s="1"/>
  <c r="G441" i="5" s="1"/>
  <c r="G412" i="5"/>
  <c r="G416" i="5" s="1"/>
  <c r="G420" i="5" s="1"/>
  <c r="G424" i="5" s="1"/>
  <c r="G428" i="5" s="1"/>
  <c r="G432" i="5" s="1"/>
  <c r="G436" i="5" s="1"/>
  <c r="G440" i="5" s="1"/>
  <c r="G411" i="5"/>
  <c r="G415" i="5" s="1"/>
  <c r="G419" i="5" s="1"/>
  <c r="G423" i="5" s="1"/>
  <c r="G427" i="5" s="1"/>
  <c r="G431" i="5" s="1"/>
  <c r="G435" i="5" s="1"/>
  <c r="G439" i="5" s="1"/>
  <c r="F411" i="5"/>
  <c r="F415" i="5" s="1"/>
  <c r="F419" i="5" s="1"/>
  <c r="F423" i="5" s="1"/>
  <c r="F427" i="5" s="1"/>
  <c r="F431" i="5" s="1"/>
  <c r="F435" i="5" s="1"/>
  <c r="F439" i="5" s="1"/>
  <c r="AA402" i="5"/>
  <c r="AA406" i="5" s="1"/>
  <c r="Z402" i="5"/>
  <c r="Z406" i="5" s="1"/>
  <c r="AA401" i="5"/>
  <c r="AA405" i="5" s="1"/>
  <c r="AA400" i="5"/>
  <c r="AA404" i="5" s="1"/>
  <c r="AA399" i="5"/>
  <c r="AA403" i="5" s="1"/>
  <c r="Z399" i="5"/>
  <c r="Z403" i="5" s="1"/>
  <c r="W402" i="5"/>
  <c r="W406" i="5" s="1"/>
  <c r="V402" i="5"/>
  <c r="V406" i="5" s="1"/>
  <c r="W401" i="5"/>
  <c r="W405" i="5" s="1"/>
  <c r="W400" i="5"/>
  <c r="W404" i="5" s="1"/>
  <c r="W399" i="5"/>
  <c r="W403" i="5" s="1"/>
  <c r="V399" i="5"/>
  <c r="V403" i="5" s="1"/>
  <c r="S402" i="5"/>
  <c r="S406" i="5" s="1"/>
  <c r="R402" i="5"/>
  <c r="R406" i="5" s="1"/>
  <c r="S401" i="5"/>
  <c r="S405" i="5" s="1"/>
  <c r="S400" i="5"/>
  <c r="S404" i="5" s="1"/>
  <c r="S399" i="5"/>
  <c r="S403" i="5" s="1"/>
  <c r="R399" i="5"/>
  <c r="R403" i="5" s="1"/>
  <c r="O402" i="5"/>
  <c r="O406" i="5" s="1"/>
  <c r="N402" i="5"/>
  <c r="N406" i="5" s="1"/>
  <c r="O401" i="5"/>
  <c r="O405" i="5" s="1"/>
  <c r="O400" i="5"/>
  <c r="O404" i="5" s="1"/>
  <c r="O399" i="5"/>
  <c r="O403" i="5" s="1"/>
  <c r="N399" i="5"/>
  <c r="N403" i="5" s="1"/>
  <c r="K402" i="5"/>
  <c r="K406" i="5" s="1"/>
  <c r="J402" i="5"/>
  <c r="J406" i="5" s="1"/>
  <c r="K401" i="5"/>
  <c r="K405" i="5" s="1"/>
  <c r="K400" i="5"/>
  <c r="K404" i="5" s="1"/>
  <c r="K399" i="5"/>
  <c r="K403" i="5" s="1"/>
  <c r="J399" i="5"/>
  <c r="J403" i="5" s="1"/>
  <c r="G401" i="5"/>
  <c r="G405" i="5" s="1"/>
  <c r="G400" i="5"/>
  <c r="G404" i="5" s="1"/>
  <c r="G399" i="5"/>
  <c r="G403" i="5" s="1"/>
  <c r="G402" i="5"/>
  <c r="G406" i="5" s="1"/>
  <c r="F402" i="5"/>
  <c r="F406" i="5" s="1"/>
  <c r="F399" i="5"/>
  <c r="F403" i="5" s="1"/>
  <c r="AA373" i="5"/>
  <c r="AA377" i="5" s="1"/>
  <c r="AA381" i="5" s="1"/>
  <c r="AA385" i="5" s="1"/>
  <c r="Z373" i="5"/>
  <c r="Z377" i="5" s="1"/>
  <c r="Z381" i="5" s="1"/>
  <c r="Z385" i="5" s="1"/>
  <c r="AA372" i="5"/>
  <c r="AA376" i="5" s="1"/>
  <c r="AA380" i="5" s="1"/>
  <c r="AA384" i="5" s="1"/>
  <c r="AA371" i="5"/>
  <c r="AA375" i="5" s="1"/>
  <c r="AA379" i="5" s="1"/>
  <c r="AA383" i="5" s="1"/>
  <c r="AA370" i="5"/>
  <c r="AA374" i="5" s="1"/>
  <c r="AA378" i="5" s="1"/>
  <c r="AA382" i="5" s="1"/>
  <c r="Z370" i="5"/>
  <c r="Z374" i="5" s="1"/>
  <c r="Z378" i="5" s="1"/>
  <c r="Z382" i="5" s="1"/>
  <c r="W373" i="5"/>
  <c r="W377" i="5" s="1"/>
  <c r="W381" i="5" s="1"/>
  <c r="W385" i="5" s="1"/>
  <c r="V373" i="5"/>
  <c r="V377" i="5" s="1"/>
  <c r="V381" i="5" s="1"/>
  <c r="V385" i="5" s="1"/>
  <c r="W372" i="5"/>
  <c r="W376" i="5" s="1"/>
  <c r="W380" i="5" s="1"/>
  <c r="W384" i="5" s="1"/>
  <c r="W371" i="5"/>
  <c r="W375" i="5" s="1"/>
  <c r="W379" i="5" s="1"/>
  <c r="W383" i="5" s="1"/>
  <c r="W370" i="5"/>
  <c r="W374" i="5" s="1"/>
  <c r="W378" i="5" s="1"/>
  <c r="W382" i="5" s="1"/>
  <c r="V370" i="5"/>
  <c r="V374" i="5" s="1"/>
  <c r="V378" i="5" s="1"/>
  <c r="V382" i="5" s="1"/>
  <c r="S373" i="5"/>
  <c r="S377" i="5" s="1"/>
  <c r="S381" i="5" s="1"/>
  <c r="S385" i="5" s="1"/>
  <c r="R373" i="5"/>
  <c r="R377" i="5" s="1"/>
  <c r="R381" i="5" s="1"/>
  <c r="R385" i="5" s="1"/>
  <c r="S372" i="5"/>
  <c r="S376" i="5" s="1"/>
  <c r="S380" i="5" s="1"/>
  <c r="S384" i="5" s="1"/>
  <c r="S371" i="5"/>
  <c r="S375" i="5" s="1"/>
  <c r="S379" i="5" s="1"/>
  <c r="S383" i="5" s="1"/>
  <c r="S370" i="5"/>
  <c r="S374" i="5" s="1"/>
  <c r="S378" i="5" s="1"/>
  <c r="S382" i="5" s="1"/>
  <c r="R370" i="5"/>
  <c r="R374" i="5" s="1"/>
  <c r="R378" i="5" s="1"/>
  <c r="R382" i="5" s="1"/>
  <c r="O373" i="5"/>
  <c r="O377" i="5" s="1"/>
  <c r="O381" i="5" s="1"/>
  <c r="O385" i="5" s="1"/>
  <c r="N373" i="5"/>
  <c r="N377" i="5" s="1"/>
  <c r="N381" i="5" s="1"/>
  <c r="N385" i="5" s="1"/>
  <c r="O372" i="5"/>
  <c r="O376" i="5" s="1"/>
  <c r="O380" i="5" s="1"/>
  <c r="O384" i="5" s="1"/>
  <c r="O371" i="5"/>
  <c r="O375" i="5" s="1"/>
  <c r="O379" i="5" s="1"/>
  <c r="O383" i="5" s="1"/>
  <c r="O370" i="5"/>
  <c r="O374" i="5" s="1"/>
  <c r="O378" i="5" s="1"/>
  <c r="O382" i="5" s="1"/>
  <c r="N370" i="5"/>
  <c r="N374" i="5" s="1"/>
  <c r="N378" i="5" s="1"/>
  <c r="N382" i="5" s="1"/>
  <c r="K373" i="5"/>
  <c r="K377" i="5" s="1"/>
  <c r="K381" i="5" s="1"/>
  <c r="K385" i="5" s="1"/>
  <c r="J373" i="5"/>
  <c r="J377" i="5" s="1"/>
  <c r="J381" i="5" s="1"/>
  <c r="J385" i="5" s="1"/>
  <c r="K372" i="5"/>
  <c r="K376" i="5" s="1"/>
  <c r="K380" i="5" s="1"/>
  <c r="K384" i="5" s="1"/>
  <c r="K371" i="5"/>
  <c r="K375" i="5" s="1"/>
  <c r="K379" i="5" s="1"/>
  <c r="K383" i="5" s="1"/>
  <c r="K370" i="5"/>
  <c r="K374" i="5" s="1"/>
  <c r="K378" i="5" s="1"/>
  <c r="K382" i="5" s="1"/>
  <c r="J370" i="5"/>
  <c r="J374" i="5" s="1"/>
  <c r="J378" i="5" s="1"/>
  <c r="J382" i="5" s="1"/>
  <c r="G372" i="5"/>
  <c r="G376" i="5" s="1"/>
  <c r="G380" i="5" s="1"/>
  <c r="G384" i="5" s="1"/>
  <c r="G371" i="5"/>
  <c r="G375" i="5" s="1"/>
  <c r="G379" i="5" s="1"/>
  <c r="G383" i="5" s="1"/>
  <c r="G370" i="5"/>
  <c r="G374" i="5" s="1"/>
  <c r="G378" i="5" s="1"/>
  <c r="G382" i="5" s="1"/>
  <c r="G373" i="5"/>
  <c r="G377" i="5" s="1"/>
  <c r="G381" i="5" s="1"/>
  <c r="G385" i="5" s="1"/>
  <c r="F373" i="5"/>
  <c r="F377" i="5" s="1"/>
  <c r="F381" i="5" s="1"/>
  <c r="F385" i="5" s="1"/>
  <c r="F370" i="5"/>
  <c r="F374" i="5" s="1"/>
  <c r="F378" i="5" s="1"/>
  <c r="F382" i="5" s="1"/>
  <c r="AA361" i="5"/>
  <c r="AA365" i="5" s="1"/>
  <c r="Z361" i="5"/>
  <c r="Z365" i="5" s="1"/>
  <c r="AA360" i="5"/>
  <c r="AA364" i="5" s="1"/>
  <c r="AA359" i="5"/>
  <c r="AA363" i="5" s="1"/>
  <c r="AA358" i="5"/>
  <c r="AA362" i="5" s="1"/>
  <c r="Z358" i="5"/>
  <c r="Z362" i="5" s="1"/>
  <c r="W361" i="5"/>
  <c r="W365" i="5" s="1"/>
  <c r="V361" i="5"/>
  <c r="V365" i="5" s="1"/>
  <c r="W360" i="5"/>
  <c r="W364" i="5" s="1"/>
  <c r="W359" i="5"/>
  <c r="W363" i="5" s="1"/>
  <c r="W358" i="5"/>
  <c r="W362" i="5" s="1"/>
  <c r="V358" i="5"/>
  <c r="V362" i="5" s="1"/>
  <c r="S361" i="5"/>
  <c r="S365" i="5" s="1"/>
  <c r="R361" i="5"/>
  <c r="R365" i="5" s="1"/>
  <c r="S360" i="5"/>
  <c r="S364" i="5" s="1"/>
  <c r="S359" i="5"/>
  <c r="S363" i="5" s="1"/>
  <c r="S358" i="5"/>
  <c r="S362" i="5" s="1"/>
  <c r="R358" i="5"/>
  <c r="R362" i="5" s="1"/>
  <c r="O361" i="5"/>
  <c r="O365" i="5" s="1"/>
  <c r="N361" i="5"/>
  <c r="N365" i="5" s="1"/>
  <c r="O360" i="5"/>
  <c r="O364" i="5" s="1"/>
  <c r="O359" i="5"/>
  <c r="O363" i="5" s="1"/>
  <c r="O358" i="5"/>
  <c r="O362" i="5" s="1"/>
  <c r="N358" i="5"/>
  <c r="N362" i="5" s="1"/>
  <c r="K361" i="5"/>
  <c r="K365" i="5" s="1"/>
  <c r="J361" i="5"/>
  <c r="J365" i="5" s="1"/>
  <c r="K360" i="5"/>
  <c r="K364" i="5" s="1"/>
  <c r="K359" i="5"/>
  <c r="K363" i="5" s="1"/>
  <c r="K358" i="5"/>
  <c r="K362" i="5" s="1"/>
  <c r="J358" i="5"/>
  <c r="J362" i="5" s="1"/>
  <c r="G360" i="5"/>
  <c r="G364" i="5" s="1"/>
  <c r="G359" i="5"/>
  <c r="G363" i="5" s="1"/>
  <c r="G358" i="5"/>
  <c r="G362" i="5" s="1"/>
  <c r="G361" i="5"/>
  <c r="G365" i="5" s="1"/>
  <c r="F361" i="5"/>
  <c r="F365" i="5" s="1"/>
  <c r="F358" i="5"/>
  <c r="F362" i="5" s="1"/>
  <c r="G16" i="4" l="1"/>
  <c r="K16" i="4"/>
  <c r="O16" i="4"/>
  <c r="S16" i="4"/>
  <c r="W16" i="4"/>
  <c r="C16" i="4"/>
  <c r="I16" i="4"/>
  <c r="Q16" i="4"/>
  <c r="Y16" i="4"/>
  <c r="J16" i="4"/>
  <c r="R16" i="4"/>
  <c r="Z16" i="4"/>
  <c r="D16" i="4"/>
  <c r="H16" i="4"/>
  <c r="L16" i="4"/>
  <c r="P16" i="4"/>
  <c r="T16" i="4"/>
  <c r="X16" i="4"/>
  <c r="E16" i="4"/>
  <c r="M16" i="4"/>
  <c r="U16" i="4"/>
  <c r="F16" i="4"/>
  <c r="N16" i="4"/>
  <c r="V16" i="4"/>
  <c r="Z548" i="5"/>
  <c r="AC546" i="5"/>
  <c r="AC547" i="5" s="1"/>
  <c r="AC544" i="5" s="1"/>
  <c r="AC545" i="5" s="1"/>
  <c r="Z677" i="5"/>
  <c r="Q461" i="5"/>
  <c r="U461" i="5"/>
  <c r="I461" i="5"/>
  <c r="Y461" i="5"/>
  <c r="D460" i="5"/>
  <c r="Q38" i="4" s="1"/>
  <c r="AC461" i="5"/>
  <c r="AA341" i="5"/>
  <c r="AA345" i="5" s="1"/>
  <c r="AA349" i="5" s="1"/>
  <c r="AA353" i="5" s="1"/>
  <c r="Z341" i="5"/>
  <c r="Z345" i="5" s="1"/>
  <c r="Z349" i="5" s="1"/>
  <c r="Z353" i="5" s="1"/>
  <c r="AA340" i="5"/>
  <c r="AA344" i="5" s="1"/>
  <c r="AA348" i="5" s="1"/>
  <c r="AA352" i="5" s="1"/>
  <c r="AA339" i="5"/>
  <c r="AA343" i="5" s="1"/>
  <c r="AA347" i="5" s="1"/>
  <c r="AA351" i="5" s="1"/>
  <c r="AA338" i="5"/>
  <c r="AA342" i="5" s="1"/>
  <c r="AA346" i="5" s="1"/>
  <c r="AA350" i="5" s="1"/>
  <c r="Z338" i="5"/>
  <c r="Z342" i="5" s="1"/>
  <c r="Z346" i="5" s="1"/>
  <c r="Z350" i="5" s="1"/>
  <c r="W341" i="5"/>
  <c r="W345" i="5" s="1"/>
  <c r="W349" i="5" s="1"/>
  <c r="W353" i="5" s="1"/>
  <c r="V341" i="5"/>
  <c r="V345" i="5" s="1"/>
  <c r="V349" i="5" s="1"/>
  <c r="V353" i="5" s="1"/>
  <c r="W340" i="5"/>
  <c r="W344" i="5" s="1"/>
  <c r="W348" i="5" s="1"/>
  <c r="W352" i="5" s="1"/>
  <c r="W339" i="5"/>
  <c r="W343" i="5" s="1"/>
  <c r="W347" i="5" s="1"/>
  <c r="W351" i="5" s="1"/>
  <c r="W338" i="5"/>
  <c r="W342" i="5" s="1"/>
  <c r="W346" i="5" s="1"/>
  <c r="W350" i="5" s="1"/>
  <c r="V338" i="5"/>
  <c r="V342" i="5" s="1"/>
  <c r="V346" i="5" s="1"/>
  <c r="V350" i="5" s="1"/>
  <c r="S341" i="5"/>
  <c r="S345" i="5" s="1"/>
  <c r="S349" i="5" s="1"/>
  <c r="S353" i="5" s="1"/>
  <c r="R341" i="5"/>
  <c r="R345" i="5" s="1"/>
  <c r="R349" i="5" s="1"/>
  <c r="R353" i="5" s="1"/>
  <c r="S340" i="5"/>
  <c r="S344" i="5" s="1"/>
  <c r="S348" i="5" s="1"/>
  <c r="S352" i="5" s="1"/>
  <c r="S339" i="5"/>
  <c r="S343" i="5" s="1"/>
  <c r="S347" i="5" s="1"/>
  <c r="S351" i="5" s="1"/>
  <c r="S338" i="5"/>
  <c r="S342" i="5" s="1"/>
  <c r="S346" i="5" s="1"/>
  <c r="S350" i="5" s="1"/>
  <c r="R338" i="5"/>
  <c r="R342" i="5" s="1"/>
  <c r="R346" i="5" s="1"/>
  <c r="R350" i="5" s="1"/>
  <c r="O341" i="5"/>
  <c r="O345" i="5" s="1"/>
  <c r="O349" i="5" s="1"/>
  <c r="O353" i="5" s="1"/>
  <c r="N341" i="5"/>
  <c r="N345" i="5" s="1"/>
  <c r="N349" i="5" s="1"/>
  <c r="N353" i="5" s="1"/>
  <c r="O340" i="5"/>
  <c r="O344" i="5" s="1"/>
  <c r="O348" i="5" s="1"/>
  <c r="O352" i="5" s="1"/>
  <c r="O339" i="5"/>
  <c r="O343" i="5" s="1"/>
  <c r="O347" i="5" s="1"/>
  <c r="O351" i="5" s="1"/>
  <c r="O338" i="5"/>
  <c r="O342" i="5" s="1"/>
  <c r="O346" i="5" s="1"/>
  <c r="O350" i="5" s="1"/>
  <c r="N338" i="5"/>
  <c r="N342" i="5" s="1"/>
  <c r="N346" i="5" s="1"/>
  <c r="N350" i="5" s="1"/>
  <c r="K341" i="5"/>
  <c r="K345" i="5" s="1"/>
  <c r="K349" i="5" s="1"/>
  <c r="K353" i="5" s="1"/>
  <c r="J341" i="5"/>
  <c r="J345" i="5" s="1"/>
  <c r="J349" i="5" s="1"/>
  <c r="J353" i="5" s="1"/>
  <c r="K340" i="5"/>
  <c r="K344" i="5" s="1"/>
  <c r="K348" i="5" s="1"/>
  <c r="K352" i="5" s="1"/>
  <c r="K339" i="5"/>
  <c r="K343" i="5" s="1"/>
  <c r="K347" i="5" s="1"/>
  <c r="K351" i="5" s="1"/>
  <c r="K338" i="5"/>
  <c r="K342" i="5" s="1"/>
  <c r="K346" i="5" s="1"/>
  <c r="K350" i="5" s="1"/>
  <c r="J338" i="5"/>
  <c r="J342" i="5" s="1"/>
  <c r="J346" i="5" s="1"/>
  <c r="J350" i="5" s="1"/>
  <c r="G341" i="5"/>
  <c r="G345" i="5" s="1"/>
  <c r="G349" i="5" s="1"/>
  <c r="G353" i="5" s="1"/>
  <c r="G340" i="5"/>
  <c r="G344" i="5" s="1"/>
  <c r="G348" i="5" s="1"/>
  <c r="G352" i="5" s="1"/>
  <c r="G339" i="5"/>
  <c r="G343" i="5" s="1"/>
  <c r="G347" i="5" s="1"/>
  <c r="G351" i="5" s="1"/>
  <c r="G338" i="5"/>
  <c r="G342" i="5" s="1"/>
  <c r="G346" i="5" s="1"/>
  <c r="G350" i="5" s="1"/>
  <c r="F341" i="5"/>
  <c r="F345" i="5" s="1"/>
  <c r="F349" i="5" s="1"/>
  <c r="F353" i="5" s="1"/>
  <c r="F338" i="5"/>
  <c r="F342" i="5" s="1"/>
  <c r="F346" i="5" s="1"/>
  <c r="F350" i="5" s="1"/>
  <c r="G284" i="5"/>
  <c r="G288" i="5" s="1"/>
  <c r="G292" i="5" s="1"/>
  <c r="G296" i="5" s="1"/>
  <c r="G300" i="5" s="1"/>
  <c r="G304" i="5" s="1"/>
  <c r="G308" i="5" s="1"/>
  <c r="G312" i="5" s="1"/>
  <c r="G283" i="5"/>
  <c r="G287" i="5" s="1"/>
  <c r="G291" i="5" s="1"/>
  <c r="G295" i="5" s="1"/>
  <c r="G299" i="5" s="1"/>
  <c r="G303" i="5" s="1"/>
  <c r="G307" i="5" s="1"/>
  <c r="G311" i="5" s="1"/>
  <c r="G282" i="5"/>
  <c r="G286" i="5" s="1"/>
  <c r="G290" i="5" s="1"/>
  <c r="G294" i="5" s="1"/>
  <c r="G298" i="5" s="1"/>
  <c r="G302" i="5" s="1"/>
  <c r="G306" i="5" s="1"/>
  <c r="G310" i="5" s="1"/>
  <c r="F282" i="5"/>
  <c r="F286" i="5" s="1"/>
  <c r="F290" i="5" s="1"/>
  <c r="F294" i="5" s="1"/>
  <c r="F298" i="5" s="1"/>
  <c r="F302" i="5" s="1"/>
  <c r="F306" i="5" s="1"/>
  <c r="F310" i="5" s="1"/>
  <c r="AA273" i="5"/>
  <c r="AA277" i="5" s="1"/>
  <c r="Z273" i="5"/>
  <c r="Z277" i="5" s="1"/>
  <c r="AA272" i="5"/>
  <c r="AA276" i="5" s="1"/>
  <c r="AA271" i="5"/>
  <c r="AA275" i="5" s="1"/>
  <c r="AA270" i="5"/>
  <c r="AA274" i="5" s="1"/>
  <c r="Z270" i="5"/>
  <c r="W273" i="5"/>
  <c r="W277" i="5" s="1"/>
  <c r="V273" i="5"/>
  <c r="V277" i="5" s="1"/>
  <c r="W272" i="5"/>
  <c r="W276" i="5" s="1"/>
  <c r="W271" i="5"/>
  <c r="W275" i="5" s="1"/>
  <c r="W270" i="5"/>
  <c r="W274" i="5" s="1"/>
  <c r="V270" i="5"/>
  <c r="V274" i="5" s="1"/>
  <c r="S273" i="5"/>
  <c r="S277" i="5" s="1"/>
  <c r="R273" i="5"/>
  <c r="R277" i="5" s="1"/>
  <c r="S272" i="5"/>
  <c r="S276" i="5" s="1"/>
  <c r="S271" i="5"/>
  <c r="S275" i="5" s="1"/>
  <c r="S270" i="5"/>
  <c r="S274" i="5" s="1"/>
  <c r="R270" i="5"/>
  <c r="R274" i="5" s="1"/>
  <c r="O273" i="5"/>
  <c r="O277" i="5" s="1"/>
  <c r="N273" i="5"/>
  <c r="N277" i="5" s="1"/>
  <c r="O272" i="5"/>
  <c r="O276" i="5" s="1"/>
  <c r="O271" i="5"/>
  <c r="O275" i="5" s="1"/>
  <c r="O270" i="5"/>
  <c r="O274" i="5" s="1"/>
  <c r="N270" i="5"/>
  <c r="N274" i="5" s="1"/>
  <c r="K273" i="5"/>
  <c r="K277" i="5" s="1"/>
  <c r="J273" i="5"/>
  <c r="J277" i="5" s="1"/>
  <c r="K272" i="5"/>
  <c r="K276" i="5" s="1"/>
  <c r="K271" i="5"/>
  <c r="K275" i="5" s="1"/>
  <c r="K270" i="5"/>
  <c r="K274" i="5" s="1"/>
  <c r="J270" i="5"/>
  <c r="J274" i="5" s="1"/>
  <c r="G273" i="5"/>
  <c r="G277" i="5" s="1"/>
  <c r="G272" i="5"/>
  <c r="G276" i="5" s="1"/>
  <c r="G271" i="5"/>
  <c r="G275" i="5" s="1"/>
  <c r="G270" i="5"/>
  <c r="G274" i="5" s="1"/>
  <c r="F273" i="5"/>
  <c r="F277" i="5" s="1"/>
  <c r="F270" i="5"/>
  <c r="F274" i="5" s="1"/>
  <c r="AA244" i="5"/>
  <c r="AA248" i="5" s="1"/>
  <c r="AA252" i="5" s="1"/>
  <c r="AA256" i="5" s="1"/>
  <c r="Z244" i="5"/>
  <c r="Z248" i="5" s="1"/>
  <c r="Z252" i="5" s="1"/>
  <c r="Z256" i="5" s="1"/>
  <c r="AA243" i="5"/>
  <c r="AA247" i="5" s="1"/>
  <c r="AA251" i="5" s="1"/>
  <c r="AA255" i="5" s="1"/>
  <c r="AA242" i="5"/>
  <c r="AA246" i="5" s="1"/>
  <c r="AA250" i="5" s="1"/>
  <c r="AA254" i="5" s="1"/>
  <c r="AA241" i="5"/>
  <c r="AA245" i="5" s="1"/>
  <c r="AA249" i="5" s="1"/>
  <c r="AA253" i="5" s="1"/>
  <c r="Z241" i="5"/>
  <c r="Z245" i="5" s="1"/>
  <c r="Z249" i="5" s="1"/>
  <c r="Z253" i="5" s="1"/>
  <c r="W244" i="5"/>
  <c r="W248" i="5" s="1"/>
  <c r="W252" i="5" s="1"/>
  <c r="W256" i="5" s="1"/>
  <c r="V244" i="5"/>
  <c r="V248" i="5" s="1"/>
  <c r="V252" i="5" s="1"/>
  <c r="V256" i="5" s="1"/>
  <c r="W243" i="5"/>
  <c r="W247" i="5" s="1"/>
  <c r="W251" i="5" s="1"/>
  <c r="W255" i="5" s="1"/>
  <c r="W242" i="5"/>
  <c r="W246" i="5" s="1"/>
  <c r="W250" i="5" s="1"/>
  <c r="W254" i="5" s="1"/>
  <c r="W241" i="5"/>
  <c r="W245" i="5" s="1"/>
  <c r="W249" i="5" s="1"/>
  <c r="W253" i="5" s="1"/>
  <c r="V241" i="5"/>
  <c r="V245" i="5" s="1"/>
  <c r="V249" i="5" s="1"/>
  <c r="V253" i="5" s="1"/>
  <c r="S244" i="5"/>
  <c r="S248" i="5" s="1"/>
  <c r="S252" i="5" s="1"/>
  <c r="S256" i="5" s="1"/>
  <c r="R244" i="5"/>
  <c r="R248" i="5" s="1"/>
  <c r="R252" i="5" s="1"/>
  <c r="R256" i="5" s="1"/>
  <c r="S243" i="5"/>
  <c r="S247" i="5" s="1"/>
  <c r="S251" i="5" s="1"/>
  <c r="S255" i="5" s="1"/>
  <c r="S242" i="5"/>
  <c r="S246" i="5" s="1"/>
  <c r="S250" i="5" s="1"/>
  <c r="S254" i="5" s="1"/>
  <c r="S241" i="5"/>
  <c r="S245" i="5" s="1"/>
  <c r="S249" i="5" s="1"/>
  <c r="S253" i="5" s="1"/>
  <c r="R241" i="5"/>
  <c r="R245" i="5" s="1"/>
  <c r="R249" i="5" s="1"/>
  <c r="R253" i="5" s="1"/>
  <c r="O244" i="5"/>
  <c r="O248" i="5" s="1"/>
  <c r="O252" i="5" s="1"/>
  <c r="O256" i="5" s="1"/>
  <c r="N244" i="5"/>
  <c r="N248" i="5" s="1"/>
  <c r="N252" i="5" s="1"/>
  <c r="N256" i="5" s="1"/>
  <c r="O243" i="5"/>
  <c r="O247" i="5" s="1"/>
  <c r="O251" i="5" s="1"/>
  <c r="O255" i="5" s="1"/>
  <c r="O242" i="5"/>
  <c r="O246" i="5" s="1"/>
  <c r="O250" i="5" s="1"/>
  <c r="O254" i="5" s="1"/>
  <c r="O241" i="5"/>
  <c r="O245" i="5" s="1"/>
  <c r="O249" i="5" s="1"/>
  <c r="O253" i="5" s="1"/>
  <c r="N241" i="5"/>
  <c r="N245" i="5" s="1"/>
  <c r="N249" i="5" s="1"/>
  <c r="N253" i="5" s="1"/>
  <c r="K244" i="5"/>
  <c r="K248" i="5" s="1"/>
  <c r="K252" i="5" s="1"/>
  <c r="K256" i="5" s="1"/>
  <c r="J244" i="5"/>
  <c r="J248" i="5" s="1"/>
  <c r="J252" i="5" s="1"/>
  <c r="J256" i="5" s="1"/>
  <c r="K243" i="5"/>
  <c r="K247" i="5" s="1"/>
  <c r="K251" i="5" s="1"/>
  <c r="K255" i="5" s="1"/>
  <c r="K242" i="5"/>
  <c r="K246" i="5" s="1"/>
  <c r="K250" i="5" s="1"/>
  <c r="K254" i="5" s="1"/>
  <c r="K241" i="5"/>
  <c r="K245" i="5" s="1"/>
  <c r="K249" i="5" s="1"/>
  <c r="K253" i="5" s="1"/>
  <c r="J241" i="5"/>
  <c r="J245" i="5" s="1"/>
  <c r="J249" i="5" s="1"/>
  <c r="J253" i="5" s="1"/>
  <c r="G244" i="5"/>
  <c r="G248" i="5" s="1"/>
  <c r="G252" i="5" s="1"/>
  <c r="G256" i="5" s="1"/>
  <c r="G243" i="5"/>
  <c r="G247" i="5" s="1"/>
  <c r="G251" i="5" s="1"/>
  <c r="G255" i="5" s="1"/>
  <c r="G242" i="5"/>
  <c r="G246" i="5" s="1"/>
  <c r="G250" i="5" s="1"/>
  <c r="G254" i="5" s="1"/>
  <c r="G241" i="5"/>
  <c r="G245" i="5" s="1"/>
  <c r="G249" i="5" s="1"/>
  <c r="G253" i="5" s="1"/>
  <c r="F244" i="5"/>
  <c r="F248" i="5" s="1"/>
  <c r="F252" i="5" s="1"/>
  <c r="F256" i="5" s="1"/>
  <c r="F241" i="5"/>
  <c r="F245" i="5" s="1"/>
  <c r="F249" i="5" s="1"/>
  <c r="F253" i="5" s="1"/>
  <c r="AA232" i="5"/>
  <c r="AA236" i="5" s="1"/>
  <c r="Z232" i="5"/>
  <c r="Z236" i="5" s="1"/>
  <c r="AA231" i="5"/>
  <c r="AA235" i="5" s="1"/>
  <c r="AA230" i="5"/>
  <c r="AA234" i="5" s="1"/>
  <c r="AA229" i="5"/>
  <c r="AA233" i="5" s="1"/>
  <c r="Z229" i="5"/>
  <c r="Z233" i="5" s="1"/>
  <c r="W232" i="5"/>
  <c r="W236" i="5" s="1"/>
  <c r="V232" i="5"/>
  <c r="V236" i="5" s="1"/>
  <c r="W231" i="5"/>
  <c r="W235" i="5" s="1"/>
  <c r="W230" i="5"/>
  <c r="W234" i="5" s="1"/>
  <c r="W229" i="5"/>
  <c r="W233" i="5" s="1"/>
  <c r="V229" i="5"/>
  <c r="V233" i="5" s="1"/>
  <c r="S232" i="5"/>
  <c r="S236" i="5" s="1"/>
  <c r="R232" i="5"/>
  <c r="R236" i="5" s="1"/>
  <c r="S231" i="5"/>
  <c r="S235" i="5" s="1"/>
  <c r="S230" i="5"/>
  <c r="S234" i="5" s="1"/>
  <c r="S229" i="5"/>
  <c r="S233" i="5" s="1"/>
  <c r="R229" i="5"/>
  <c r="R233" i="5" s="1"/>
  <c r="O232" i="5"/>
  <c r="O236" i="5" s="1"/>
  <c r="N232" i="5"/>
  <c r="N236" i="5" s="1"/>
  <c r="O231" i="5"/>
  <c r="O235" i="5" s="1"/>
  <c r="O230" i="5"/>
  <c r="O234" i="5" s="1"/>
  <c r="O229" i="5"/>
  <c r="O233" i="5" s="1"/>
  <c r="N229" i="5"/>
  <c r="N233" i="5" s="1"/>
  <c r="K232" i="5"/>
  <c r="K236" i="5" s="1"/>
  <c r="J232" i="5"/>
  <c r="J236" i="5" s="1"/>
  <c r="K231" i="5"/>
  <c r="K235" i="5" s="1"/>
  <c r="K230" i="5"/>
  <c r="K234" i="5" s="1"/>
  <c r="K229" i="5"/>
  <c r="K233" i="5" s="1"/>
  <c r="J229" i="5"/>
  <c r="J233" i="5" s="1"/>
  <c r="G232" i="5"/>
  <c r="G236" i="5" s="1"/>
  <c r="G231" i="5"/>
  <c r="G235" i="5" s="1"/>
  <c r="G230" i="5"/>
  <c r="G234" i="5" s="1"/>
  <c r="G229" i="5"/>
  <c r="G233" i="5" s="1"/>
  <c r="F232" i="5"/>
  <c r="F236" i="5" s="1"/>
  <c r="F229" i="5"/>
  <c r="F233" i="5" s="1"/>
  <c r="G212" i="5"/>
  <c r="G211" i="5"/>
  <c r="H211" i="5" s="1"/>
  <c r="G210" i="5"/>
  <c r="H210" i="5" s="1"/>
  <c r="G209" i="5"/>
  <c r="AA212" i="5"/>
  <c r="AA216" i="5" s="1"/>
  <c r="AA220" i="5" s="1"/>
  <c r="AA224" i="5" s="1"/>
  <c r="Z212" i="5"/>
  <c r="Z216" i="5" s="1"/>
  <c r="Z220" i="5" s="1"/>
  <c r="Z224" i="5" s="1"/>
  <c r="AA211" i="5"/>
  <c r="AA215" i="5" s="1"/>
  <c r="AA219" i="5" s="1"/>
  <c r="AA223" i="5" s="1"/>
  <c r="AA210" i="5"/>
  <c r="AA214" i="5" s="1"/>
  <c r="AA218" i="5" s="1"/>
  <c r="AA222" i="5" s="1"/>
  <c r="AA209" i="5"/>
  <c r="AA213" i="5" s="1"/>
  <c r="AA217" i="5" s="1"/>
  <c r="AA221" i="5" s="1"/>
  <c r="Z209" i="5"/>
  <c r="Z213" i="5" s="1"/>
  <c r="Z217" i="5" s="1"/>
  <c r="Z221" i="5" s="1"/>
  <c r="W212" i="5"/>
  <c r="W216" i="5" s="1"/>
  <c r="W220" i="5" s="1"/>
  <c r="W224" i="5" s="1"/>
  <c r="V212" i="5"/>
  <c r="V216" i="5" s="1"/>
  <c r="V220" i="5" s="1"/>
  <c r="V224" i="5" s="1"/>
  <c r="W211" i="5"/>
  <c r="W215" i="5" s="1"/>
  <c r="W219" i="5" s="1"/>
  <c r="W223" i="5" s="1"/>
  <c r="W210" i="5"/>
  <c r="W214" i="5" s="1"/>
  <c r="W218" i="5" s="1"/>
  <c r="W222" i="5" s="1"/>
  <c r="W209" i="5"/>
  <c r="W213" i="5" s="1"/>
  <c r="W217" i="5" s="1"/>
  <c r="W221" i="5" s="1"/>
  <c r="V209" i="5"/>
  <c r="V213" i="5" s="1"/>
  <c r="V217" i="5" s="1"/>
  <c r="V221" i="5" s="1"/>
  <c r="S212" i="5"/>
  <c r="S216" i="5" s="1"/>
  <c r="S220" i="5" s="1"/>
  <c r="S224" i="5" s="1"/>
  <c r="R212" i="5"/>
  <c r="R216" i="5" s="1"/>
  <c r="R220" i="5" s="1"/>
  <c r="R224" i="5" s="1"/>
  <c r="S211" i="5"/>
  <c r="S215" i="5" s="1"/>
  <c r="S219" i="5" s="1"/>
  <c r="S223" i="5" s="1"/>
  <c r="S210" i="5"/>
  <c r="S214" i="5" s="1"/>
  <c r="S218" i="5" s="1"/>
  <c r="S222" i="5" s="1"/>
  <c r="S209" i="5"/>
  <c r="S213" i="5" s="1"/>
  <c r="S217" i="5" s="1"/>
  <c r="S221" i="5" s="1"/>
  <c r="R209" i="5"/>
  <c r="R213" i="5" s="1"/>
  <c r="R217" i="5" s="1"/>
  <c r="R221" i="5" s="1"/>
  <c r="O212" i="5"/>
  <c r="O216" i="5" s="1"/>
  <c r="O220" i="5" s="1"/>
  <c r="O224" i="5" s="1"/>
  <c r="N212" i="5"/>
  <c r="N216" i="5" s="1"/>
  <c r="N220" i="5" s="1"/>
  <c r="N224" i="5" s="1"/>
  <c r="O211" i="5"/>
  <c r="O215" i="5" s="1"/>
  <c r="O219" i="5" s="1"/>
  <c r="O223" i="5" s="1"/>
  <c r="O210" i="5"/>
  <c r="O214" i="5" s="1"/>
  <c r="O218" i="5" s="1"/>
  <c r="O222" i="5" s="1"/>
  <c r="O209" i="5"/>
  <c r="O213" i="5" s="1"/>
  <c r="O217" i="5" s="1"/>
  <c r="O221" i="5" s="1"/>
  <c r="N209" i="5"/>
  <c r="N213" i="5" s="1"/>
  <c r="N217" i="5" s="1"/>
  <c r="N221" i="5" s="1"/>
  <c r="K212" i="5"/>
  <c r="K216" i="5" s="1"/>
  <c r="K220" i="5" s="1"/>
  <c r="K224" i="5" s="1"/>
  <c r="J212" i="5"/>
  <c r="J216" i="5" s="1"/>
  <c r="J220" i="5" s="1"/>
  <c r="J224" i="5" s="1"/>
  <c r="K211" i="5"/>
  <c r="K215" i="5" s="1"/>
  <c r="K219" i="5" s="1"/>
  <c r="K223" i="5" s="1"/>
  <c r="K210" i="5"/>
  <c r="K214" i="5" s="1"/>
  <c r="K218" i="5" s="1"/>
  <c r="K222" i="5" s="1"/>
  <c r="K209" i="5"/>
  <c r="K213" i="5" s="1"/>
  <c r="K217" i="5" s="1"/>
  <c r="K221" i="5" s="1"/>
  <c r="J209" i="5"/>
  <c r="J213" i="5" s="1"/>
  <c r="J217" i="5" s="1"/>
  <c r="J221" i="5" s="1"/>
  <c r="AA156" i="5"/>
  <c r="AA160" i="5" s="1"/>
  <c r="AA164" i="5" s="1"/>
  <c r="AA168" i="5" s="1"/>
  <c r="AA172" i="5" s="1"/>
  <c r="AA176" i="5" s="1"/>
  <c r="AA180" i="5" s="1"/>
  <c r="AA184" i="5" s="1"/>
  <c r="Z156" i="5"/>
  <c r="Z160" i="5" s="1"/>
  <c r="Z164" i="5" s="1"/>
  <c r="Z168" i="5" s="1"/>
  <c r="Z172" i="5" s="1"/>
  <c r="Z176" i="5" s="1"/>
  <c r="Z180" i="5" s="1"/>
  <c r="Z184" i="5" s="1"/>
  <c r="AA155" i="5"/>
  <c r="AA159" i="5" s="1"/>
  <c r="AA163" i="5" s="1"/>
  <c r="AA167" i="5" s="1"/>
  <c r="AA171" i="5" s="1"/>
  <c r="AA175" i="5" s="1"/>
  <c r="AA179" i="5" s="1"/>
  <c r="AA183" i="5" s="1"/>
  <c r="AA154" i="5"/>
  <c r="AA158" i="5" s="1"/>
  <c r="AA162" i="5" s="1"/>
  <c r="AA166" i="5" s="1"/>
  <c r="AA170" i="5" s="1"/>
  <c r="AA174" i="5" s="1"/>
  <c r="AA178" i="5" s="1"/>
  <c r="AA182" i="5" s="1"/>
  <c r="AA153" i="5"/>
  <c r="AA157" i="5" s="1"/>
  <c r="AA161" i="5" s="1"/>
  <c r="AA165" i="5" s="1"/>
  <c r="AA169" i="5" s="1"/>
  <c r="AA173" i="5" s="1"/>
  <c r="AA177" i="5" s="1"/>
  <c r="AA181" i="5" s="1"/>
  <c r="Z153" i="5"/>
  <c r="Z157" i="5" s="1"/>
  <c r="Z161" i="5" s="1"/>
  <c r="Z165" i="5" s="1"/>
  <c r="Z169" i="5" s="1"/>
  <c r="Z173" i="5" s="1"/>
  <c r="Z177" i="5" s="1"/>
  <c r="Z181" i="5" s="1"/>
  <c r="W156" i="5"/>
  <c r="W160" i="5" s="1"/>
  <c r="W164" i="5" s="1"/>
  <c r="W168" i="5" s="1"/>
  <c r="W172" i="5" s="1"/>
  <c r="W176" i="5" s="1"/>
  <c r="W180" i="5" s="1"/>
  <c r="W184" i="5" s="1"/>
  <c r="V156" i="5"/>
  <c r="V160" i="5" s="1"/>
  <c r="V164" i="5" s="1"/>
  <c r="V168" i="5" s="1"/>
  <c r="V172" i="5" s="1"/>
  <c r="V176" i="5" s="1"/>
  <c r="V180" i="5" s="1"/>
  <c r="V184" i="5" s="1"/>
  <c r="W155" i="5"/>
  <c r="W159" i="5" s="1"/>
  <c r="W163" i="5" s="1"/>
  <c r="W167" i="5" s="1"/>
  <c r="W171" i="5" s="1"/>
  <c r="W175" i="5" s="1"/>
  <c r="W179" i="5" s="1"/>
  <c r="W183" i="5" s="1"/>
  <c r="W154" i="5"/>
  <c r="W158" i="5" s="1"/>
  <c r="W162" i="5" s="1"/>
  <c r="W166" i="5" s="1"/>
  <c r="W170" i="5" s="1"/>
  <c r="W174" i="5" s="1"/>
  <c r="W178" i="5" s="1"/>
  <c r="W182" i="5" s="1"/>
  <c r="W153" i="5"/>
  <c r="W157" i="5" s="1"/>
  <c r="W161" i="5" s="1"/>
  <c r="W165" i="5" s="1"/>
  <c r="W169" i="5" s="1"/>
  <c r="W173" i="5" s="1"/>
  <c r="W177" i="5" s="1"/>
  <c r="W181" i="5" s="1"/>
  <c r="V153" i="5"/>
  <c r="V157" i="5" s="1"/>
  <c r="V161" i="5" s="1"/>
  <c r="V165" i="5" s="1"/>
  <c r="V169" i="5" s="1"/>
  <c r="V173" i="5" s="1"/>
  <c r="V177" i="5" s="1"/>
  <c r="V181" i="5" s="1"/>
  <c r="S156" i="5"/>
  <c r="S160" i="5" s="1"/>
  <c r="S164" i="5" s="1"/>
  <c r="S168" i="5" s="1"/>
  <c r="S172" i="5" s="1"/>
  <c r="S176" i="5" s="1"/>
  <c r="S180" i="5" s="1"/>
  <c r="S184" i="5" s="1"/>
  <c r="R156" i="5"/>
  <c r="R160" i="5" s="1"/>
  <c r="R164" i="5" s="1"/>
  <c r="R168" i="5" s="1"/>
  <c r="R172" i="5" s="1"/>
  <c r="R176" i="5" s="1"/>
  <c r="R180" i="5" s="1"/>
  <c r="R184" i="5" s="1"/>
  <c r="S155" i="5"/>
  <c r="S159" i="5" s="1"/>
  <c r="S163" i="5" s="1"/>
  <c r="S167" i="5" s="1"/>
  <c r="S171" i="5" s="1"/>
  <c r="S175" i="5" s="1"/>
  <c r="S179" i="5" s="1"/>
  <c r="S183" i="5" s="1"/>
  <c r="S154" i="5"/>
  <c r="S158" i="5" s="1"/>
  <c r="S162" i="5" s="1"/>
  <c r="S166" i="5" s="1"/>
  <c r="S170" i="5" s="1"/>
  <c r="S174" i="5" s="1"/>
  <c r="S178" i="5" s="1"/>
  <c r="S182" i="5" s="1"/>
  <c r="S153" i="5"/>
  <c r="S157" i="5" s="1"/>
  <c r="S161" i="5" s="1"/>
  <c r="S165" i="5" s="1"/>
  <c r="S169" i="5" s="1"/>
  <c r="S173" i="5" s="1"/>
  <c r="S177" i="5" s="1"/>
  <c r="S181" i="5" s="1"/>
  <c r="R153" i="5"/>
  <c r="R157" i="5" s="1"/>
  <c r="R161" i="5" s="1"/>
  <c r="R165" i="5" s="1"/>
  <c r="R169" i="5" s="1"/>
  <c r="R173" i="5" s="1"/>
  <c r="R177" i="5" s="1"/>
  <c r="R181" i="5" s="1"/>
  <c r="O156" i="5"/>
  <c r="O160" i="5" s="1"/>
  <c r="O164" i="5" s="1"/>
  <c r="O168" i="5" s="1"/>
  <c r="O172" i="5" s="1"/>
  <c r="O176" i="5" s="1"/>
  <c r="O180" i="5" s="1"/>
  <c r="O184" i="5" s="1"/>
  <c r="N156" i="5"/>
  <c r="N160" i="5" s="1"/>
  <c r="N164" i="5" s="1"/>
  <c r="N168" i="5" s="1"/>
  <c r="N172" i="5" s="1"/>
  <c r="N176" i="5" s="1"/>
  <c r="N180" i="5" s="1"/>
  <c r="N184" i="5" s="1"/>
  <c r="O155" i="5"/>
  <c r="O159" i="5" s="1"/>
  <c r="O163" i="5" s="1"/>
  <c r="O167" i="5" s="1"/>
  <c r="O171" i="5" s="1"/>
  <c r="O175" i="5" s="1"/>
  <c r="O179" i="5" s="1"/>
  <c r="O183" i="5" s="1"/>
  <c r="O154" i="5"/>
  <c r="O158" i="5" s="1"/>
  <c r="O162" i="5" s="1"/>
  <c r="O166" i="5" s="1"/>
  <c r="O170" i="5" s="1"/>
  <c r="O174" i="5" s="1"/>
  <c r="O178" i="5" s="1"/>
  <c r="O182" i="5" s="1"/>
  <c r="O153" i="5"/>
  <c r="O157" i="5" s="1"/>
  <c r="O161" i="5" s="1"/>
  <c r="O165" i="5" s="1"/>
  <c r="O169" i="5" s="1"/>
  <c r="O173" i="5" s="1"/>
  <c r="O177" i="5" s="1"/>
  <c r="O181" i="5" s="1"/>
  <c r="N153" i="5"/>
  <c r="N157" i="5" s="1"/>
  <c r="N161" i="5" s="1"/>
  <c r="N165" i="5" s="1"/>
  <c r="N169" i="5" s="1"/>
  <c r="N173" i="5" s="1"/>
  <c r="N177" i="5" s="1"/>
  <c r="N181" i="5" s="1"/>
  <c r="K156" i="5"/>
  <c r="K160" i="5" s="1"/>
  <c r="K164" i="5" s="1"/>
  <c r="K168" i="5" s="1"/>
  <c r="K172" i="5" s="1"/>
  <c r="K176" i="5" s="1"/>
  <c r="K180" i="5" s="1"/>
  <c r="K184" i="5" s="1"/>
  <c r="J156" i="5"/>
  <c r="J160" i="5" s="1"/>
  <c r="J164" i="5" s="1"/>
  <c r="J168" i="5" s="1"/>
  <c r="J172" i="5" s="1"/>
  <c r="J176" i="5" s="1"/>
  <c r="J180" i="5" s="1"/>
  <c r="J184" i="5" s="1"/>
  <c r="K155" i="5"/>
  <c r="K159" i="5" s="1"/>
  <c r="K163" i="5" s="1"/>
  <c r="K167" i="5" s="1"/>
  <c r="K171" i="5" s="1"/>
  <c r="K175" i="5" s="1"/>
  <c r="K179" i="5" s="1"/>
  <c r="K183" i="5" s="1"/>
  <c r="K154" i="5"/>
  <c r="K158" i="5" s="1"/>
  <c r="K162" i="5" s="1"/>
  <c r="K166" i="5" s="1"/>
  <c r="K170" i="5" s="1"/>
  <c r="K174" i="5" s="1"/>
  <c r="K178" i="5" s="1"/>
  <c r="K182" i="5" s="1"/>
  <c r="K153" i="5"/>
  <c r="K157" i="5" s="1"/>
  <c r="K161" i="5" s="1"/>
  <c r="K165" i="5" s="1"/>
  <c r="K169" i="5" s="1"/>
  <c r="K173" i="5" s="1"/>
  <c r="K177" i="5" s="1"/>
  <c r="K181" i="5" s="1"/>
  <c r="J153" i="5"/>
  <c r="J157" i="5" s="1"/>
  <c r="J161" i="5" s="1"/>
  <c r="J165" i="5" s="1"/>
  <c r="J169" i="5" s="1"/>
  <c r="J173" i="5" s="1"/>
  <c r="J177" i="5" s="1"/>
  <c r="J181" i="5" s="1"/>
  <c r="G156" i="5"/>
  <c r="G160" i="5" s="1"/>
  <c r="G164" i="5" s="1"/>
  <c r="G168" i="5" s="1"/>
  <c r="G172" i="5" s="1"/>
  <c r="G176" i="5" s="1"/>
  <c r="G180" i="5" s="1"/>
  <c r="G184" i="5" s="1"/>
  <c r="G155" i="5"/>
  <c r="G159" i="5" s="1"/>
  <c r="G163" i="5" s="1"/>
  <c r="G167" i="5" s="1"/>
  <c r="G171" i="5" s="1"/>
  <c r="G175" i="5" s="1"/>
  <c r="G179" i="5" s="1"/>
  <c r="G183" i="5" s="1"/>
  <c r="G154" i="5"/>
  <c r="G158" i="5" s="1"/>
  <c r="G162" i="5" s="1"/>
  <c r="G166" i="5" s="1"/>
  <c r="G170" i="5" s="1"/>
  <c r="G174" i="5" s="1"/>
  <c r="G178" i="5" s="1"/>
  <c r="G182" i="5" s="1"/>
  <c r="G153" i="5"/>
  <c r="G157" i="5" s="1"/>
  <c r="G161" i="5" s="1"/>
  <c r="G165" i="5" s="1"/>
  <c r="G169" i="5" s="1"/>
  <c r="G173" i="5" s="1"/>
  <c r="G177" i="5" s="1"/>
  <c r="G181" i="5" s="1"/>
  <c r="F156" i="5"/>
  <c r="F160" i="5" s="1"/>
  <c r="F164" i="5" s="1"/>
  <c r="F168" i="5" s="1"/>
  <c r="F172" i="5" s="1"/>
  <c r="F176" i="5" s="1"/>
  <c r="F180" i="5" s="1"/>
  <c r="F184" i="5" s="1"/>
  <c r="F153" i="5"/>
  <c r="F157" i="5" s="1"/>
  <c r="F161" i="5" s="1"/>
  <c r="F165" i="5" s="1"/>
  <c r="F169" i="5" s="1"/>
  <c r="F173" i="5" s="1"/>
  <c r="F177" i="5" s="1"/>
  <c r="F181" i="5" s="1"/>
  <c r="AA144" i="5"/>
  <c r="AA148" i="5" s="1"/>
  <c r="Z144" i="5"/>
  <c r="Z148" i="5" s="1"/>
  <c r="AA143" i="5"/>
  <c r="AA147" i="5" s="1"/>
  <c r="AA142" i="5"/>
  <c r="AA146" i="5" s="1"/>
  <c r="AA141" i="5"/>
  <c r="AA145" i="5" s="1"/>
  <c r="Z141" i="5"/>
  <c r="W144" i="5"/>
  <c r="W148" i="5" s="1"/>
  <c r="V144" i="5"/>
  <c r="V148" i="5" s="1"/>
  <c r="W143" i="5"/>
  <c r="W147" i="5" s="1"/>
  <c r="W142" i="5"/>
  <c r="W146" i="5" s="1"/>
  <c r="W141" i="5"/>
  <c r="W145" i="5" s="1"/>
  <c r="V141" i="5"/>
  <c r="V145" i="5" s="1"/>
  <c r="S144" i="5"/>
  <c r="S148" i="5" s="1"/>
  <c r="R144" i="5"/>
  <c r="R148" i="5" s="1"/>
  <c r="S143" i="5"/>
  <c r="S147" i="5" s="1"/>
  <c r="S142" i="5"/>
  <c r="S146" i="5" s="1"/>
  <c r="S141" i="5"/>
  <c r="S145" i="5" s="1"/>
  <c r="R141" i="5"/>
  <c r="R145" i="5" s="1"/>
  <c r="O144" i="5"/>
  <c r="O148" i="5" s="1"/>
  <c r="N144" i="5"/>
  <c r="N148" i="5" s="1"/>
  <c r="O143" i="5"/>
  <c r="O147" i="5" s="1"/>
  <c r="O142" i="5"/>
  <c r="O146" i="5" s="1"/>
  <c r="O141" i="5"/>
  <c r="O145" i="5" s="1"/>
  <c r="N141" i="5"/>
  <c r="N145" i="5" s="1"/>
  <c r="K144" i="5"/>
  <c r="K148" i="5" s="1"/>
  <c r="J144" i="5"/>
  <c r="J148" i="5" s="1"/>
  <c r="K143" i="5"/>
  <c r="K147" i="5" s="1"/>
  <c r="K142" i="5"/>
  <c r="K146" i="5" s="1"/>
  <c r="K141" i="5"/>
  <c r="K145" i="5" s="1"/>
  <c r="J141" i="5"/>
  <c r="J145" i="5" s="1"/>
  <c r="G144" i="5"/>
  <c r="G148" i="5" s="1"/>
  <c r="G143" i="5"/>
  <c r="G147" i="5" s="1"/>
  <c r="G142" i="5"/>
  <c r="G146" i="5" s="1"/>
  <c r="G141" i="5"/>
  <c r="G145" i="5" s="1"/>
  <c r="F144" i="5"/>
  <c r="F148" i="5" s="1"/>
  <c r="F141" i="5"/>
  <c r="F145" i="5" s="1"/>
  <c r="F212" i="5"/>
  <c r="F216" i="5" s="1"/>
  <c r="F220" i="5" s="1"/>
  <c r="F224" i="5" s="1"/>
  <c r="F209" i="5"/>
  <c r="F213" i="5" s="1"/>
  <c r="F217" i="5" s="1"/>
  <c r="F221" i="5" s="1"/>
  <c r="AA63" i="5"/>
  <c r="AA67" i="5" s="1"/>
  <c r="AA71" i="5" s="1"/>
  <c r="AA75" i="5" s="1"/>
  <c r="Z63" i="5"/>
  <c r="Z67" i="5" s="1"/>
  <c r="Z71" i="5" s="1"/>
  <c r="Z75" i="5" s="1"/>
  <c r="AA62" i="5"/>
  <c r="AA66" i="5" s="1"/>
  <c r="AA70" i="5" s="1"/>
  <c r="AA74" i="5" s="1"/>
  <c r="AA61" i="5"/>
  <c r="AA65" i="5" s="1"/>
  <c r="AA69" i="5" s="1"/>
  <c r="AA73" i="5" s="1"/>
  <c r="AA60" i="5"/>
  <c r="AA64" i="5" s="1"/>
  <c r="AA68" i="5" s="1"/>
  <c r="AA72" i="5" s="1"/>
  <c r="Z60" i="5"/>
  <c r="Z64" i="5" s="1"/>
  <c r="Z68" i="5" s="1"/>
  <c r="Z72" i="5" s="1"/>
  <c r="W63" i="5"/>
  <c r="W67" i="5" s="1"/>
  <c r="W71" i="5" s="1"/>
  <c r="W75" i="5" s="1"/>
  <c r="V63" i="5"/>
  <c r="V67" i="5" s="1"/>
  <c r="V71" i="5" s="1"/>
  <c r="V75" i="5" s="1"/>
  <c r="W62" i="5"/>
  <c r="W66" i="5" s="1"/>
  <c r="W70" i="5" s="1"/>
  <c r="W74" i="5" s="1"/>
  <c r="W61" i="5"/>
  <c r="W65" i="5" s="1"/>
  <c r="W69" i="5" s="1"/>
  <c r="W73" i="5" s="1"/>
  <c r="W60" i="5"/>
  <c r="W64" i="5" s="1"/>
  <c r="W68" i="5" s="1"/>
  <c r="W72" i="5" s="1"/>
  <c r="V60" i="5"/>
  <c r="V64" i="5" s="1"/>
  <c r="V68" i="5" s="1"/>
  <c r="V72" i="5" s="1"/>
  <c r="S63" i="5"/>
  <c r="S67" i="5" s="1"/>
  <c r="S71" i="5" s="1"/>
  <c r="S75" i="5" s="1"/>
  <c r="R63" i="5"/>
  <c r="R67" i="5" s="1"/>
  <c r="R71" i="5" s="1"/>
  <c r="R75" i="5" s="1"/>
  <c r="S62" i="5"/>
  <c r="S66" i="5" s="1"/>
  <c r="S70" i="5" s="1"/>
  <c r="S74" i="5" s="1"/>
  <c r="S61" i="5"/>
  <c r="S65" i="5" s="1"/>
  <c r="S69" i="5" s="1"/>
  <c r="S73" i="5" s="1"/>
  <c r="S60" i="5"/>
  <c r="S64" i="5" s="1"/>
  <c r="S68" i="5" s="1"/>
  <c r="S72" i="5" s="1"/>
  <c r="R60" i="5"/>
  <c r="R64" i="5" s="1"/>
  <c r="R68" i="5" s="1"/>
  <c r="R72" i="5" s="1"/>
  <c r="O63" i="5"/>
  <c r="O67" i="5" s="1"/>
  <c r="O71" i="5" s="1"/>
  <c r="O75" i="5" s="1"/>
  <c r="N63" i="5"/>
  <c r="N67" i="5" s="1"/>
  <c r="N71" i="5" s="1"/>
  <c r="N75" i="5" s="1"/>
  <c r="O62" i="5"/>
  <c r="O66" i="5" s="1"/>
  <c r="O70" i="5" s="1"/>
  <c r="O74" i="5" s="1"/>
  <c r="O61" i="5"/>
  <c r="O65" i="5" s="1"/>
  <c r="O69" i="5" s="1"/>
  <c r="O73" i="5" s="1"/>
  <c r="O60" i="5"/>
  <c r="O64" i="5" s="1"/>
  <c r="O68" i="5" s="1"/>
  <c r="O72" i="5" s="1"/>
  <c r="N60" i="5"/>
  <c r="N64" i="5" s="1"/>
  <c r="N68" i="5" s="1"/>
  <c r="N72" i="5" s="1"/>
  <c r="K63" i="5"/>
  <c r="K67" i="5" s="1"/>
  <c r="K71" i="5" s="1"/>
  <c r="K75" i="5" s="1"/>
  <c r="J63" i="5"/>
  <c r="J67" i="5" s="1"/>
  <c r="J71" i="5" s="1"/>
  <c r="J75" i="5" s="1"/>
  <c r="K62" i="5"/>
  <c r="K66" i="5" s="1"/>
  <c r="K70" i="5" s="1"/>
  <c r="K74" i="5" s="1"/>
  <c r="K61" i="5"/>
  <c r="K65" i="5" s="1"/>
  <c r="K69" i="5" s="1"/>
  <c r="K73" i="5" s="1"/>
  <c r="K60" i="5"/>
  <c r="K64" i="5" s="1"/>
  <c r="K68" i="5" s="1"/>
  <c r="K72" i="5" s="1"/>
  <c r="J60" i="5"/>
  <c r="J64" i="5" s="1"/>
  <c r="J68" i="5" s="1"/>
  <c r="J72" i="5" s="1"/>
  <c r="G63" i="5"/>
  <c r="G67" i="5" s="1"/>
  <c r="G71" i="5" s="1"/>
  <c r="G75" i="5" s="1"/>
  <c r="G62" i="5"/>
  <c r="G66" i="5" s="1"/>
  <c r="G70" i="5" s="1"/>
  <c r="G74" i="5" s="1"/>
  <c r="G61" i="5"/>
  <c r="G65" i="5" s="1"/>
  <c r="G69" i="5" s="1"/>
  <c r="G73" i="5" s="1"/>
  <c r="G60" i="5"/>
  <c r="G64" i="5" s="1"/>
  <c r="G68" i="5" s="1"/>
  <c r="G72" i="5" s="1"/>
  <c r="F63" i="5"/>
  <c r="F67" i="5" s="1"/>
  <c r="F71" i="5" s="1"/>
  <c r="F75" i="5" s="1"/>
  <c r="F60" i="5"/>
  <c r="F64" i="5" s="1"/>
  <c r="F68" i="5" s="1"/>
  <c r="F72" i="5" s="1"/>
  <c r="AA27" i="5"/>
  <c r="AA31" i="5" s="1"/>
  <c r="AA35" i="5" s="1"/>
  <c r="AA39" i="5" s="1"/>
  <c r="AA43" i="5" s="1"/>
  <c r="AA47" i="5" s="1"/>
  <c r="AA51" i="5" s="1"/>
  <c r="AA55" i="5" s="1"/>
  <c r="Z27" i="5"/>
  <c r="Z31" i="5" s="1"/>
  <c r="Z35" i="5" s="1"/>
  <c r="Z39" i="5" s="1"/>
  <c r="Z43" i="5" s="1"/>
  <c r="Z47" i="5" s="1"/>
  <c r="Z51" i="5" s="1"/>
  <c r="Z55" i="5" s="1"/>
  <c r="AA26" i="5"/>
  <c r="AA30" i="5" s="1"/>
  <c r="AA34" i="5" s="1"/>
  <c r="AA38" i="5" s="1"/>
  <c r="AA42" i="5" s="1"/>
  <c r="AA46" i="5" s="1"/>
  <c r="AA50" i="5" s="1"/>
  <c r="AA54" i="5" s="1"/>
  <c r="AA25" i="5"/>
  <c r="AA29" i="5" s="1"/>
  <c r="AA33" i="5" s="1"/>
  <c r="AA37" i="5" s="1"/>
  <c r="AA41" i="5" s="1"/>
  <c r="AA45" i="5" s="1"/>
  <c r="AA49" i="5" s="1"/>
  <c r="AA53" i="5" s="1"/>
  <c r="AA24" i="5"/>
  <c r="AA28" i="5" s="1"/>
  <c r="AA32" i="5" s="1"/>
  <c r="AA36" i="5" s="1"/>
  <c r="AA40" i="5" s="1"/>
  <c r="AA44" i="5" s="1"/>
  <c r="AA48" i="5" s="1"/>
  <c r="AA52" i="5" s="1"/>
  <c r="Z24" i="5"/>
  <c r="Z28" i="5" s="1"/>
  <c r="Z32" i="5" s="1"/>
  <c r="Z36" i="5" s="1"/>
  <c r="Z40" i="5" s="1"/>
  <c r="Z44" i="5" s="1"/>
  <c r="Z48" i="5" s="1"/>
  <c r="Z52" i="5" s="1"/>
  <c r="W27" i="5"/>
  <c r="W31" i="5" s="1"/>
  <c r="W35" i="5" s="1"/>
  <c r="W39" i="5" s="1"/>
  <c r="W43" i="5" s="1"/>
  <c r="W47" i="5" s="1"/>
  <c r="W51" i="5" s="1"/>
  <c r="W55" i="5" s="1"/>
  <c r="V27" i="5"/>
  <c r="V31" i="5" s="1"/>
  <c r="V35" i="5" s="1"/>
  <c r="V39" i="5" s="1"/>
  <c r="V43" i="5" s="1"/>
  <c r="V47" i="5" s="1"/>
  <c r="V51" i="5" s="1"/>
  <c r="V55" i="5" s="1"/>
  <c r="W26" i="5"/>
  <c r="W30" i="5" s="1"/>
  <c r="W34" i="5" s="1"/>
  <c r="W38" i="5" s="1"/>
  <c r="W42" i="5" s="1"/>
  <c r="W46" i="5" s="1"/>
  <c r="W50" i="5" s="1"/>
  <c r="W54" i="5" s="1"/>
  <c r="W25" i="5"/>
  <c r="W29" i="5" s="1"/>
  <c r="W33" i="5" s="1"/>
  <c r="W37" i="5" s="1"/>
  <c r="W41" i="5" s="1"/>
  <c r="W45" i="5" s="1"/>
  <c r="W49" i="5" s="1"/>
  <c r="W53" i="5" s="1"/>
  <c r="W24" i="5"/>
  <c r="W28" i="5" s="1"/>
  <c r="W32" i="5" s="1"/>
  <c r="W36" i="5" s="1"/>
  <c r="W40" i="5" s="1"/>
  <c r="W44" i="5" s="1"/>
  <c r="W48" i="5" s="1"/>
  <c r="W52" i="5" s="1"/>
  <c r="V24" i="5"/>
  <c r="V28" i="5" s="1"/>
  <c r="V32" i="5" s="1"/>
  <c r="V36" i="5" s="1"/>
  <c r="V40" i="5" s="1"/>
  <c r="V44" i="5" s="1"/>
  <c r="V48" i="5" s="1"/>
  <c r="V52" i="5" s="1"/>
  <c r="S27" i="5"/>
  <c r="S31" i="5" s="1"/>
  <c r="S35" i="5" s="1"/>
  <c r="S39" i="5" s="1"/>
  <c r="S43" i="5" s="1"/>
  <c r="S47" i="5" s="1"/>
  <c r="S51" i="5" s="1"/>
  <c r="S55" i="5" s="1"/>
  <c r="R27" i="5"/>
  <c r="R31" i="5" s="1"/>
  <c r="R35" i="5" s="1"/>
  <c r="R39" i="5" s="1"/>
  <c r="R43" i="5" s="1"/>
  <c r="R47" i="5" s="1"/>
  <c r="R51" i="5" s="1"/>
  <c r="R55" i="5" s="1"/>
  <c r="S26" i="5"/>
  <c r="S30" i="5" s="1"/>
  <c r="S34" i="5" s="1"/>
  <c r="S38" i="5" s="1"/>
  <c r="S42" i="5" s="1"/>
  <c r="S46" i="5" s="1"/>
  <c r="S50" i="5" s="1"/>
  <c r="S54" i="5" s="1"/>
  <c r="S25" i="5"/>
  <c r="S29" i="5" s="1"/>
  <c r="S33" i="5" s="1"/>
  <c r="S37" i="5" s="1"/>
  <c r="S41" i="5" s="1"/>
  <c r="S45" i="5" s="1"/>
  <c r="S49" i="5" s="1"/>
  <c r="S53" i="5" s="1"/>
  <c r="S24" i="5"/>
  <c r="S28" i="5" s="1"/>
  <c r="S32" i="5" s="1"/>
  <c r="S36" i="5" s="1"/>
  <c r="S40" i="5" s="1"/>
  <c r="S44" i="5" s="1"/>
  <c r="S48" i="5" s="1"/>
  <c r="S52" i="5" s="1"/>
  <c r="R24" i="5"/>
  <c r="R28" i="5" s="1"/>
  <c r="R32" i="5" s="1"/>
  <c r="R36" i="5" s="1"/>
  <c r="R40" i="5" s="1"/>
  <c r="R44" i="5" s="1"/>
  <c r="R48" i="5" s="1"/>
  <c r="R52" i="5" s="1"/>
  <c r="O27" i="5"/>
  <c r="O31" i="5" s="1"/>
  <c r="O35" i="5" s="1"/>
  <c r="O39" i="5" s="1"/>
  <c r="O43" i="5" s="1"/>
  <c r="O47" i="5" s="1"/>
  <c r="O51" i="5" s="1"/>
  <c r="O55" i="5" s="1"/>
  <c r="N27" i="5"/>
  <c r="N31" i="5" s="1"/>
  <c r="N35" i="5" s="1"/>
  <c r="N39" i="5" s="1"/>
  <c r="N43" i="5" s="1"/>
  <c r="N47" i="5" s="1"/>
  <c r="N51" i="5" s="1"/>
  <c r="N55" i="5" s="1"/>
  <c r="O26" i="5"/>
  <c r="O30" i="5" s="1"/>
  <c r="O34" i="5" s="1"/>
  <c r="O38" i="5" s="1"/>
  <c r="O42" i="5" s="1"/>
  <c r="O46" i="5" s="1"/>
  <c r="O50" i="5" s="1"/>
  <c r="O54" i="5" s="1"/>
  <c r="O25" i="5"/>
  <c r="O29" i="5" s="1"/>
  <c r="O33" i="5" s="1"/>
  <c r="O37" i="5" s="1"/>
  <c r="O41" i="5" s="1"/>
  <c r="O45" i="5" s="1"/>
  <c r="O49" i="5" s="1"/>
  <c r="O53" i="5" s="1"/>
  <c r="O24" i="5"/>
  <c r="O28" i="5" s="1"/>
  <c r="O32" i="5" s="1"/>
  <c r="O36" i="5" s="1"/>
  <c r="O40" i="5" s="1"/>
  <c r="O44" i="5" s="1"/>
  <c r="O48" i="5" s="1"/>
  <c r="O52" i="5" s="1"/>
  <c r="N24" i="5"/>
  <c r="N28" i="5" s="1"/>
  <c r="N32" i="5" s="1"/>
  <c r="N36" i="5" s="1"/>
  <c r="N40" i="5" s="1"/>
  <c r="N44" i="5" s="1"/>
  <c r="N48" i="5" s="1"/>
  <c r="N52" i="5" s="1"/>
  <c r="K27" i="5"/>
  <c r="K31" i="5" s="1"/>
  <c r="K35" i="5" s="1"/>
  <c r="K39" i="5" s="1"/>
  <c r="K43" i="5" s="1"/>
  <c r="K47" i="5" s="1"/>
  <c r="K51" i="5" s="1"/>
  <c r="K55" i="5" s="1"/>
  <c r="J27" i="5"/>
  <c r="J31" i="5" s="1"/>
  <c r="J35" i="5" s="1"/>
  <c r="J39" i="5" s="1"/>
  <c r="J43" i="5" s="1"/>
  <c r="J47" i="5" s="1"/>
  <c r="J51" i="5" s="1"/>
  <c r="J55" i="5" s="1"/>
  <c r="K26" i="5"/>
  <c r="K30" i="5" s="1"/>
  <c r="K34" i="5" s="1"/>
  <c r="K38" i="5" s="1"/>
  <c r="K42" i="5" s="1"/>
  <c r="K46" i="5" s="1"/>
  <c r="K50" i="5" s="1"/>
  <c r="K54" i="5" s="1"/>
  <c r="K25" i="5"/>
  <c r="K29" i="5" s="1"/>
  <c r="K33" i="5" s="1"/>
  <c r="K37" i="5" s="1"/>
  <c r="K41" i="5" s="1"/>
  <c r="K45" i="5" s="1"/>
  <c r="K49" i="5" s="1"/>
  <c r="K53" i="5" s="1"/>
  <c r="K24" i="5"/>
  <c r="K28" i="5" s="1"/>
  <c r="K32" i="5" s="1"/>
  <c r="K36" i="5" s="1"/>
  <c r="K40" i="5" s="1"/>
  <c r="K44" i="5" s="1"/>
  <c r="K48" i="5" s="1"/>
  <c r="K52" i="5" s="1"/>
  <c r="J24" i="5"/>
  <c r="J28" i="5" s="1"/>
  <c r="J32" i="5" s="1"/>
  <c r="J36" i="5" s="1"/>
  <c r="J40" i="5" s="1"/>
  <c r="J44" i="5" s="1"/>
  <c r="J48" i="5" s="1"/>
  <c r="J52" i="5" s="1"/>
  <c r="G31" i="5"/>
  <c r="G35" i="5" s="1"/>
  <c r="G39" i="5" s="1"/>
  <c r="G43" i="5" s="1"/>
  <c r="G47" i="5" s="1"/>
  <c r="G51" i="5" s="1"/>
  <c r="G55" i="5" s="1"/>
  <c r="F31" i="5"/>
  <c r="F35" i="5" s="1"/>
  <c r="F39" i="5" s="1"/>
  <c r="F43" i="5" s="1"/>
  <c r="F47" i="5" s="1"/>
  <c r="F51" i="5" s="1"/>
  <c r="F55" i="5" s="1"/>
  <c r="G30" i="5"/>
  <c r="G34" i="5" s="1"/>
  <c r="G38" i="5" s="1"/>
  <c r="G42" i="5" s="1"/>
  <c r="G46" i="5" s="1"/>
  <c r="G50" i="5" s="1"/>
  <c r="G54" i="5" s="1"/>
  <c r="G29" i="5"/>
  <c r="G33" i="5" s="1"/>
  <c r="G37" i="5" s="1"/>
  <c r="G41" i="5" s="1"/>
  <c r="G45" i="5" s="1"/>
  <c r="G49" i="5" s="1"/>
  <c r="G53" i="5" s="1"/>
  <c r="G28" i="5"/>
  <c r="G32" i="5" s="1"/>
  <c r="G36" i="5" s="1"/>
  <c r="G40" i="5" s="1"/>
  <c r="G44" i="5" s="1"/>
  <c r="G48" i="5" s="1"/>
  <c r="G52" i="5" s="1"/>
  <c r="F28" i="5"/>
  <c r="F32" i="5" s="1"/>
  <c r="F36" i="5" s="1"/>
  <c r="F40" i="5" s="1"/>
  <c r="F44" i="5" s="1"/>
  <c r="F48" i="5" s="1"/>
  <c r="F52" i="5" s="1"/>
  <c r="D12" i="4" l="1"/>
  <c r="H12" i="4"/>
  <c r="AA16" i="4"/>
  <c r="Z552" i="5"/>
  <c r="AC550" i="5"/>
  <c r="AC551" i="5" s="1"/>
  <c r="AC548" i="5" s="1"/>
  <c r="AC549" i="5" s="1"/>
  <c r="Z681" i="5"/>
  <c r="Z274" i="5"/>
  <c r="Z145" i="5"/>
  <c r="H212" i="5"/>
  <c r="H209" i="5"/>
  <c r="G213" i="5"/>
  <c r="G215" i="5"/>
  <c r="G214" i="5"/>
  <c r="G216" i="5"/>
  <c r="H75" i="5"/>
  <c r="C516" i="5"/>
  <c r="C512" i="5"/>
  <c r="C508" i="5"/>
  <c r="C504" i="5"/>
  <c r="C500" i="5"/>
  <c r="C496" i="5"/>
  <c r="C492" i="5"/>
  <c r="C488" i="5"/>
  <c r="C484" i="5"/>
  <c r="C480" i="5"/>
  <c r="C476" i="5"/>
  <c r="C472" i="5"/>
  <c r="C468" i="5"/>
  <c r="C464" i="5"/>
  <c r="C456" i="5"/>
  <c r="C452" i="5"/>
  <c r="C448" i="5"/>
  <c r="C444" i="5"/>
  <c r="C440" i="5"/>
  <c r="C436" i="5"/>
  <c r="C432" i="5"/>
  <c r="C428" i="5"/>
  <c r="C424" i="5"/>
  <c r="C420" i="5"/>
  <c r="C416" i="5"/>
  <c r="C412" i="5"/>
  <c r="C408" i="5"/>
  <c r="C404" i="5"/>
  <c r="C400" i="5"/>
  <c r="C396" i="5"/>
  <c r="C387" i="5"/>
  <c r="C383" i="5"/>
  <c r="C379" i="5"/>
  <c r="C375" i="5"/>
  <c r="C371" i="5"/>
  <c r="C367" i="5"/>
  <c r="C363" i="5"/>
  <c r="C359" i="5"/>
  <c r="C355" i="5"/>
  <c r="C351" i="5"/>
  <c r="C347" i="5"/>
  <c r="C343" i="5"/>
  <c r="C339" i="5"/>
  <c r="C335" i="5"/>
  <c r="C331" i="5"/>
  <c r="C327" i="5"/>
  <c r="C323" i="5"/>
  <c r="C319" i="5"/>
  <c r="C315" i="5"/>
  <c r="C311" i="5"/>
  <c r="C307" i="5"/>
  <c r="C303" i="5"/>
  <c r="C299" i="5"/>
  <c r="C295" i="5"/>
  <c r="C291" i="5"/>
  <c r="C287" i="5"/>
  <c r="C283" i="5"/>
  <c r="C279" i="5"/>
  <c r="C275" i="5"/>
  <c r="D275" i="5" s="1"/>
  <c r="M24" i="4" s="1"/>
  <c r="C271" i="5"/>
  <c r="D271" i="5" s="1"/>
  <c r="M23" i="4" s="1"/>
  <c r="D267" i="5"/>
  <c r="M22" i="4" s="1"/>
  <c r="C258" i="5"/>
  <c r="C254" i="5"/>
  <c r="C250" i="5"/>
  <c r="C246" i="5"/>
  <c r="C242" i="5"/>
  <c r="C238" i="5"/>
  <c r="C234" i="5"/>
  <c r="C230" i="5"/>
  <c r="C226" i="5"/>
  <c r="C222" i="5"/>
  <c r="C218" i="5"/>
  <c r="C214" i="5"/>
  <c r="C210" i="5"/>
  <c r="C206" i="5"/>
  <c r="C202" i="5"/>
  <c r="C198" i="5"/>
  <c r="C194" i="5"/>
  <c r="C190" i="5"/>
  <c r="C186" i="5"/>
  <c r="C182" i="5"/>
  <c r="C178" i="5"/>
  <c r="C174" i="5"/>
  <c r="C170" i="5"/>
  <c r="C166" i="5"/>
  <c r="C162" i="5"/>
  <c r="C158" i="5"/>
  <c r="C154" i="5"/>
  <c r="C150" i="5"/>
  <c r="C146" i="5"/>
  <c r="D146" i="5" s="1"/>
  <c r="I24" i="4" s="1"/>
  <c r="C142" i="5"/>
  <c r="D142" i="5" s="1"/>
  <c r="I23" i="4" s="1"/>
  <c r="C138" i="5"/>
  <c r="C774" i="5"/>
  <c r="C770" i="5"/>
  <c r="C766" i="5"/>
  <c r="C762" i="5"/>
  <c r="C758" i="5"/>
  <c r="C754" i="5"/>
  <c r="C750" i="5"/>
  <c r="C746" i="5"/>
  <c r="C742" i="5"/>
  <c r="C738" i="5"/>
  <c r="C734" i="5"/>
  <c r="C730" i="5"/>
  <c r="C726" i="5"/>
  <c r="C722" i="5"/>
  <c r="C718" i="5"/>
  <c r="C714" i="5"/>
  <c r="C710" i="5"/>
  <c r="C706" i="5"/>
  <c r="C702" i="5"/>
  <c r="C698" i="5"/>
  <c r="D698" i="5" s="1"/>
  <c r="Y33" i="4" s="1"/>
  <c r="C694" i="5"/>
  <c r="D694" i="5" s="1"/>
  <c r="Y32" i="4" s="1"/>
  <c r="C690" i="5"/>
  <c r="D690" i="5" s="1"/>
  <c r="Y31" i="4" s="1"/>
  <c r="C686" i="5"/>
  <c r="D686" i="5" s="1"/>
  <c r="Y30" i="4" s="1"/>
  <c r="C682" i="5"/>
  <c r="D682" i="5" s="1"/>
  <c r="Y29" i="4" s="1"/>
  <c r="C678" i="5"/>
  <c r="D678" i="5" s="1"/>
  <c r="Y28" i="4" s="1"/>
  <c r="C674" i="5"/>
  <c r="C670" i="5"/>
  <c r="C666" i="5"/>
  <c r="C662" i="5"/>
  <c r="C658" i="5"/>
  <c r="C654" i="5"/>
  <c r="C129" i="5"/>
  <c r="C125" i="5"/>
  <c r="C121" i="5"/>
  <c r="C117" i="5"/>
  <c r="C113" i="5"/>
  <c r="C109" i="5"/>
  <c r="C105" i="5"/>
  <c r="C101" i="5"/>
  <c r="C97" i="5"/>
  <c r="C93" i="5"/>
  <c r="C89" i="5"/>
  <c r="C85" i="5"/>
  <c r="C81" i="5"/>
  <c r="C77" i="5"/>
  <c r="C73" i="5"/>
  <c r="C69" i="5"/>
  <c r="C65" i="5"/>
  <c r="C61" i="5"/>
  <c r="C57" i="5"/>
  <c r="C53" i="5"/>
  <c r="C49" i="5"/>
  <c r="C45" i="5"/>
  <c r="C41" i="5"/>
  <c r="C37" i="5"/>
  <c r="C33" i="5"/>
  <c r="C29" i="5"/>
  <c r="C25" i="5"/>
  <c r="C21" i="5"/>
  <c r="C17" i="5"/>
  <c r="C13" i="5"/>
  <c r="C9" i="5"/>
  <c r="AB776" i="5"/>
  <c r="X776" i="5"/>
  <c r="T776" i="5"/>
  <c r="P776" i="5"/>
  <c r="L776" i="5"/>
  <c r="H776" i="5"/>
  <c r="AB775" i="5"/>
  <c r="X775" i="5"/>
  <c r="T775" i="5"/>
  <c r="P775" i="5"/>
  <c r="L775" i="5"/>
  <c r="H775" i="5"/>
  <c r="AB774" i="5"/>
  <c r="X774" i="5"/>
  <c r="T774" i="5"/>
  <c r="P774" i="5"/>
  <c r="L774" i="5"/>
  <c r="H774" i="5"/>
  <c r="AB773" i="5"/>
  <c r="X773" i="5"/>
  <c r="T773" i="5"/>
  <c r="P773" i="5"/>
  <c r="L773" i="5"/>
  <c r="H773" i="5"/>
  <c r="X771" i="5"/>
  <c r="P770" i="5"/>
  <c r="T764" i="5"/>
  <c r="X763" i="5"/>
  <c r="P762" i="5"/>
  <c r="AB760" i="5"/>
  <c r="H760" i="5"/>
  <c r="AB759" i="5"/>
  <c r="AB763" i="5"/>
  <c r="X759" i="5"/>
  <c r="T759" i="5"/>
  <c r="P759" i="5"/>
  <c r="L759" i="5"/>
  <c r="H759" i="5"/>
  <c r="H771" i="5"/>
  <c r="AB758" i="5"/>
  <c r="X758" i="5"/>
  <c r="T758" i="5"/>
  <c r="T762" i="5"/>
  <c r="P758" i="5"/>
  <c r="L758" i="5"/>
  <c r="H758" i="5"/>
  <c r="T757" i="5"/>
  <c r="P757" i="5"/>
  <c r="AB756" i="5"/>
  <c r="X756" i="5"/>
  <c r="T756" i="5"/>
  <c r="P756" i="5"/>
  <c r="L756" i="5"/>
  <c r="H756" i="5"/>
  <c r="AB755" i="5"/>
  <c r="X755" i="5"/>
  <c r="T755" i="5"/>
  <c r="P755" i="5"/>
  <c r="L755" i="5"/>
  <c r="H755" i="5"/>
  <c r="AB754" i="5"/>
  <c r="X754" i="5"/>
  <c r="T754" i="5"/>
  <c r="P754" i="5"/>
  <c r="L754" i="5"/>
  <c r="H754" i="5"/>
  <c r="AB753" i="5"/>
  <c r="X753" i="5"/>
  <c r="T753" i="5"/>
  <c r="P753" i="5"/>
  <c r="L753" i="5"/>
  <c r="H753" i="5"/>
  <c r="AB751" i="5"/>
  <c r="X751" i="5"/>
  <c r="L751" i="5"/>
  <c r="H751" i="5"/>
  <c r="T750" i="5"/>
  <c r="P750" i="5"/>
  <c r="AB747" i="5"/>
  <c r="X747" i="5"/>
  <c r="T747" i="5"/>
  <c r="T751" i="5"/>
  <c r="P747" i="5"/>
  <c r="P751" i="5"/>
  <c r="L747" i="5"/>
  <c r="H747" i="5"/>
  <c r="AB746" i="5"/>
  <c r="AB750" i="5"/>
  <c r="X746" i="5"/>
  <c r="X750" i="5"/>
  <c r="T746" i="5"/>
  <c r="P746" i="5"/>
  <c r="H746" i="5"/>
  <c r="H750" i="5"/>
  <c r="AB744" i="5"/>
  <c r="X744" i="5"/>
  <c r="T744" i="5"/>
  <c r="P744" i="5"/>
  <c r="L744" i="5"/>
  <c r="H744" i="5"/>
  <c r="AB743" i="5"/>
  <c r="X743" i="5"/>
  <c r="T743" i="5"/>
  <c r="P743" i="5"/>
  <c r="L743" i="5"/>
  <c r="H743" i="5"/>
  <c r="AB742" i="5"/>
  <c r="X742" i="5"/>
  <c r="T742" i="5"/>
  <c r="P742" i="5"/>
  <c r="L742" i="5"/>
  <c r="H742" i="5"/>
  <c r="AB741" i="5"/>
  <c r="X741" i="5"/>
  <c r="T741" i="5"/>
  <c r="P741" i="5"/>
  <c r="L741" i="5"/>
  <c r="H741" i="5"/>
  <c r="H731" i="5"/>
  <c r="T728" i="5"/>
  <c r="X727" i="5"/>
  <c r="T727" i="5"/>
  <c r="P727" i="5"/>
  <c r="H727" i="5"/>
  <c r="X726" i="5"/>
  <c r="P726" i="5"/>
  <c r="H726" i="5"/>
  <c r="X725" i="5"/>
  <c r="P725" i="5"/>
  <c r="H725" i="5"/>
  <c r="AB724" i="5"/>
  <c r="X724" i="5"/>
  <c r="T724" i="5"/>
  <c r="P724" i="5"/>
  <c r="L724" i="5"/>
  <c r="H724" i="5"/>
  <c r="AB723" i="5"/>
  <c r="X723" i="5"/>
  <c r="T723" i="5"/>
  <c r="P723" i="5"/>
  <c r="L723" i="5"/>
  <c r="H723" i="5"/>
  <c r="AB722" i="5"/>
  <c r="X722" i="5"/>
  <c r="T722" i="5"/>
  <c r="P722" i="5"/>
  <c r="L722" i="5"/>
  <c r="H722" i="5"/>
  <c r="AB721" i="5"/>
  <c r="X721" i="5"/>
  <c r="T721" i="5"/>
  <c r="P721" i="5"/>
  <c r="L721" i="5"/>
  <c r="H721" i="5"/>
  <c r="AB720" i="5"/>
  <c r="X720" i="5"/>
  <c r="T720" i="5"/>
  <c r="P720" i="5"/>
  <c r="L720" i="5"/>
  <c r="H720" i="5"/>
  <c r="AB719" i="5"/>
  <c r="X719" i="5"/>
  <c r="T719" i="5"/>
  <c r="P719" i="5"/>
  <c r="L719" i="5"/>
  <c r="H719" i="5"/>
  <c r="AB718" i="5"/>
  <c r="X718" i="5"/>
  <c r="T718" i="5"/>
  <c r="P718" i="5"/>
  <c r="L718" i="5"/>
  <c r="H718" i="5"/>
  <c r="AB717" i="5"/>
  <c r="X717" i="5"/>
  <c r="T717" i="5"/>
  <c r="P717" i="5"/>
  <c r="L717" i="5"/>
  <c r="H717" i="5"/>
  <c r="AB716" i="5"/>
  <c r="X716" i="5"/>
  <c r="T716" i="5"/>
  <c r="P716" i="5"/>
  <c r="L716" i="5"/>
  <c r="H716" i="5"/>
  <c r="AB715" i="5"/>
  <c r="X715" i="5"/>
  <c r="T715" i="5"/>
  <c r="P715" i="5"/>
  <c r="L715" i="5"/>
  <c r="H715" i="5"/>
  <c r="AB714" i="5"/>
  <c r="X714" i="5"/>
  <c r="T714" i="5"/>
  <c r="P714" i="5"/>
  <c r="L714" i="5"/>
  <c r="H714" i="5"/>
  <c r="AB713" i="5"/>
  <c r="X713" i="5"/>
  <c r="T713" i="5"/>
  <c r="P713" i="5"/>
  <c r="L713" i="5"/>
  <c r="H713" i="5"/>
  <c r="AB712" i="5"/>
  <c r="X712" i="5"/>
  <c r="T712" i="5"/>
  <c r="P712" i="5"/>
  <c r="L712" i="5"/>
  <c r="H712" i="5"/>
  <c r="AB711" i="5"/>
  <c r="X711" i="5"/>
  <c r="T711" i="5"/>
  <c r="P711" i="5"/>
  <c r="L711" i="5"/>
  <c r="H711" i="5"/>
  <c r="AB710" i="5"/>
  <c r="X710" i="5"/>
  <c r="T710" i="5"/>
  <c r="P710" i="5"/>
  <c r="L710" i="5"/>
  <c r="H710" i="5"/>
  <c r="AB709" i="5"/>
  <c r="X709" i="5"/>
  <c r="T709" i="5"/>
  <c r="P709" i="5"/>
  <c r="L709" i="5"/>
  <c r="H709" i="5"/>
  <c r="AB708" i="5"/>
  <c r="X708" i="5"/>
  <c r="T708" i="5"/>
  <c r="P708" i="5"/>
  <c r="L708" i="5"/>
  <c r="H708" i="5"/>
  <c r="AB707" i="5"/>
  <c r="X707" i="5"/>
  <c r="T707" i="5"/>
  <c r="P707" i="5"/>
  <c r="L707" i="5"/>
  <c r="H707" i="5"/>
  <c r="AB706" i="5"/>
  <c r="X706" i="5"/>
  <c r="T706" i="5"/>
  <c r="P706" i="5"/>
  <c r="L706" i="5"/>
  <c r="H706" i="5"/>
  <c r="AB705" i="5"/>
  <c r="X705" i="5"/>
  <c r="T705" i="5"/>
  <c r="P705" i="5"/>
  <c r="L705" i="5"/>
  <c r="H705" i="5"/>
  <c r="AB704" i="5"/>
  <c r="X704" i="5"/>
  <c r="T704" i="5"/>
  <c r="P704" i="5"/>
  <c r="L704" i="5"/>
  <c r="H704" i="5"/>
  <c r="AB703" i="5"/>
  <c r="X703" i="5"/>
  <c r="T703" i="5"/>
  <c r="P703" i="5"/>
  <c r="L703" i="5"/>
  <c r="H703" i="5"/>
  <c r="AB702" i="5"/>
  <c r="X702" i="5"/>
  <c r="T702" i="5"/>
  <c r="P702" i="5"/>
  <c r="L702" i="5"/>
  <c r="H702" i="5"/>
  <c r="AB701" i="5"/>
  <c r="X701" i="5"/>
  <c r="T701" i="5"/>
  <c r="P701" i="5"/>
  <c r="L701" i="5"/>
  <c r="H701" i="5"/>
  <c r="X695" i="5"/>
  <c r="X691" i="5"/>
  <c r="X687" i="5"/>
  <c r="X683" i="5"/>
  <c r="X679" i="5"/>
  <c r="P678" i="5"/>
  <c r="AB675" i="5"/>
  <c r="P675" i="5"/>
  <c r="L675" i="5"/>
  <c r="X674" i="5"/>
  <c r="T674" i="5"/>
  <c r="X672" i="5"/>
  <c r="T672" i="5"/>
  <c r="P672" i="5"/>
  <c r="AB671" i="5"/>
  <c r="X671" i="5"/>
  <c r="X699" i="5"/>
  <c r="T671" i="5"/>
  <c r="P671" i="5"/>
  <c r="L671" i="5"/>
  <c r="AB670" i="5"/>
  <c r="X670" i="5"/>
  <c r="T670" i="5"/>
  <c r="P670" i="5"/>
  <c r="P698" i="5"/>
  <c r="L670" i="5"/>
  <c r="AB669" i="5"/>
  <c r="X669" i="5"/>
  <c r="T669" i="5"/>
  <c r="P669" i="5"/>
  <c r="L669" i="5"/>
  <c r="AB668" i="5"/>
  <c r="X668" i="5"/>
  <c r="T668" i="5"/>
  <c r="P668" i="5"/>
  <c r="L668" i="5"/>
  <c r="H668" i="5"/>
  <c r="AB667" i="5"/>
  <c r="X667" i="5"/>
  <c r="T667" i="5"/>
  <c r="P667" i="5"/>
  <c r="L667" i="5"/>
  <c r="H667" i="5"/>
  <c r="AB666" i="5"/>
  <c r="X666" i="5"/>
  <c r="T666" i="5"/>
  <c r="P666" i="5"/>
  <c r="L666" i="5"/>
  <c r="H666" i="5"/>
  <c r="AB665" i="5"/>
  <c r="X665" i="5"/>
  <c r="T665" i="5"/>
  <c r="P665" i="5"/>
  <c r="L665" i="5"/>
  <c r="H665" i="5"/>
  <c r="AB662" i="5"/>
  <c r="AB660" i="5"/>
  <c r="AB664" i="5"/>
  <c r="X664" i="5"/>
  <c r="T660" i="5"/>
  <c r="P660" i="5"/>
  <c r="P664" i="5"/>
  <c r="L660" i="5"/>
  <c r="L664" i="5"/>
  <c r="H664" i="5"/>
  <c r="AB659" i="5"/>
  <c r="X659" i="5"/>
  <c r="X663" i="5"/>
  <c r="T659" i="5"/>
  <c r="P659" i="5"/>
  <c r="P663" i="5"/>
  <c r="L659" i="5"/>
  <c r="H663" i="5"/>
  <c r="AB658" i="5"/>
  <c r="X658" i="5"/>
  <c r="X662" i="5"/>
  <c r="T658" i="5"/>
  <c r="P658" i="5"/>
  <c r="P662" i="5"/>
  <c r="L658" i="5"/>
  <c r="H662" i="5"/>
  <c r="X657" i="5"/>
  <c r="P657" i="5"/>
  <c r="AB656" i="5"/>
  <c r="X656" i="5"/>
  <c r="T656" i="5"/>
  <c r="P656" i="5"/>
  <c r="L656" i="5"/>
  <c r="H656" i="5"/>
  <c r="AB655" i="5"/>
  <c r="X655" i="5"/>
  <c r="T655" i="5"/>
  <c r="P655" i="5"/>
  <c r="L655" i="5"/>
  <c r="H655" i="5"/>
  <c r="AB654" i="5"/>
  <c r="X654" i="5"/>
  <c r="T654" i="5"/>
  <c r="P654" i="5"/>
  <c r="L654" i="5"/>
  <c r="H654" i="5"/>
  <c r="AB653" i="5"/>
  <c r="X653" i="5"/>
  <c r="T653" i="5"/>
  <c r="P653" i="5"/>
  <c r="L653" i="5"/>
  <c r="H653" i="5"/>
  <c r="AB647" i="5"/>
  <c r="X647" i="5"/>
  <c r="T647" i="5"/>
  <c r="P647" i="5"/>
  <c r="L647" i="5"/>
  <c r="H647" i="5"/>
  <c r="AB646" i="5"/>
  <c r="X646" i="5"/>
  <c r="T646" i="5"/>
  <c r="P646" i="5"/>
  <c r="L646" i="5"/>
  <c r="H646" i="5"/>
  <c r="AB645" i="5"/>
  <c r="X645" i="5"/>
  <c r="T645" i="5"/>
  <c r="P645" i="5"/>
  <c r="L645" i="5"/>
  <c r="H645" i="5"/>
  <c r="AB644" i="5"/>
  <c r="X644" i="5"/>
  <c r="T644" i="5"/>
  <c r="P644" i="5"/>
  <c r="L644" i="5"/>
  <c r="H644" i="5"/>
  <c r="T634" i="5"/>
  <c r="X633" i="5"/>
  <c r="L633" i="5"/>
  <c r="X631" i="5"/>
  <c r="T631" i="5"/>
  <c r="P631" i="5"/>
  <c r="H631" i="5"/>
  <c r="AB630" i="5"/>
  <c r="T630" i="5"/>
  <c r="P630" i="5"/>
  <c r="L630" i="5"/>
  <c r="H630" i="5"/>
  <c r="H642" i="5"/>
  <c r="X629" i="5"/>
  <c r="X641" i="5"/>
  <c r="T629" i="5"/>
  <c r="T633" i="5"/>
  <c r="L629" i="5"/>
  <c r="H629" i="5"/>
  <c r="AB627" i="5"/>
  <c r="X627" i="5"/>
  <c r="T627" i="5"/>
  <c r="P627" i="5"/>
  <c r="L627" i="5"/>
  <c r="H627" i="5"/>
  <c r="AB626" i="5"/>
  <c r="X626" i="5"/>
  <c r="T626" i="5"/>
  <c r="P626" i="5"/>
  <c r="L626" i="5"/>
  <c r="H626" i="5"/>
  <c r="AB625" i="5"/>
  <c r="X625" i="5"/>
  <c r="T625" i="5"/>
  <c r="P625" i="5"/>
  <c r="L625" i="5"/>
  <c r="H625" i="5"/>
  <c r="AB624" i="5"/>
  <c r="X624" i="5"/>
  <c r="T624" i="5"/>
  <c r="P624" i="5"/>
  <c r="L624" i="5"/>
  <c r="H624" i="5"/>
  <c r="AB623" i="5"/>
  <c r="T623" i="5"/>
  <c r="T622" i="5"/>
  <c r="P622" i="5"/>
  <c r="P621" i="5"/>
  <c r="L621" i="5"/>
  <c r="H621" i="5"/>
  <c r="P620" i="5"/>
  <c r="AB619" i="5"/>
  <c r="H619" i="5"/>
  <c r="X618" i="5"/>
  <c r="T618" i="5"/>
  <c r="P618" i="5"/>
  <c r="X617" i="5"/>
  <c r="X621" i="5"/>
  <c r="P617" i="5"/>
  <c r="L617" i="5"/>
  <c r="H617" i="5"/>
  <c r="P616" i="5"/>
  <c r="L616" i="5"/>
  <c r="L620" i="5"/>
  <c r="H616" i="5"/>
  <c r="AB615" i="5"/>
  <c r="X615" i="5"/>
  <c r="T615" i="5"/>
  <c r="P615" i="5"/>
  <c r="L615" i="5"/>
  <c r="H615" i="5"/>
  <c r="AB614" i="5"/>
  <c r="X614" i="5"/>
  <c r="T614" i="5"/>
  <c r="P614" i="5"/>
  <c r="L614" i="5"/>
  <c r="H614" i="5"/>
  <c r="AB613" i="5"/>
  <c r="X613" i="5"/>
  <c r="T613" i="5"/>
  <c r="P613" i="5"/>
  <c r="L613" i="5"/>
  <c r="H613" i="5"/>
  <c r="AB612" i="5"/>
  <c r="X612" i="5"/>
  <c r="T612" i="5"/>
  <c r="P612" i="5"/>
  <c r="L612" i="5"/>
  <c r="H612" i="5"/>
  <c r="AB606" i="5"/>
  <c r="L606" i="5"/>
  <c r="T605" i="5"/>
  <c r="AB602" i="5"/>
  <c r="L602" i="5"/>
  <c r="T601" i="5"/>
  <c r="P601" i="5"/>
  <c r="AB599" i="5"/>
  <c r="X599" i="5"/>
  <c r="P599" i="5"/>
  <c r="L599" i="5"/>
  <c r="H599" i="5"/>
  <c r="AB598" i="5"/>
  <c r="AB610" i="5"/>
  <c r="X598" i="5"/>
  <c r="P598" i="5"/>
  <c r="L598" i="5"/>
  <c r="L610" i="5"/>
  <c r="AB597" i="5"/>
  <c r="X597" i="5"/>
  <c r="T597" i="5"/>
  <c r="T609" i="5"/>
  <c r="P597" i="5"/>
  <c r="H597" i="5"/>
  <c r="AB595" i="5"/>
  <c r="X595" i="5"/>
  <c r="T595" i="5"/>
  <c r="P595" i="5"/>
  <c r="L595" i="5"/>
  <c r="H595" i="5"/>
  <c r="AB594" i="5"/>
  <c r="X594" i="5"/>
  <c r="T594" i="5"/>
  <c r="P594" i="5"/>
  <c r="L594" i="5"/>
  <c r="H594" i="5"/>
  <c r="AB593" i="5"/>
  <c r="X593" i="5"/>
  <c r="T593" i="5"/>
  <c r="P593" i="5"/>
  <c r="L593" i="5"/>
  <c r="H593" i="5"/>
  <c r="AB592" i="5"/>
  <c r="X592" i="5"/>
  <c r="T592" i="5"/>
  <c r="P592" i="5"/>
  <c r="L592" i="5"/>
  <c r="H592" i="5"/>
  <c r="AB591" i="5"/>
  <c r="X591" i="5"/>
  <c r="T591" i="5"/>
  <c r="P591" i="5"/>
  <c r="L591" i="5"/>
  <c r="H591" i="5"/>
  <c r="AB590" i="5"/>
  <c r="X590" i="5"/>
  <c r="T590" i="5"/>
  <c r="P590" i="5"/>
  <c r="L590" i="5"/>
  <c r="H590" i="5"/>
  <c r="AB589" i="5"/>
  <c r="X589" i="5"/>
  <c r="T589" i="5"/>
  <c r="P589" i="5"/>
  <c r="L589" i="5"/>
  <c r="H589" i="5"/>
  <c r="AB588" i="5"/>
  <c r="X588" i="5"/>
  <c r="T588" i="5"/>
  <c r="P588" i="5"/>
  <c r="L588" i="5"/>
  <c r="H588" i="5"/>
  <c r="AB587" i="5"/>
  <c r="X587" i="5"/>
  <c r="T587" i="5"/>
  <c r="P587" i="5"/>
  <c r="L587" i="5"/>
  <c r="H587" i="5"/>
  <c r="AB586" i="5"/>
  <c r="X586" i="5"/>
  <c r="T586" i="5"/>
  <c r="P586" i="5"/>
  <c r="L586" i="5"/>
  <c r="H586" i="5"/>
  <c r="AB585" i="5"/>
  <c r="X585" i="5"/>
  <c r="T585" i="5"/>
  <c r="P585" i="5"/>
  <c r="L585" i="5"/>
  <c r="H585" i="5"/>
  <c r="AB584" i="5"/>
  <c r="X584" i="5"/>
  <c r="T584" i="5"/>
  <c r="P584" i="5"/>
  <c r="L584" i="5"/>
  <c r="H584" i="5"/>
  <c r="AB583" i="5"/>
  <c r="X583" i="5"/>
  <c r="T583" i="5"/>
  <c r="P583" i="5"/>
  <c r="L583" i="5"/>
  <c r="H583" i="5"/>
  <c r="AB582" i="5"/>
  <c r="X582" i="5"/>
  <c r="T582" i="5"/>
  <c r="P582" i="5"/>
  <c r="L582" i="5"/>
  <c r="H582" i="5"/>
  <c r="AB581" i="5"/>
  <c r="X581" i="5"/>
  <c r="T581" i="5"/>
  <c r="P581" i="5"/>
  <c r="L581" i="5"/>
  <c r="H581" i="5"/>
  <c r="AB580" i="5"/>
  <c r="X580" i="5"/>
  <c r="T580" i="5"/>
  <c r="P580" i="5"/>
  <c r="L580" i="5"/>
  <c r="H580" i="5"/>
  <c r="AB579" i="5"/>
  <c r="X579" i="5"/>
  <c r="T579" i="5"/>
  <c r="P579" i="5"/>
  <c r="L579" i="5"/>
  <c r="H579" i="5"/>
  <c r="AB578" i="5"/>
  <c r="X578" i="5"/>
  <c r="T578" i="5"/>
  <c r="P578" i="5"/>
  <c r="L578" i="5"/>
  <c r="H578" i="5"/>
  <c r="AB577" i="5"/>
  <c r="X577" i="5"/>
  <c r="T577" i="5"/>
  <c r="P577" i="5"/>
  <c r="L577" i="5"/>
  <c r="H577" i="5"/>
  <c r="AB576" i="5"/>
  <c r="X576" i="5"/>
  <c r="T576" i="5"/>
  <c r="P576" i="5"/>
  <c r="L576" i="5"/>
  <c r="H576" i="5"/>
  <c r="AB575" i="5"/>
  <c r="X575" i="5"/>
  <c r="T575" i="5"/>
  <c r="P575" i="5"/>
  <c r="L575" i="5"/>
  <c r="H575" i="5"/>
  <c r="AB574" i="5"/>
  <c r="X574" i="5"/>
  <c r="T574" i="5"/>
  <c r="P574" i="5"/>
  <c r="L574" i="5"/>
  <c r="H574" i="5"/>
  <c r="AB573" i="5"/>
  <c r="X573" i="5"/>
  <c r="T573" i="5"/>
  <c r="P573" i="5"/>
  <c r="L573" i="5"/>
  <c r="H573" i="5"/>
  <c r="AB572" i="5"/>
  <c r="X572" i="5"/>
  <c r="T572" i="5"/>
  <c r="P572" i="5"/>
  <c r="L572" i="5"/>
  <c r="H572" i="5"/>
  <c r="X553" i="5"/>
  <c r="X549" i="5"/>
  <c r="X545" i="5"/>
  <c r="AB542" i="5"/>
  <c r="X542" i="5"/>
  <c r="T542" i="5"/>
  <c r="P542" i="5"/>
  <c r="H542" i="5"/>
  <c r="AB541" i="5"/>
  <c r="X541" i="5"/>
  <c r="T541" i="5"/>
  <c r="P541" i="5"/>
  <c r="L541" i="5"/>
  <c r="H541" i="5"/>
  <c r="AB540" i="5"/>
  <c r="X540" i="5"/>
  <c r="T540" i="5"/>
  <c r="P540" i="5"/>
  <c r="L540" i="5"/>
  <c r="AB539" i="5"/>
  <c r="X539" i="5"/>
  <c r="T539" i="5"/>
  <c r="P539" i="5"/>
  <c r="L539" i="5"/>
  <c r="H539" i="5"/>
  <c r="AB538" i="5"/>
  <c r="X538" i="5"/>
  <c r="T538" i="5"/>
  <c r="P538" i="5"/>
  <c r="L538" i="5"/>
  <c r="H538" i="5"/>
  <c r="AB537" i="5"/>
  <c r="X537" i="5"/>
  <c r="T537" i="5"/>
  <c r="P537" i="5"/>
  <c r="L537" i="5"/>
  <c r="H537" i="5"/>
  <c r="AB536" i="5"/>
  <c r="X536" i="5"/>
  <c r="T536" i="5"/>
  <c r="P536" i="5"/>
  <c r="L536" i="5"/>
  <c r="H536" i="5"/>
  <c r="P534" i="5"/>
  <c r="L534" i="5"/>
  <c r="AB532" i="5"/>
  <c r="T532" i="5"/>
  <c r="L532" i="5"/>
  <c r="X531" i="5"/>
  <c r="P531" i="5"/>
  <c r="AB530" i="5"/>
  <c r="X530" i="5"/>
  <c r="X534" i="5"/>
  <c r="T534" i="5"/>
  <c r="P530" i="5"/>
  <c r="L530" i="5"/>
  <c r="H534" i="5"/>
  <c r="AB533" i="5"/>
  <c r="X529" i="5"/>
  <c r="X533" i="5"/>
  <c r="T533" i="5"/>
  <c r="P529" i="5"/>
  <c r="P533" i="5"/>
  <c r="L533" i="5"/>
  <c r="H533" i="5"/>
  <c r="AB528" i="5"/>
  <c r="X532" i="5"/>
  <c r="T528" i="5"/>
  <c r="P532" i="5"/>
  <c r="L528" i="5"/>
  <c r="AB527" i="5"/>
  <c r="X527" i="5"/>
  <c r="T527" i="5"/>
  <c r="P527" i="5"/>
  <c r="L527" i="5"/>
  <c r="H527" i="5"/>
  <c r="AB526" i="5"/>
  <c r="X526" i="5"/>
  <c r="T526" i="5"/>
  <c r="P526" i="5"/>
  <c r="L526" i="5"/>
  <c r="H526" i="5"/>
  <c r="AB525" i="5"/>
  <c r="X525" i="5"/>
  <c r="T525" i="5"/>
  <c r="P525" i="5"/>
  <c r="L525" i="5"/>
  <c r="H525" i="5"/>
  <c r="AB524" i="5"/>
  <c r="X524" i="5"/>
  <c r="T524" i="5"/>
  <c r="P524" i="5"/>
  <c r="L524" i="5"/>
  <c r="H524" i="5"/>
  <c r="AB518" i="5"/>
  <c r="X518" i="5"/>
  <c r="T518" i="5"/>
  <c r="P518" i="5"/>
  <c r="L518" i="5"/>
  <c r="H518" i="5"/>
  <c r="AB517" i="5"/>
  <c r="X517" i="5"/>
  <c r="T517" i="5"/>
  <c r="P517" i="5"/>
  <c r="L517" i="5"/>
  <c r="H517" i="5"/>
  <c r="AB516" i="5"/>
  <c r="X516" i="5"/>
  <c r="T516" i="5"/>
  <c r="P516" i="5"/>
  <c r="L516" i="5"/>
  <c r="H516" i="5"/>
  <c r="AB515" i="5"/>
  <c r="X515" i="5"/>
  <c r="T515" i="5"/>
  <c r="P515" i="5"/>
  <c r="L515" i="5"/>
  <c r="H515" i="5"/>
  <c r="X513" i="5"/>
  <c r="P512" i="5"/>
  <c r="P506" i="5"/>
  <c r="X505" i="5"/>
  <c r="P504" i="5"/>
  <c r="P502" i="5"/>
  <c r="H502" i="5"/>
  <c r="AB501" i="5"/>
  <c r="X501" i="5"/>
  <c r="T501" i="5"/>
  <c r="P501" i="5"/>
  <c r="L501" i="5"/>
  <c r="L505" i="5"/>
  <c r="H501" i="5"/>
  <c r="H513" i="5"/>
  <c r="AB500" i="5"/>
  <c r="X500" i="5"/>
  <c r="T500" i="5"/>
  <c r="P500" i="5"/>
  <c r="L500" i="5"/>
  <c r="H500" i="5"/>
  <c r="T499" i="5"/>
  <c r="P499" i="5"/>
  <c r="AB498" i="5"/>
  <c r="X498" i="5"/>
  <c r="T498" i="5"/>
  <c r="P498" i="5"/>
  <c r="L498" i="5"/>
  <c r="H498" i="5"/>
  <c r="AB497" i="5"/>
  <c r="X497" i="5"/>
  <c r="T497" i="5"/>
  <c r="P497" i="5"/>
  <c r="L497" i="5"/>
  <c r="H497" i="5"/>
  <c r="AB496" i="5"/>
  <c r="X496" i="5"/>
  <c r="T496" i="5"/>
  <c r="P496" i="5"/>
  <c r="L496" i="5"/>
  <c r="H496" i="5"/>
  <c r="AB495" i="5"/>
  <c r="X495" i="5"/>
  <c r="T495" i="5"/>
  <c r="P495" i="5"/>
  <c r="L495" i="5"/>
  <c r="H495" i="5"/>
  <c r="T493" i="5"/>
  <c r="L492" i="5"/>
  <c r="X491" i="5"/>
  <c r="AB490" i="5"/>
  <c r="T490" i="5"/>
  <c r="AB489" i="5"/>
  <c r="AB493" i="5"/>
  <c r="T489" i="5"/>
  <c r="L489" i="5"/>
  <c r="L493" i="5"/>
  <c r="AB488" i="5"/>
  <c r="AB492" i="5"/>
  <c r="X488" i="5"/>
  <c r="T488" i="5"/>
  <c r="T492" i="5"/>
  <c r="L488" i="5"/>
  <c r="H488" i="5"/>
  <c r="AB491" i="5"/>
  <c r="X487" i="5"/>
  <c r="T487" i="5"/>
  <c r="T491" i="5"/>
  <c r="P491" i="5"/>
  <c r="L491" i="5"/>
  <c r="AB486" i="5"/>
  <c r="X486" i="5"/>
  <c r="T486" i="5"/>
  <c r="P486" i="5"/>
  <c r="L486" i="5"/>
  <c r="H486" i="5"/>
  <c r="AB485" i="5"/>
  <c r="X485" i="5"/>
  <c r="T485" i="5"/>
  <c r="P485" i="5"/>
  <c r="L485" i="5"/>
  <c r="H485" i="5"/>
  <c r="AB484" i="5"/>
  <c r="X484" i="5"/>
  <c r="T484" i="5"/>
  <c r="P484" i="5"/>
  <c r="L484" i="5"/>
  <c r="H484" i="5"/>
  <c r="AB483" i="5"/>
  <c r="X483" i="5"/>
  <c r="T483" i="5"/>
  <c r="P483" i="5"/>
  <c r="L483" i="5"/>
  <c r="H483" i="5"/>
  <c r="AB481" i="5"/>
  <c r="L481" i="5"/>
  <c r="T480" i="5"/>
  <c r="T479" i="5"/>
  <c r="AB477" i="5"/>
  <c r="X477" i="5"/>
  <c r="L477" i="5"/>
  <c r="T476" i="5"/>
  <c r="AB479" i="5"/>
  <c r="T475" i="5"/>
  <c r="L475" i="5"/>
  <c r="AB473" i="5"/>
  <c r="X473" i="5"/>
  <c r="L473" i="5"/>
  <c r="H473" i="5"/>
  <c r="X472" i="5"/>
  <c r="T472" i="5"/>
  <c r="P472" i="5"/>
  <c r="P471" i="5"/>
  <c r="L471" i="5"/>
  <c r="AB469" i="5"/>
  <c r="X469" i="5"/>
  <c r="T469" i="5"/>
  <c r="T481" i="5"/>
  <c r="P469" i="5"/>
  <c r="L469" i="5"/>
  <c r="H469" i="5"/>
  <c r="AB468" i="5"/>
  <c r="AB480" i="5"/>
  <c r="X468" i="5"/>
  <c r="T468" i="5"/>
  <c r="P468" i="5"/>
  <c r="L468" i="5"/>
  <c r="L480" i="5"/>
  <c r="H468" i="5"/>
  <c r="AB467" i="5"/>
  <c r="X467" i="5"/>
  <c r="T467" i="5"/>
  <c r="P467" i="5"/>
  <c r="L467" i="5"/>
  <c r="H467" i="5"/>
  <c r="AB466" i="5"/>
  <c r="X466" i="5"/>
  <c r="T466" i="5"/>
  <c r="P466" i="5"/>
  <c r="L466" i="5"/>
  <c r="H466" i="5"/>
  <c r="AB465" i="5"/>
  <c r="X465" i="5"/>
  <c r="T465" i="5"/>
  <c r="P465" i="5"/>
  <c r="L465" i="5"/>
  <c r="H465" i="5"/>
  <c r="AB464" i="5"/>
  <c r="X464" i="5"/>
  <c r="T464" i="5"/>
  <c r="P464" i="5"/>
  <c r="L464" i="5"/>
  <c r="H464" i="5"/>
  <c r="AB463" i="5"/>
  <c r="X463" i="5"/>
  <c r="T463" i="5"/>
  <c r="P463" i="5"/>
  <c r="L463" i="5"/>
  <c r="H463" i="5"/>
  <c r="AB462" i="5"/>
  <c r="X462" i="5"/>
  <c r="T462" i="5"/>
  <c r="P462" i="5"/>
  <c r="L462" i="5"/>
  <c r="H462" i="5"/>
  <c r="AB461" i="5"/>
  <c r="X461" i="5"/>
  <c r="T461" i="5"/>
  <c r="P461" i="5"/>
  <c r="L461" i="5"/>
  <c r="H461" i="5"/>
  <c r="AB460" i="5"/>
  <c r="X460" i="5"/>
  <c r="T460" i="5"/>
  <c r="P460" i="5"/>
  <c r="L460" i="5"/>
  <c r="H460" i="5"/>
  <c r="AB459" i="5"/>
  <c r="X459" i="5"/>
  <c r="T459" i="5"/>
  <c r="P459" i="5"/>
  <c r="L459" i="5"/>
  <c r="H459" i="5"/>
  <c r="AB458" i="5"/>
  <c r="X458" i="5"/>
  <c r="T458" i="5"/>
  <c r="P458" i="5"/>
  <c r="L458" i="5"/>
  <c r="H458" i="5"/>
  <c r="AB457" i="5"/>
  <c r="X457" i="5"/>
  <c r="T457" i="5"/>
  <c r="P457" i="5"/>
  <c r="L457" i="5"/>
  <c r="H457" i="5"/>
  <c r="AB456" i="5"/>
  <c r="X456" i="5"/>
  <c r="T456" i="5"/>
  <c r="P456" i="5"/>
  <c r="L456" i="5"/>
  <c r="H456" i="5"/>
  <c r="AB455" i="5"/>
  <c r="X455" i="5"/>
  <c r="T455" i="5"/>
  <c r="P455" i="5"/>
  <c r="L455" i="5"/>
  <c r="H455" i="5"/>
  <c r="AB454" i="5"/>
  <c r="X454" i="5"/>
  <c r="T454" i="5"/>
  <c r="P454" i="5"/>
  <c r="L454" i="5"/>
  <c r="H454" i="5"/>
  <c r="AB453" i="5"/>
  <c r="X453" i="5"/>
  <c r="T453" i="5"/>
  <c r="P453" i="5"/>
  <c r="L453" i="5"/>
  <c r="H453" i="5"/>
  <c r="AB452" i="5"/>
  <c r="X452" i="5"/>
  <c r="T452" i="5"/>
  <c r="P452" i="5"/>
  <c r="L452" i="5"/>
  <c r="H452" i="5"/>
  <c r="AB451" i="5"/>
  <c r="X451" i="5"/>
  <c r="T451" i="5"/>
  <c r="P451" i="5"/>
  <c r="L451" i="5"/>
  <c r="H451" i="5"/>
  <c r="AB450" i="5"/>
  <c r="X450" i="5"/>
  <c r="T450" i="5"/>
  <c r="P450" i="5"/>
  <c r="L450" i="5"/>
  <c r="H450" i="5"/>
  <c r="AB449" i="5"/>
  <c r="X449" i="5"/>
  <c r="T449" i="5"/>
  <c r="P449" i="5"/>
  <c r="L449" i="5"/>
  <c r="H449" i="5"/>
  <c r="AB448" i="5"/>
  <c r="X448" i="5"/>
  <c r="T448" i="5"/>
  <c r="P448" i="5"/>
  <c r="L448" i="5"/>
  <c r="H448" i="5"/>
  <c r="AB447" i="5"/>
  <c r="X447" i="5"/>
  <c r="T447" i="5"/>
  <c r="P447" i="5"/>
  <c r="L447" i="5"/>
  <c r="H447" i="5"/>
  <c r="AB446" i="5"/>
  <c r="X446" i="5"/>
  <c r="T446" i="5"/>
  <c r="P446" i="5"/>
  <c r="L446" i="5"/>
  <c r="H446" i="5"/>
  <c r="AB445" i="5"/>
  <c r="X445" i="5"/>
  <c r="T445" i="5"/>
  <c r="P445" i="5"/>
  <c r="L445" i="5"/>
  <c r="H445" i="5"/>
  <c r="AB444" i="5"/>
  <c r="X444" i="5"/>
  <c r="T444" i="5"/>
  <c r="P444" i="5"/>
  <c r="L444" i="5"/>
  <c r="H444" i="5"/>
  <c r="AB443" i="5"/>
  <c r="X443" i="5"/>
  <c r="T443" i="5"/>
  <c r="P443" i="5"/>
  <c r="L443" i="5"/>
  <c r="H443" i="5"/>
  <c r="P418" i="5"/>
  <c r="L417" i="5"/>
  <c r="P416" i="5"/>
  <c r="T414" i="5"/>
  <c r="P414" i="5"/>
  <c r="AB413" i="5"/>
  <c r="X413" i="5"/>
  <c r="T413" i="5"/>
  <c r="P413" i="5"/>
  <c r="L413" i="5"/>
  <c r="H413" i="5"/>
  <c r="AB412" i="5"/>
  <c r="X412" i="5"/>
  <c r="X420" i="5"/>
  <c r="T412" i="5"/>
  <c r="P412" i="5"/>
  <c r="L412" i="5"/>
  <c r="H412" i="5"/>
  <c r="X411" i="5"/>
  <c r="T411" i="5"/>
  <c r="P411" i="5"/>
  <c r="H411" i="5"/>
  <c r="AB410" i="5"/>
  <c r="X410" i="5"/>
  <c r="T410" i="5"/>
  <c r="P410" i="5"/>
  <c r="L410" i="5"/>
  <c r="H410" i="5"/>
  <c r="AB409" i="5"/>
  <c r="X409" i="5"/>
  <c r="T409" i="5"/>
  <c r="P409" i="5"/>
  <c r="L409" i="5"/>
  <c r="H409" i="5"/>
  <c r="AB408" i="5"/>
  <c r="X408" i="5"/>
  <c r="T408" i="5"/>
  <c r="P408" i="5"/>
  <c r="L408" i="5"/>
  <c r="H408" i="5"/>
  <c r="AB407" i="5"/>
  <c r="X407" i="5"/>
  <c r="T407" i="5"/>
  <c r="P407" i="5"/>
  <c r="L407" i="5"/>
  <c r="H407" i="5"/>
  <c r="AB405" i="5"/>
  <c r="X405" i="5"/>
  <c r="P405" i="5"/>
  <c r="L405" i="5"/>
  <c r="AB404" i="5"/>
  <c r="T404" i="5"/>
  <c r="AB402" i="5"/>
  <c r="T402" i="5"/>
  <c r="P402" i="5"/>
  <c r="L402" i="5"/>
  <c r="AB401" i="5"/>
  <c r="X401" i="5"/>
  <c r="T401" i="5"/>
  <c r="P401" i="5"/>
  <c r="L401" i="5"/>
  <c r="H401" i="5"/>
  <c r="H405" i="5"/>
  <c r="AB400" i="5"/>
  <c r="X400" i="5"/>
  <c r="X404" i="5"/>
  <c r="T400" i="5"/>
  <c r="P400" i="5"/>
  <c r="P404" i="5"/>
  <c r="L400" i="5"/>
  <c r="H400" i="5"/>
  <c r="H404" i="5"/>
  <c r="AB399" i="5"/>
  <c r="T399" i="5"/>
  <c r="T403" i="5"/>
  <c r="L399" i="5"/>
  <c r="AB398" i="5"/>
  <c r="X398" i="5"/>
  <c r="T398" i="5"/>
  <c r="P398" i="5"/>
  <c r="L398" i="5"/>
  <c r="H398" i="5"/>
  <c r="AB397" i="5"/>
  <c r="X397" i="5"/>
  <c r="T397" i="5"/>
  <c r="P397" i="5"/>
  <c r="L397" i="5"/>
  <c r="H397" i="5"/>
  <c r="AB396" i="5"/>
  <c r="X396" i="5"/>
  <c r="T396" i="5"/>
  <c r="P396" i="5"/>
  <c r="L396" i="5"/>
  <c r="H396" i="5"/>
  <c r="AB395" i="5"/>
  <c r="X395" i="5"/>
  <c r="T395" i="5"/>
  <c r="P395" i="5"/>
  <c r="L395" i="5"/>
  <c r="H395" i="5"/>
  <c r="AB389" i="5"/>
  <c r="X389" i="5"/>
  <c r="T389" i="5"/>
  <c r="P389" i="5"/>
  <c r="L389" i="5"/>
  <c r="H389" i="5"/>
  <c r="AB388" i="5"/>
  <c r="X388" i="5"/>
  <c r="T388" i="5"/>
  <c r="P388" i="5"/>
  <c r="L388" i="5"/>
  <c r="H388" i="5"/>
  <c r="AB387" i="5"/>
  <c r="X387" i="5"/>
  <c r="T387" i="5"/>
  <c r="P387" i="5"/>
  <c r="L387" i="5"/>
  <c r="H387" i="5"/>
  <c r="AB386" i="5"/>
  <c r="X386" i="5"/>
  <c r="T386" i="5"/>
  <c r="P386" i="5"/>
  <c r="L386" i="5"/>
  <c r="H386" i="5"/>
  <c r="T376" i="5"/>
  <c r="X375" i="5"/>
  <c r="L375" i="5"/>
  <c r="X373" i="5"/>
  <c r="T373" i="5"/>
  <c r="H373" i="5"/>
  <c r="AB372" i="5"/>
  <c r="T372" i="5"/>
  <c r="P372" i="5"/>
  <c r="H372" i="5"/>
  <c r="H384" i="5"/>
  <c r="X371" i="5"/>
  <c r="X383" i="5"/>
  <c r="T371" i="5"/>
  <c r="T375" i="5"/>
  <c r="L371" i="5"/>
  <c r="H371" i="5"/>
  <c r="AB369" i="5"/>
  <c r="X369" i="5"/>
  <c r="T369" i="5"/>
  <c r="P369" i="5"/>
  <c r="L369" i="5"/>
  <c r="H369" i="5"/>
  <c r="AB368" i="5"/>
  <c r="X368" i="5"/>
  <c r="T368" i="5"/>
  <c r="P368" i="5"/>
  <c r="L368" i="5"/>
  <c r="H368" i="5"/>
  <c r="AB367" i="5"/>
  <c r="X367" i="5"/>
  <c r="T367" i="5"/>
  <c r="P367" i="5"/>
  <c r="L367" i="5"/>
  <c r="H367" i="5"/>
  <c r="AB366" i="5"/>
  <c r="X366" i="5"/>
  <c r="T366" i="5"/>
  <c r="P366" i="5"/>
  <c r="L366" i="5"/>
  <c r="H366" i="5"/>
  <c r="AB365" i="5"/>
  <c r="AB364" i="5"/>
  <c r="X364" i="5"/>
  <c r="T364" i="5"/>
  <c r="L364" i="5"/>
  <c r="H364" i="5"/>
  <c r="AB363" i="5"/>
  <c r="X363" i="5"/>
  <c r="P363" i="5"/>
  <c r="AB362" i="5"/>
  <c r="X361" i="5"/>
  <c r="X365" i="5"/>
  <c r="T361" i="5"/>
  <c r="L365" i="5"/>
  <c r="AB360" i="5"/>
  <c r="X360" i="5"/>
  <c r="T360" i="5"/>
  <c r="P360" i="5"/>
  <c r="P364" i="5"/>
  <c r="L360" i="5"/>
  <c r="H360" i="5"/>
  <c r="AB359" i="5"/>
  <c r="X359" i="5"/>
  <c r="T359" i="5"/>
  <c r="T363" i="5"/>
  <c r="P359" i="5"/>
  <c r="L359" i="5"/>
  <c r="H359" i="5"/>
  <c r="H363" i="5"/>
  <c r="X358" i="5"/>
  <c r="P358" i="5"/>
  <c r="P362" i="5"/>
  <c r="H358" i="5"/>
  <c r="AB357" i="5"/>
  <c r="X357" i="5"/>
  <c r="T357" i="5"/>
  <c r="P357" i="5"/>
  <c r="L357" i="5"/>
  <c r="H357" i="5"/>
  <c r="AB356" i="5"/>
  <c r="X356" i="5"/>
  <c r="T356" i="5"/>
  <c r="P356" i="5"/>
  <c r="L356" i="5"/>
  <c r="H356" i="5"/>
  <c r="AB355" i="5"/>
  <c r="X355" i="5"/>
  <c r="T355" i="5"/>
  <c r="P355" i="5"/>
  <c r="L355" i="5"/>
  <c r="H355" i="5"/>
  <c r="AB354" i="5"/>
  <c r="X354" i="5"/>
  <c r="T354" i="5"/>
  <c r="P354" i="5"/>
  <c r="L354" i="5"/>
  <c r="H354" i="5"/>
  <c r="X342" i="5"/>
  <c r="AB341" i="5"/>
  <c r="T341" i="5"/>
  <c r="L341" i="5"/>
  <c r="AB340" i="5"/>
  <c r="T340" i="5"/>
  <c r="T344" i="5"/>
  <c r="P340" i="5"/>
  <c r="L340" i="5"/>
  <c r="AB339" i="5"/>
  <c r="X339" i="5"/>
  <c r="T339" i="5"/>
  <c r="L339" i="5"/>
  <c r="H339" i="5"/>
  <c r="T338" i="5"/>
  <c r="P338" i="5"/>
  <c r="L350" i="5"/>
  <c r="H350" i="5"/>
  <c r="AB337" i="5"/>
  <c r="X337" i="5"/>
  <c r="T337" i="5"/>
  <c r="P337" i="5"/>
  <c r="L337" i="5"/>
  <c r="H337" i="5"/>
  <c r="AB336" i="5"/>
  <c r="X336" i="5"/>
  <c r="T336" i="5"/>
  <c r="P336" i="5"/>
  <c r="L336" i="5"/>
  <c r="H336" i="5"/>
  <c r="AB335" i="5"/>
  <c r="X335" i="5"/>
  <c r="T335" i="5"/>
  <c r="P335" i="5"/>
  <c r="L335" i="5"/>
  <c r="H335" i="5"/>
  <c r="AB334" i="5"/>
  <c r="X334" i="5"/>
  <c r="T334" i="5"/>
  <c r="P334" i="5"/>
  <c r="L334" i="5"/>
  <c r="H334" i="5"/>
  <c r="AB333" i="5"/>
  <c r="X333" i="5"/>
  <c r="T333" i="5"/>
  <c r="P333" i="5"/>
  <c r="L333" i="5"/>
  <c r="H333" i="5"/>
  <c r="AB332" i="5"/>
  <c r="X332" i="5"/>
  <c r="T332" i="5"/>
  <c r="P332" i="5"/>
  <c r="L332" i="5"/>
  <c r="H332" i="5"/>
  <c r="AB331" i="5"/>
  <c r="X331" i="5"/>
  <c r="T331" i="5"/>
  <c r="P331" i="5"/>
  <c r="L331" i="5"/>
  <c r="H331" i="5"/>
  <c r="AB330" i="5"/>
  <c r="X330" i="5"/>
  <c r="T330" i="5"/>
  <c r="P330" i="5"/>
  <c r="L330" i="5"/>
  <c r="H330" i="5"/>
  <c r="AB329" i="5"/>
  <c r="X329" i="5"/>
  <c r="T329" i="5"/>
  <c r="P329" i="5"/>
  <c r="L329" i="5"/>
  <c r="H329" i="5"/>
  <c r="AB328" i="5"/>
  <c r="X328" i="5"/>
  <c r="T328" i="5"/>
  <c r="P328" i="5"/>
  <c r="L328" i="5"/>
  <c r="H328" i="5"/>
  <c r="AB327" i="5"/>
  <c r="X327" i="5"/>
  <c r="T327" i="5"/>
  <c r="P327" i="5"/>
  <c r="L327" i="5"/>
  <c r="H327" i="5"/>
  <c r="AB326" i="5"/>
  <c r="X326" i="5"/>
  <c r="T326" i="5"/>
  <c r="P326" i="5"/>
  <c r="L326" i="5"/>
  <c r="H326" i="5"/>
  <c r="AB325" i="5"/>
  <c r="X325" i="5"/>
  <c r="T325" i="5"/>
  <c r="P325" i="5"/>
  <c r="L325" i="5"/>
  <c r="H325" i="5"/>
  <c r="AB324" i="5"/>
  <c r="X324" i="5"/>
  <c r="T324" i="5"/>
  <c r="P324" i="5"/>
  <c r="L324" i="5"/>
  <c r="H324" i="5"/>
  <c r="AB323" i="5"/>
  <c r="X323" i="5"/>
  <c r="T323" i="5"/>
  <c r="P323" i="5"/>
  <c r="L323" i="5"/>
  <c r="H323" i="5"/>
  <c r="AB322" i="5"/>
  <c r="X322" i="5"/>
  <c r="T322" i="5"/>
  <c r="P322" i="5"/>
  <c r="L322" i="5"/>
  <c r="H322" i="5"/>
  <c r="AB321" i="5"/>
  <c r="X321" i="5"/>
  <c r="T321" i="5"/>
  <c r="P321" i="5"/>
  <c r="L321" i="5"/>
  <c r="H321" i="5"/>
  <c r="AB320" i="5"/>
  <c r="X320" i="5"/>
  <c r="T320" i="5"/>
  <c r="P320" i="5"/>
  <c r="L320" i="5"/>
  <c r="H320" i="5"/>
  <c r="AB319" i="5"/>
  <c r="X319" i="5"/>
  <c r="T319" i="5"/>
  <c r="P319" i="5"/>
  <c r="L319" i="5"/>
  <c r="H319" i="5"/>
  <c r="AB318" i="5"/>
  <c r="X318" i="5"/>
  <c r="T318" i="5"/>
  <c r="P318" i="5"/>
  <c r="L318" i="5"/>
  <c r="H318" i="5"/>
  <c r="AB317" i="5"/>
  <c r="X317" i="5"/>
  <c r="T317" i="5"/>
  <c r="P317" i="5"/>
  <c r="L317" i="5"/>
  <c r="H317" i="5"/>
  <c r="AB316" i="5"/>
  <c r="X316" i="5"/>
  <c r="T316" i="5"/>
  <c r="P316" i="5"/>
  <c r="L316" i="5"/>
  <c r="H316" i="5"/>
  <c r="AB315" i="5"/>
  <c r="X315" i="5"/>
  <c r="T315" i="5"/>
  <c r="P315" i="5"/>
  <c r="L315" i="5"/>
  <c r="H315" i="5"/>
  <c r="AB314" i="5"/>
  <c r="X314" i="5"/>
  <c r="T314" i="5"/>
  <c r="P314" i="5"/>
  <c r="L314" i="5"/>
  <c r="H314" i="5"/>
  <c r="X311" i="5"/>
  <c r="X307" i="5"/>
  <c r="X303" i="5"/>
  <c r="P300" i="5"/>
  <c r="X299" i="5"/>
  <c r="P292" i="5"/>
  <c r="X291" i="5"/>
  <c r="X289" i="5"/>
  <c r="H289" i="5"/>
  <c r="X287" i="5"/>
  <c r="AB285" i="5"/>
  <c r="T285" i="5"/>
  <c r="L285" i="5"/>
  <c r="AB284" i="5"/>
  <c r="T284" i="5"/>
  <c r="P284" i="5"/>
  <c r="H312" i="5"/>
  <c r="AB283" i="5"/>
  <c r="X283" i="5"/>
  <c r="T283" i="5"/>
  <c r="P311" i="5"/>
  <c r="L283" i="5"/>
  <c r="H283" i="5"/>
  <c r="H311" i="5"/>
  <c r="AB282" i="5"/>
  <c r="T282" i="5"/>
  <c r="L282" i="5"/>
  <c r="AB281" i="5"/>
  <c r="X281" i="5"/>
  <c r="T281" i="5"/>
  <c r="P281" i="5"/>
  <c r="L281" i="5"/>
  <c r="H281" i="5"/>
  <c r="AB280" i="5"/>
  <c r="X280" i="5"/>
  <c r="T280" i="5"/>
  <c r="P280" i="5"/>
  <c r="L280" i="5"/>
  <c r="H280" i="5"/>
  <c r="AB279" i="5"/>
  <c r="X279" i="5"/>
  <c r="T279" i="5"/>
  <c r="P279" i="5"/>
  <c r="L279" i="5"/>
  <c r="H279" i="5"/>
  <c r="AB278" i="5"/>
  <c r="X278" i="5"/>
  <c r="T278" i="5"/>
  <c r="P278" i="5"/>
  <c r="L278" i="5"/>
  <c r="H278" i="5"/>
  <c r="X276" i="5"/>
  <c r="L276" i="5"/>
  <c r="H276" i="5"/>
  <c r="AB275" i="5"/>
  <c r="AB273" i="5"/>
  <c r="X277" i="5"/>
  <c r="P273" i="5"/>
  <c r="P277" i="5"/>
  <c r="L273" i="5"/>
  <c r="H273" i="5"/>
  <c r="AB272" i="5"/>
  <c r="AB276" i="5"/>
  <c r="X272" i="5"/>
  <c r="T272" i="5"/>
  <c r="P272" i="5"/>
  <c r="P276" i="5"/>
  <c r="L272" i="5"/>
  <c r="H272" i="5"/>
  <c r="AB271" i="5"/>
  <c r="X271" i="5"/>
  <c r="X275" i="5"/>
  <c r="T271" i="5"/>
  <c r="T275" i="5"/>
  <c r="P271" i="5"/>
  <c r="P275" i="5"/>
  <c r="L271" i="5"/>
  <c r="H271" i="5"/>
  <c r="H275" i="5"/>
  <c r="AB269" i="5"/>
  <c r="X269" i="5"/>
  <c r="T269" i="5"/>
  <c r="P269" i="5"/>
  <c r="L269" i="5"/>
  <c r="H269" i="5"/>
  <c r="AB268" i="5"/>
  <c r="X268" i="5"/>
  <c r="T268" i="5"/>
  <c r="P268" i="5"/>
  <c r="L268" i="5"/>
  <c r="H268" i="5"/>
  <c r="AB267" i="5"/>
  <c r="X267" i="5"/>
  <c r="T267" i="5"/>
  <c r="P267" i="5"/>
  <c r="L267" i="5"/>
  <c r="H267" i="5"/>
  <c r="AB266" i="5"/>
  <c r="X266" i="5"/>
  <c r="T266" i="5"/>
  <c r="P266" i="5"/>
  <c r="L266" i="5"/>
  <c r="H266" i="5"/>
  <c r="AB260" i="5"/>
  <c r="X260" i="5"/>
  <c r="T260" i="5"/>
  <c r="P260" i="5"/>
  <c r="L260" i="5"/>
  <c r="H260" i="5"/>
  <c r="AB259" i="5"/>
  <c r="X259" i="5"/>
  <c r="T259" i="5"/>
  <c r="P259" i="5"/>
  <c r="L259" i="5"/>
  <c r="H259" i="5"/>
  <c r="AB258" i="5"/>
  <c r="X258" i="5"/>
  <c r="T258" i="5"/>
  <c r="P258" i="5"/>
  <c r="L258" i="5"/>
  <c r="H258" i="5"/>
  <c r="AB257" i="5"/>
  <c r="X257" i="5"/>
  <c r="T257" i="5"/>
  <c r="P257" i="5"/>
  <c r="L257" i="5"/>
  <c r="H257" i="5"/>
  <c r="AB254" i="5"/>
  <c r="P253" i="5"/>
  <c r="AB250" i="5"/>
  <c r="X249" i="5"/>
  <c r="X253" i="5"/>
  <c r="T247" i="5"/>
  <c r="P247" i="5"/>
  <c r="AB246" i="5"/>
  <c r="P246" i="5"/>
  <c r="X245" i="5"/>
  <c r="P245" i="5"/>
  <c r="P249" i="5"/>
  <c r="AB244" i="5"/>
  <c r="L244" i="5"/>
  <c r="AB243" i="5"/>
  <c r="AB255" i="5"/>
  <c r="X243" i="5"/>
  <c r="T243" i="5"/>
  <c r="T255" i="5"/>
  <c r="P243" i="5"/>
  <c r="H243" i="5"/>
  <c r="AB242" i="5"/>
  <c r="X242" i="5"/>
  <c r="P242" i="5"/>
  <c r="L242" i="5"/>
  <c r="L254" i="5"/>
  <c r="H242" i="5"/>
  <c r="AB241" i="5"/>
  <c r="X241" i="5"/>
  <c r="T241" i="5"/>
  <c r="P241" i="5"/>
  <c r="L241" i="5"/>
  <c r="H241" i="5"/>
  <c r="AB240" i="5"/>
  <c r="X240" i="5"/>
  <c r="T240" i="5"/>
  <c r="P240" i="5"/>
  <c r="L240" i="5"/>
  <c r="H240" i="5"/>
  <c r="AB239" i="5"/>
  <c r="X239" i="5"/>
  <c r="T239" i="5"/>
  <c r="P239" i="5"/>
  <c r="L239" i="5"/>
  <c r="H239" i="5"/>
  <c r="AB238" i="5"/>
  <c r="X238" i="5"/>
  <c r="T238" i="5"/>
  <c r="P238" i="5"/>
  <c r="L238" i="5"/>
  <c r="H238" i="5"/>
  <c r="AB237" i="5"/>
  <c r="X237" i="5"/>
  <c r="T237" i="5"/>
  <c r="P237" i="5"/>
  <c r="L237" i="5"/>
  <c r="H237" i="5"/>
  <c r="P236" i="5"/>
  <c r="P235" i="5"/>
  <c r="L235" i="5"/>
  <c r="AB234" i="5"/>
  <c r="AB233" i="5"/>
  <c r="T233" i="5"/>
  <c r="L233" i="5"/>
  <c r="X232" i="5"/>
  <c r="P232" i="5"/>
  <c r="AB231" i="5"/>
  <c r="X231" i="5"/>
  <c r="X235" i="5"/>
  <c r="T231" i="5"/>
  <c r="T235" i="5"/>
  <c r="P231" i="5"/>
  <c r="L231" i="5"/>
  <c r="H231" i="5"/>
  <c r="H235" i="5"/>
  <c r="AB230" i="5"/>
  <c r="P230" i="5"/>
  <c r="P234" i="5"/>
  <c r="L230" i="5"/>
  <c r="L234" i="5"/>
  <c r="H230" i="5"/>
  <c r="H234" i="5"/>
  <c r="AB229" i="5"/>
  <c r="X229" i="5"/>
  <c r="X233" i="5"/>
  <c r="T229" i="5"/>
  <c r="P229" i="5"/>
  <c r="P233" i="5"/>
  <c r="L229" i="5"/>
  <c r="H229" i="5"/>
  <c r="H233" i="5"/>
  <c r="AB228" i="5"/>
  <c r="X228" i="5"/>
  <c r="T228" i="5"/>
  <c r="P228" i="5"/>
  <c r="L228" i="5"/>
  <c r="H228" i="5"/>
  <c r="AB227" i="5"/>
  <c r="X227" i="5"/>
  <c r="T227" i="5"/>
  <c r="P227" i="5"/>
  <c r="L227" i="5"/>
  <c r="H227" i="5"/>
  <c r="AB226" i="5"/>
  <c r="X226" i="5"/>
  <c r="T226" i="5"/>
  <c r="P226" i="5"/>
  <c r="L226" i="5"/>
  <c r="H226" i="5"/>
  <c r="AB225" i="5"/>
  <c r="X225" i="5"/>
  <c r="T225" i="5"/>
  <c r="P225" i="5"/>
  <c r="L225" i="5"/>
  <c r="H225" i="5"/>
  <c r="AB216" i="5"/>
  <c r="X215" i="5"/>
  <c r="L215" i="5"/>
  <c r="AB212" i="5"/>
  <c r="X212" i="5"/>
  <c r="P212" i="5"/>
  <c r="L212" i="5"/>
  <c r="AB211" i="5"/>
  <c r="X211" i="5"/>
  <c r="P211" i="5"/>
  <c r="L211" i="5"/>
  <c r="X210" i="5"/>
  <c r="T210" i="5"/>
  <c r="P210" i="5"/>
  <c r="L210" i="5"/>
  <c r="AB208" i="5"/>
  <c r="X208" i="5"/>
  <c r="T208" i="5"/>
  <c r="P208" i="5"/>
  <c r="L208" i="5"/>
  <c r="H208" i="5"/>
  <c r="AB207" i="5"/>
  <c r="X207" i="5"/>
  <c r="T207" i="5"/>
  <c r="P207" i="5"/>
  <c r="L207" i="5"/>
  <c r="H207" i="5"/>
  <c r="AB206" i="5"/>
  <c r="X206" i="5"/>
  <c r="T206" i="5"/>
  <c r="P206" i="5"/>
  <c r="L206" i="5"/>
  <c r="H206" i="5"/>
  <c r="AB205" i="5"/>
  <c r="X205" i="5"/>
  <c r="T205" i="5"/>
  <c r="P205" i="5"/>
  <c r="L205" i="5"/>
  <c r="H205" i="5"/>
  <c r="AB204" i="5"/>
  <c r="X204" i="5"/>
  <c r="T204" i="5"/>
  <c r="P204" i="5"/>
  <c r="L204" i="5"/>
  <c r="H204" i="5"/>
  <c r="AB203" i="5"/>
  <c r="X203" i="5"/>
  <c r="T203" i="5"/>
  <c r="P203" i="5"/>
  <c r="L203" i="5"/>
  <c r="H203" i="5"/>
  <c r="AB202" i="5"/>
  <c r="X202" i="5"/>
  <c r="T202" i="5"/>
  <c r="P202" i="5"/>
  <c r="L202" i="5"/>
  <c r="H202" i="5"/>
  <c r="AB201" i="5"/>
  <c r="X201" i="5"/>
  <c r="T201" i="5"/>
  <c r="P201" i="5"/>
  <c r="L201" i="5"/>
  <c r="H201" i="5"/>
  <c r="AB200" i="5"/>
  <c r="X200" i="5"/>
  <c r="T200" i="5"/>
  <c r="P200" i="5"/>
  <c r="L200" i="5"/>
  <c r="H200" i="5"/>
  <c r="AB199" i="5"/>
  <c r="X199" i="5"/>
  <c r="T199" i="5"/>
  <c r="P199" i="5"/>
  <c r="L199" i="5"/>
  <c r="H199" i="5"/>
  <c r="AB198" i="5"/>
  <c r="X198" i="5"/>
  <c r="T198" i="5"/>
  <c r="P198" i="5"/>
  <c r="L198" i="5"/>
  <c r="H198" i="5"/>
  <c r="AB197" i="5"/>
  <c r="X197" i="5"/>
  <c r="T197" i="5"/>
  <c r="P197" i="5"/>
  <c r="L197" i="5"/>
  <c r="H197" i="5"/>
  <c r="AB196" i="5"/>
  <c r="X196" i="5"/>
  <c r="T196" i="5"/>
  <c r="P196" i="5"/>
  <c r="L196" i="5"/>
  <c r="H196" i="5"/>
  <c r="AB195" i="5"/>
  <c r="X195" i="5"/>
  <c r="T195" i="5"/>
  <c r="P195" i="5"/>
  <c r="L195" i="5"/>
  <c r="H195" i="5"/>
  <c r="AB194" i="5"/>
  <c r="X194" i="5"/>
  <c r="T194" i="5"/>
  <c r="P194" i="5"/>
  <c r="L194" i="5"/>
  <c r="H194" i="5"/>
  <c r="AB193" i="5"/>
  <c r="X193" i="5"/>
  <c r="T193" i="5"/>
  <c r="P193" i="5"/>
  <c r="L193" i="5"/>
  <c r="H193" i="5"/>
  <c r="AB192" i="5"/>
  <c r="X192" i="5"/>
  <c r="T192" i="5"/>
  <c r="P192" i="5"/>
  <c r="L192" i="5"/>
  <c r="H192" i="5"/>
  <c r="AB191" i="5"/>
  <c r="X191" i="5"/>
  <c r="T191" i="5"/>
  <c r="P191" i="5"/>
  <c r="L191" i="5"/>
  <c r="H191" i="5"/>
  <c r="AB190" i="5"/>
  <c r="X190" i="5"/>
  <c r="T190" i="5"/>
  <c r="P190" i="5"/>
  <c r="L190" i="5"/>
  <c r="H190" i="5"/>
  <c r="AB189" i="5"/>
  <c r="X189" i="5"/>
  <c r="T189" i="5"/>
  <c r="P189" i="5"/>
  <c r="L189" i="5"/>
  <c r="H189" i="5"/>
  <c r="AB188" i="5"/>
  <c r="X188" i="5"/>
  <c r="T188" i="5"/>
  <c r="P188" i="5"/>
  <c r="L188" i="5"/>
  <c r="H188" i="5"/>
  <c r="AB187" i="5"/>
  <c r="X187" i="5"/>
  <c r="T187" i="5"/>
  <c r="P187" i="5"/>
  <c r="L187" i="5"/>
  <c r="H187" i="5"/>
  <c r="AB186" i="5"/>
  <c r="X186" i="5"/>
  <c r="T186" i="5"/>
  <c r="P186" i="5"/>
  <c r="L186" i="5"/>
  <c r="H186" i="5"/>
  <c r="AB185" i="5"/>
  <c r="X185" i="5"/>
  <c r="T185" i="5"/>
  <c r="P185" i="5"/>
  <c r="L185" i="5"/>
  <c r="H185" i="5"/>
  <c r="AB163" i="5"/>
  <c r="L163" i="5"/>
  <c r="AB162" i="5"/>
  <c r="T162" i="5"/>
  <c r="AB159" i="5"/>
  <c r="X159" i="5"/>
  <c r="L159" i="5"/>
  <c r="H159" i="5"/>
  <c r="AB158" i="5"/>
  <c r="T158" i="5"/>
  <c r="P158" i="5"/>
  <c r="AB157" i="5"/>
  <c r="X157" i="5"/>
  <c r="T157" i="5"/>
  <c r="L157" i="5"/>
  <c r="AB155" i="5"/>
  <c r="X155" i="5"/>
  <c r="T155" i="5"/>
  <c r="T163" i="5"/>
  <c r="P155" i="5"/>
  <c r="L155" i="5"/>
  <c r="H155" i="5"/>
  <c r="AB154" i="5"/>
  <c r="X154" i="5"/>
  <c r="T154" i="5"/>
  <c r="P154" i="5"/>
  <c r="L154" i="5"/>
  <c r="H154" i="5"/>
  <c r="AB153" i="5"/>
  <c r="X153" i="5"/>
  <c r="T153" i="5"/>
  <c r="L153" i="5"/>
  <c r="H153" i="5"/>
  <c r="AB152" i="5"/>
  <c r="X152" i="5"/>
  <c r="T152" i="5"/>
  <c r="P152" i="5"/>
  <c r="L152" i="5"/>
  <c r="H152" i="5"/>
  <c r="AB151" i="5"/>
  <c r="X151" i="5"/>
  <c r="T151" i="5"/>
  <c r="P151" i="5"/>
  <c r="L151" i="5"/>
  <c r="H151" i="5"/>
  <c r="AB150" i="5"/>
  <c r="X150" i="5"/>
  <c r="T150" i="5"/>
  <c r="P150" i="5"/>
  <c r="L150" i="5"/>
  <c r="H150" i="5"/>
  <c r="AB149" i="5"/>
  <c r="X149" i="5"/>
  <c r="T149" i="5"/>
  <c r="P149" i="5"/>
  <c r="L149" i="5"/>
  <c r="H149" i="5"/>
  <c r="AB147" i="5"/>
  <c r="X147" i="5"/>
  <c r="L147" i="5"/>
  <c r="H147" i="5"/>
  <c r="X146" i="5"/>
  <c r="T146" i="5"/>
  <c r="P146" i="5"/>
  <c r="X148" i="5"/>
  <c r="P148" i="5"/>
  <c r="AB143" i="5"/>
  <c r="X143" i="5"/>
  <c r="T143" i="5"/>
  <c r="T147" i="5"/>
  <c r="P143" i="5"/>
  <c r="P147" i="5"/>
  <c r="L143" i="5"/>
  <c r="H143" i="5"/>
  <c r="AB142" i="5"/>
  <c r="AB146" i="5"/>
  <c r="X142" i="5"/>
  <c r="T142" i="5"/>
  <c r="P142" i="5"/>
  <c r="L142" i="5"/>
  <c r="L146" i="5"/>
  <c r="H142" i="5"/>
  <c r="H146" i="5"/>
  <c r="AB145" i="5"/>
  <c r="X145" i="5"/>
  <c r="T145" i="5"/>
  <c r="P145" i="5"/>
  <c r="L145" i="5"/>
  <c r="AB140" i="5"/>
  <c r="X140" i="5"/>
  <c r="T140" i="5"/>
  <c r="P140" i="5"/>
  <c r="L140" i="5"/>
  <c r="H140" i="5"/>
  <c r="AB139" i="5"/>
  <c r="X139" i="5"/>
  <c r="T139" i="5"/>
  <c r="P139" i="5"/>
  <c r="L139" i="5"/>
  <c r="H139" i="5"/>
  <c r="AB138" i="5"/>
  <c r="X138" i="5"/>
  <c r="T138" i="5"/>
  <c r="P138" i="5"/>
  <c r="L138" i="5"/>
  <c r="H138" i="5"/>
  <c r="AB137" i="5"/>
  <c r="X137" i="5"/>
  <c r="T137" i="5"/>
  <c r="P137" i="5"/>
  <c r="L137" i="5"/>
  <c r="H137" i="5"/>
  <c r="AA115" i="5"/>
  <c r="AA119" i="5" s="1"/>
  <c r="AA123" i="5" s="1"/>
  <c r="AA127" i="5" s="1"/>
  <c r="Z115" i="5"/>
  <c r="Z119" i="5" s="1"/>
  <c r="AA114" i="5"/>
  <c r="AA118" i="5" s="1"/>
  <c r="AA113" i="5"/>
  <c r="AA117" i="5" s="1"/>
  <c r="AA121" i="5" s="1"/>
  <c r="AA112" i="5"/>
  <c r="AA116" i="5" s="1"/>
  <c r="AA120" i="5" s="1"/>
  <c r="AA124" i="5" s="1"/>
  <c r="Z112" i="5"/>
  <c r="Z116" i="5" s="1"/>
  <c r="W115" i="5"/>
  <c r="W119" i="5" s="1"/>
  <c r="W123" i="5" s="1"/>
  <c r="W127" i="5" s="1"/>
  <c r="V115" i="5"/>
  <c r="V119" i="5" s="1"/>
  <c r="W114" i="5"/>
  <c r="W118" i="5" s="1"/>
  <c r="W113" i="5"/>
  <c r="W117" i="5" s="1"/>
  <c r="W112" i="5"/>
  <c r="W116" i="5" s="1"/>
  <c r="V112" i="5"/>
  <c r="V116" i="5" s="1"/>
  <c r="V120" i="5" s="1"/>
  <c r="S115" i="5"/>
  <c r="S119" i="5" s="1"/>
  <c r="S123" i="5" s="1"/>
  <c r="S127" i="5" s="1"/>
  <c r="R115" i="5"/>
  <c r="S114" i="5"/>
  <c r="S118" i="5" s="1"/>
  <c r="S122" i="5" s="1"/>
  <c r="S113" i="5"/>
  <c r="T113" i="5" s="1"/>
  <c r="S112" i="5"/>
  <c r="S116" i="5" s="1"/>
  <c r="S120" i="5" s="1"/>
  <c r="S124" i="5" s="1"/>
  <c r="R112" i="5"/>
  <c r="O115" i="5"/>
  <c r="O119" i="5" s="1"/>
  <c r="O123" i="5" s="1"/>
  <c r="O127" i="5" s="1"/>
  <c r="N115" i="5"/>
  <c r="N119" i="5" s="1"/>
  <c r="O114" i="5"/>
  <c r="O118" i="5" s="1"/>
  <c r="O113" i="5"/>
  <c r="P113" i="5" s="1"/>
  <c r="O112" i="5"/>
  <c r="O116" i="5" s="1"/>
  <c r="O120" i="5" s="1"/>
  <c r="O124" i="5" s="1"/>
  <c r="N112" i="5"/>
  <c r="N116" i="5" s="1"/>
  <c r="K115" i="5"/>
  <c r="K119" i="5" s="1"/>
  <c r="K123" i="5" s="1"/>
  <c r="K127" i="5" s="1"/>
  <c r="J115" i="5"/>
  <c r="K114" i="5"/>
  <c r="K118" i="5" s="1"/>
  <c r="K113" i="5"/>
  <c r="K117" i="5" s="1"/>
  <c r="K121" i="5" s="1"/>
  <c r="K112" i="5"/>
  <c r="K116" i="5" s="1"/>
  <c r="K120" i="5" s="1"/>
  <c r="K124" i="5" s="1"/>
  <c r="J112" i="5"/>
  <c r="J116" i="5" s="1"/>
  <c r="G115" i="5"/>
  <c r="G114" i="5"/>
  <c r="G118" i="5" s="1"/>
  <c r="G122" i="5" s="1"/>
  <c r="G113" i="5"/>
  <c r="G117" i="5" s="1"/>
  <c r="G112" i="5"/>
  <c r="F115" i="5"/>
  <c r="F119" i="5" s="1"/>
  <c r="F112" i="5"/>
  <c r="F116" i="5" s="1"/>
  <c r="AA103" i="5"/>
  <c r="AA107" i="5" s="1"/>
  <c r="Z103" i="5"/>
  <c r="AA102" i="5"/>
  <c r="AA106" i="5" s="1"/>
  <c r="AB106" i="5" s="1"/>
  <c r="AA101" i="5"/>
  <c r="AB101" i="5" s="1"/>
  <c r="AA100" i="5"/>
  <c r="AA104" i="5" s="1"/>
  <c r="Z100" i="5"/>
  <c r="Z104" i="5" s="1"/>
  <c r="W103" i="5"/>
  <c r="W107" i="5" s="1"/>
  <c r="V103" i="5"/>
  <c r="W102" i="5"/>
  <c r="W106" i="5" s="1"/>
  <c r="X106" i="5" s="1"/>
  <c r="W101" i="5"/>
  <c r="W105" i="5" s="1"/>
  <c r="X105" i="5" s="1"/>
  <c r="W100" i="5"/>
  <c r="W104" i="5" s="1"/>
  <c r="V100" i="5"/>
  <c r="V104" i="5" s="1"/>
  <c r="S103" i="5"/>
  <c r="S107" i="5" s="1"/>
  <c r="R103" i="5"/>
  <c r="S102" i="5"/>
  <c r="S106" i="5" s="1"/>
  <c r="T106" i="5" s="1"/>
  <c r="S101" i="5"/>
  <c r="T101" i="5" s="1"/>
  <c r="S100" i="5"/>
  <c r="S104" i="5" s="1"/>
  <c r="R100" i="5"/>
  <c r="O103" i="5"/>
  <c r="O107" i="5" s="1"/>
  <c r="N103" i="5"/>
  <c r="N107" i="5" s="1"/>
  <c r="O102" i="5"/>
  <c r="O106" i="5" s="1"/>
  <c r="P106" i="5" s="1"/>
  <c r="O101" i="5"/>
  <c r="O105" i="5" s="1"/>
  <c r="P105" i="5" s="1"/>
  <c r="O100" i="5"/>
  <c r="O104" i="5" s="1"/>
  <c r="N100" i="5"/>
  <c r="N104" i="5" s="1"/>
  <c r="K103" i="5"/>
  <c r="K107" i="5" s="1"/>
  <c r="J103" i="5"/>
  <c r="K102" i="5"/>
  <c r="K106" i="5" s="1"/>
  <c r="L106" i="5" s="1"/>
  <c r="K101" i="5"/>
  <c r="K105" i="5" s="1"/>
  <c r="L105" i="5" s="1"/>
  <c r="K100" i="5"/>
  <c r="K104" i="5" s="1"/>
  <c r="J100" i="5"/>
  <c r="J104" i="5" s="1"/>
  <c r="G103" i="5"/>
  <c r="G107" i="5" s="1"/>
  <c r="G102" i="5"/>
  <c r="G106" i="5" s="1"/>
  <c r="H106" i="5" s="1"/>
  <c r="G101" i="5"/>
  <c r="H101" i="5" s="1"/>
  <c r="G100" i="5"/>
  <c r="G104" i="5" s="1"/>
  <c r="F103" i="5"/>
  <c r="F107" i="5" s="1"/>
  <c r="H107" i="5" s="1"/>
  <c r="F100" i="5"/>
  <c r="F104" i="5" s="1"/>
  <c r="AA83" i="5"/>
  <c r="AA87" i="5" s="1"/>
  <c r="AA91" i="5" s="1"/>
  <c r="AA95" i="5" s="1"/>
  <c r="Z83" i="5"/>
  <c r="Z87" i="5" s="1"/>
  <c r="AA82" i="5"/>
  <c r="AA86" i="5" s="1"/>
  <c r="AA81" i="5"/>
  <c r="AA85" i="5" s="1"/>
  <c r="AB85" i="5" s="1"/>
  <c r="AA80" i="5"/>
  <c r="AA84" i="5" s="1"/>
  <c r="AA88" i="5" s="1"/>
  <c r="AA92" i="5" s="1"/>
  <c r="Z80" i="5"/>
  <c r="W83" i="5"/>
  <c r="W87" i="5" s="1"/>
  <c r="W91" i="5" s="1"/>
  <c r="W95" i="5" s="1"/>
  <c r="V83" i="5"/>
  <c r="W82" i="5"/>
  <c r="W86" i="5" s="1"/>
  <c r="W81" i="5"/>
  <c r="W85" i="5" s="1"/>
  <c r="W80" i="5"/>
  <c r="W84" i="5" s="1"/>
  <c r="W88" i="5" s="1"/>
  <c r="W92" i="5" s="1"/>
  <c r="V80" i="5"/>
  <c r="V84" i="5" s="1"/>
  <c r="V88" i="5" s="1"/>
  <c r="S83" i="5"/>
  <c r="S87" i="5" s="1"/>
  <c r="S91" i="5" s="1"/>
  <c r="S95" i="5" s="1"/>
  <c r="R83" i="5"/>
  <c r="R87" i="5" s="1"/>
  <c r="S82" i="5"/>
  <c r="S86" i="5" s="1"/>
  <c r="S90" i="5" s="1"/>
  <c r="S81" i="5"/>
  <c r="S85" i="5" s="1"/>
  <c r="S89" i="5" s="1"/>
  <c r="S80" i="5"/>
  <c r="S84" i="5" s="1"/>
  <c r="S88" i="5" s="1"/>
  <c r="S92" i="5" s="1"/>
  <c r="R80" i="5"/>
  <c r="O83" i="5"/>
  <c r="O87" i="5" s="1"/>
  <c r="O91" i="5" s="1"/>
  <c r="O95" i="5" s="1"/>
  <c r="N83" i="5"/>
  <c r="N87" i="5" s="1"/>
  <c r="O82" i="5"/>
  <c r="P82" i="5" s="1"/>
  <c r="O81" i="5"/>
  <c r="O85" i="5" s="1"/>
  <c r="O80" i="5"/>
  <c r="O84" i="5" s="1"/>
  <c r="O88" i="5" s="1"/>
  <c r="O92" i="5" s="1"/>
  <c r="N80" i="5"/>
  <c r="K83" i="5"/>
  <c r="K87" i="5" s="1"/>
  <c r="K91" i="5" s="1"/>
  <c r="K95" i="5" s="1"/>
  <c r="J83" i="5"/>
  <c r="J87" i="5" s="1"/>
  <c r="K82" i="5"/>
  <c r="L82" i="5" s="1"/>
  <c r="K81" i="5"/>
  <c r="K85" i="5" s="1"/>
  <c r="K89" i="5" s="1"/>
  <c r="K80" i="5"/>
  <c r="K84" i="5" s="1"/>
  <c r="K88" i="5" s="1"/>
  <c r="K92" i="5" s="1"/>
  <c r="J80" i="5"/>
  <c r="J84" i="5" s="1"/>
  <c r="G83" i="5"/>
  <c r="G87" i="5" s="1"/>
  <c r="G91" i="5" s="1"/>
  <c r="G95" i="5" s="1"/>
  <c r="G82" i="5"/>
  <c r="H82" i="5" s="1"/>
  <c r="G81" i="5"/>
  <c r="G85" i="5" s="1"/>
  <c r="G80" i="5"/>
  <c r="G84" i="5" s="1"/>
  <c r="G88" i="5" s="1"/>
  <c r="G92" i="5" s="1"/>
  <c r="F83" i="5"/>
  <c r="F87" i="5" s="1"/>
  <c r="F80" i="5"/>
  <c r="F84" i="5" s="1"/>
  <c r="AB27" i="5"/>
  <c r="X25" i="5"/>
  <c r="T31" i="5"/>
  <c r="T25" i="5"/>
  <c r="P27" i="5"/>
  <c r="P24" i="5"/>
  <c r="H33" i="5"/>
  <c r="H29" i="5"/>
  <c r="H28" i="5"/>
  <c r="H25" i="5"/>
  <c r="H24" i="5"/>
  <c r="H27" i="5"/>
  <c r="Z15" i="5"/>
  <c r="Z19" i="5" s="1"/>
  <c r="V15" i="5"/>
  <c r="R15" i="5"/>
  <c r="R19" i="5" s="1"/>
  <c r="N15" i="5"/>
  <c r="N19" i="5" s="1"/>
  <c r="J15" i="5"/>
  <c r="J19" i="5" s="1"/>
  <c r="Z12" i="5"/>
  <c r="Z16" i="5" s="1"/>
  <c r="V12" i="5"/>
  <c r="V16" i="5" s="1"/>
  <c r="R12" i="5"/>
  <c r="R16" i="5" s="1"/>
  <c r="N12" i="5"/>
  <c r="N16" i="5" s="1"/>
  <c r="J12" i="5"/>
  <c r="J16" i="5" s="1"/>
  <c r="AA15" i="5"/>
  <c r="AA19" i="5" s="1"/>
  <c r="AA14" i="5"/>
  <c r="AA18" i="5" s="1"/>
  <c r="AB18" i="5" s="1"/>
  <c r="AA13" i="5"/>
  <c r="AA17" i="5" s="1"/>
  <c r="AB17" i="5" s="1"/>
  <c r="AA12" i="5"/>
  <c r="AB12" i="5" s="1"/>
  <c r="W15" i="5"/>
  <c r="W19" i="5" s="1"/>
  <c r="W14" i="5"/>
  <c r="W18" i="5" s="1"/>
  <c r="X18" i="5" s="1"/>
  <c r="W13" i="5"/>
  <c r="W17" i="5" s="1"/>
  <c r="X17" i="5" s="1"/>
  <c r="W12" i="5"/>
  <c r="W16" i="5" s="1"/>
  <c r="S15" i="5"/>
  <c r="S19" i="5" s="1"/>
  <c r="S14" i="5"/>
  <c r="S18" i="5" s="1"/>
  <c r="T18" i="5" s="1"/>
  <c r="S13" i="5"/>
  <c r="T13" i="5" s="1"/>
  <c r="S12" i="5"/>
  <c r="O15" i="5"/>
  <c r="O19" i="5" s="1"/>
  <c r="O14" i="5"/>
  <c r="O18" i="5" s="1"/>
  <c r="P18" i="5" s="1"/>
  <c r="O13" i="5"/>
  <c r="P13" i="5" s="1"/>
  <c r="O12" i="5"/>
  <c r="O16" i="5" s="1"/>
  <c r="K15" i="5"/>
  <c r="K19" i="5" s="1"/>
  <c r="K14" i="5"/>
  <c r="K18" i="5" s="1"/>
  <c r="L18" i="5" s="1"/>
  <c r="K13" i="5"/>
  <c r="K17" i="5" s="1"/>
  <c r="L17" i="5" s="1"/>
  <c r="K12" i="5"/>
  <c r="H18" i="5"/>
  <c r="H14" i="5"/>
  <c r="H12" i="5"/>
  <c r="AB11" i="5"/>
  <c r="X11" i="5"/>
  <c r="T11" i="5"/>
  <c r="P11" i="5"/>
  <c r="L11" i="5"/>
  <c r="H11" i="5"/>
  <c r="AB10" i="5"/>
  <c r="X10" i="5"/>
  <c r="T10" i="5"/>
  <c r="P10" i="5"/>
  <c r="L10" i="5"/>
  <c r="H10" i="5"/>
  <c r="AB9" i="5"/>
  <c r="X9" i="5"/>
  <c r="T9" i="5"/>
  <c r="P9" i="5"/>
  <c r="L9" i="5"/>
  <c r="H9" i="5"/>
  <c r="AB8" i="5"/>
  <c r="X8" i="5"/>
  <c r="T8" i="5"/>
  <c r="P8" i="5"/>
  <c r="L8" i="5"/>
  <c r="H8" i="5"/>
  <c r="AB23" i="5"/>
  <c r="X23" i="5"/>
  <c r="T23" i="5"/>
  <c r="P23" i="5"/>
  <c r="L23" i="5"/>
  <c r="H23" i="5"/>
  <c r="AB22" i="5"/>
  <c r="X22" i="5"/>
  <c r="T22" i="5"/>
  <c r="P22" i="5"/>
  <c r="L22" i="5"/>
  <c r="H22" i="5"/>
  <c r="AB21" i="5"/>
  <c r="X21" i="5"/>
  <c r="T21" i="5"/>
  <c r="P21" i="5"/>
  <c r="L21" i="5"/>
  <c r="H21" i="5"/>
  <c r="AB20" i="5"/>
  <c r="X20" i="5"/>
  <c r="T20" i="5"/>
  <c r="P20" i="5"/>
  <c r="L20" i="5"/>
  <c r="H20" i="5"/>
  <c r="AB99" i="5"/>
  <c r="X99" i="5"/>
  <c r="T99" i="5"/>
  <c r="P99" i="5"/>
  <c r="L99" i="5"/>
  <c r="H99" i="5"/>
  <c r="AB98" i="5"/>
  <c r="X98" i="5"/>
  <c r="T98" i="5"/>
  <c r="P98" i="5"/>
  <c r="L98" i="5"/>
  <c r="H98" i="5"/>
  <c r="AB97" i="5"/>
  <c r="X97" i="5"/>
  <c r="T97" i="5"/>
  <c r="P97" i="5"/>
  <c r="L97" i="5"/>
  <c r="H97" i="5"/>
  <c r="AB96" i="5"/>
  <c r="X96" i="5"/>
  <c r="T96" i="5"/>
  <c r="P96" i="5"/>
  <c r="L96" i="5"/>
  <c r="H96" i="5"/>
  <c r="AB111" i="5"/>
  <c r="X111" i="5"/>
  <c r="T111" i="5"/>
  <c r="P111" i="5"/>
  <c r="L111" i="5"/>
  <c r="H111" i="5"/>
  <c r="AB110" i="5"/>
  <c r="X110" i="5"/>
  <c r="T110" i="5"/>
  <c r="P110" i="5"/>
  <c r="L110" i="5"/>
  <c r="H110" i="5"/>
  <c r="AB109" i="5"/>
  <c r="X109" i="5"/>
  <c r="T109" i="5"/>
  <c r="P109" i="5"/>
  <c r="L109" i="5"/>
  <c r="H109" i="5"/>
  <c r="AB108" i="5"/>
  <c r="X108" i="5"/>
  <c r="T108" i="5"/>
  <c r="P108" i="5"/>
  <c r="L108" i="5"/>
  <c r="H108" i="5"/>
  <c r="AB131" i="5"/>
  <c r="X131" i="5"/>
  <c r="T131" i="5"/>
  <c r="P131" i="5"/>
  <c r="L131" i="5"/>
  <c r="H131" i="5"/>
  <c r="AB130" i="5"/>
  <c r="X130" i="5"/>
  <c r="T130" i="5"/>
  <c r="P130" i="5"/>
  <c r="L130" i="5"/>
  <c r="H130" i="5"/>
  <c r="AB129" i="5"/>
  <c r="X129" i="5"/>
  <c r="T129" i="5"/>
  <c r="P129" i="5"/>
  <c r="L129" i="5"/>
  <c r="H129" i="5"/>
  <c r="AB128" i="5"/>
  <c r="X128" i="5"/>
  <c r="T128" i="5"/>
  <c r="P128" i="5"/>
  <c r="L128" i="5"/>
  <c r="H128" i="5"/>
  <c r="H19" i="5"/>
  <c r="H17" i="5"/>
  <c r="H15" i="5"/>
  <c r="H13" i="5"/>
  <c r="X31" i="5"/>
  <c r="H31" i="5"/>
  <c r="AB29" i="5"/>
  <c r="L29" i="5"/>
  <c r="X28" i="5"/>
  <c r="X27" i="5"/>
  <c r="T27" i="5"/>
  <c r="L27" i="5"/>
  <c r="AB26" i="5"/>
  <c r="X26" i="5"/>
  <c r="T26" i="5"/>
  <c r="P26" i="5"/>
  <c r="L26" i="5"/>
  <c r="H26" i="5"/>
  <c r="AB25" i="5"/>
  <c r="P25" i="5"/>
  <c r="L25" i="5"/>
  <c r="AB24" i="5"/>
  <c r="X24" i="5"/>
  <c r="T24" i="5"/>
  <c r="X102" i="5"/>
  <c r="AB79" i="5"/>
  <c r="X79" i="5"/>
  <c r="T79" i="5"/>
  <c r="P79" i="5"/>
  <c r="L79" i="5"/>
  <c r="H79" i="5"/>
  <c r="AB78" i="5"/>
  <c r="X78" i="5"/>
  <c r="T78" i="5"/>
  <c r="P78" i="5"/>
  <c r="L78" i="5"/>
  <c r="H78" i="5"/>
  <c r="AB77" i="5"/>
  <c r="X77" i="5"/>
  <c r="T77" i="5"/>
  <c r="P77" i="5"/>
  <c r="L77" i="5"/>
  <c r="H77" i="5"/>
  <c r="AB76" i="5"/>
  <c r="X76" i="5"/>
  <c r="T76" i="5"/>
  <c r="P76" i="5"/>
  <c r="L76" i="5"/>
  <c r="H76" i="5"/>
  <c r="AB59" i="5"/>
  <c r="X59" i="5"/>
  <c r="T59" i="5"/>
  <c r="P59" i="5"/>
  <c r="L59" i="5"/>
  <c r="H59" i="5"/>
  <c r="AB58" i="5"/>
  <c r="X58" i="5"/>
  <c r="T58" i="5"/>
  <c r="P58" i="5"/>
  <c r="L58" i="5"/>
  <c r="H58" i="5"/>
  <c r="AB57" i="5"/>
  <c r="X57" i="5"/>
  <c r="T57" i="5"/>
  <c r="P57" i="5"/>
  <c r="L57" i="5"/>
  <c r="H57" i="5"/>
  <c r="AB56" i="5"/>
  <c r="X56" i="5"/>
  <c r="T56" i="5"/>
  <c r="P56" i="5"/>
  <c r="L56" i="5"/>
  <c r="H56" i="5"/>
  <c r="AB75" i="5"/>
  <c r="X75" i="5"/>
  <c r="T75" i="5"/>
  <c r="P75" i="5"/>
  <c r="L75" i="5"/>
  <c r="AB74" i="5"/>
  <c r="X74" i="5"/>
  <c r="T74" i="5"/>
  <c r="P74" i="5"/>
  <c r="L74" i="5"/>
  <c r="H74" i="5"/>
  <c r="AB73" i="5"/>
  <c r="X73" i="5"/>
  <c r="T73" i="5"/>
  <c r="P73" i="5"/>
  <c r="L73" i="5"/>
  <c r="H73" i="5"/>
  <c r="AB72" i="5"/>
  <c r="X72" i="5"/>
  <c r="T72" i="5"/>
  <c r="P72" i="5"/>
  <c r="L72" i="5"/>
  <c r="H72" i="5"/>
  <c r="AB71" i="5"/>
  <c r="X71" i="5"/>
  <c r="T71" i="5"/>
  <c r="P71" i="5"/>
  <c r="L71" i="5"/>
  <c r="H71" i="5"/>
  <c r="AB70" i="5"/>
  <c r="X70" i="5"/>
  <c r="T70" i="5"/>
  <c r="P70" i="5"/>
  <c r="L70" i="5"/>
  <c r="H70" i="5"/>
  <c r="AB69" i="5"/>
  <c r="X69" i="5"/>
  <c r="T69" i="5"/>
  <c r="P69" i="5"/>
  <c r="L69" i="5"/>
  <c r="H69" i="5"/>
  <c r="AB68" i="5"/>
  <c r="X68" i="5"/>
  <c r="T68" i="5"/>
  <c r="P68" i="5"/>
  <c r="L68" i="5"/>
  <c r="H68" i="5"/>
  <c r="AB67" i="5"/>
  <c r="X67" i="5"/>
  <c r="T67" i="5"/>
  <c r="P67" i="5"/>
  <c r="L67" i="5"/>
  <c r="H67" i="5"/>
  <c r="AB66" i="5"/>
  <c r="X66" i="5"/>
  <c r="T66" i="5"/>
  <c r="P66" i="5"/>
  <c r="L66" i="5"/>
  <c r="H66" i="5"/>
  <c r="AB65" i="5"/>
  <c r="X65" i="5"/>
  <c r="T65" i="5"/>
  <c r="P65" i="5"/>
  <c r="L65" i="5"/>
  <c r="H65" i="5"/>
  <c r="AB64" i="5"/>
  <c r="X64" i="5"/>
  <c r="T64" i="5"/>
  <c r="P64" i="5"/>
  <c r="L64" i="5"/>
  <c r="H64" i="5"/>
  <c r="AB63" i="5"/>
  <c r="X63" i="5"/>
  <c r="T63" i="5"/>
  <c r="P63" i="5"/>
  <c r="L63" i="5"/>
  <c r="H63" i="5"/>
  <c r="AB62" i="5"/>
  <c r="X62" i="5"/>
  <c r="T62" i="5"/>
  <c r="P62" i="5"/>
  <c r="L62" i="5"/>
  <c r="H62" i="5"/>
  <c r="AB61" i="5"/>
  <c r="X61" i="5"/>
  <c r="T61" i="5"/>
  <c r="P61" i="5"/>
  <c r="L61" i="5"/>
  <c r="H61" i="5"/>
  <c r="AB60" i="5"/>
  <c r="X60" i="5"/>
  <c r="T60" i="5"/>
  <c r="P60" i="5"/>
  <c r="L60" i="5"/>
  <c r="H60" i="5"/>
  <c r="I10" i="5" l="1"/>
  <c r="Y10" i="5"/>
  <c r="Y11" i="5" s="1"/>
  <c r="Y8" i="5" s="1"/>
  <c r="Y9" i="5" s="1"/>
  <c r="Q10" i="5"/>
  <c r="U10" i="5"/>
  <c r="U11" i="5" s="1"/>
  <c r="U8" i="5" s="1"/>
  <c r="U9" i="5" s="1"/>
  <c r="M10" i="5"/>
  <c r="M655" i="5"/>
  <c r="M656" i="5" s="1"/>
  <c r="Q655" i="5"/>
  <c r="U655" i="5"/>
  <c r="U656" i="5" s="1"/>
  <c r="I655" i="5"/>
  <c r="I656" i="5" s="1"/>
  <c r="I653" i="5" s="1"/>
  <c r="I654" i="5" s="1"/>
  <c r="Y655" i="5"/>
  <c r="Y656" i="5" s="1"/>
  <c r="Y653" i="5" s="1"/>
  <c r="Y654" i="5" s="1"/>
  <c r="I139" i="5"/>
  <c r="I140" i="5" s="1"/>
  <c r="Y139" i="5"/>
  <c r="Y140" i="5" s="1"/>
  <c r="Y137" i="5" s="1"/>
  <c r="Y138" i="5" s="1"/>
  <c r="M139" i="5"/>
  <c r="Q139" i="5"/>
  <c r="Q140" i="5" s="1"/>
  <c r="U139" i="5"/>
  <c r="AC272" i="5"/>
  <c r="AC273" i="5" s="1"/>
  <c r="AC270" i="5" s="1"/>
  <c r="AC271" i="5" s="1"/>
  <c r="D387" i="5"/>
  <c r="AC388" i="5"/>
  <c r="D13" i="5"/>
  <c r="D14" i="5" s="1"/>
  <c r="G23" i="4" s="1"/>
  <c r="AC14" i="5"/>
  <c r="AC15" i="5" s="1"/>
  <c r="AC12" i="5" s="1"/>
  <c r="AC13" i="5" s="1"/>
  <c r="D29" i="5"/>
  <c r="D30" i="5" s="1"/>
  <c r="G27" i="4" s="1"/>
  <c r="AC30" i="5"/>
  <c r="AC31" i="5" s="1"/>
  <c r="AC28" i="5" s="1"/>
  <c r="AC29" i="5" s="1"/>
  <c r="D45" i="5"/>
  <c r="D46" i="5" s="1"/>
  <c r="G31" i="4" s="1"/>
  <c r="AC46" i="5"/>
  <c r="AC47" i="5" s="1"/>
  <c r="AC44" i="5" s="1"/>
  <c r="AC45" i="5" s="1"/>
  <c r="D61" i="5"/>
  <c r="E35" i="4" s="1"/>
  <c r="AC62" i="5"/>
  <c r="AC63" i="5" s="1"/>
  <c r="AC60" i="5" s="1"/>
  <c r="AC61" i="5" s="1"/>
  <c r="D77" i="5"/>
  <c r="D78" i="5" s="1"/>
  <c r="G39" i="4" s="1"/>
  <c r="AC78" i="5"/>
  <c r="AC79" i="5" s="1"/>
  <c r="AC76" i="5" s="1"/>
  <c r="AC77" i="5" s="1"/>
  <c r="D93" i="5"/>
  <c r="E43" i="4" s="1"/>
  <c r="AC94" i="5"/>
  <c r="D109" i="5"/>
  <c r="E47" i="4" s="1"/>
  <c r="AC110" i="5"/>
  <c r="D125" i="5"/>
  <c r="D124" i="5" s="1"/>
  <c r="AC126" i="5"/>
  <c r="D662" i="5"/>
  <c r="Y24" i="4" s="1"/>
  <c r="AC663" i="5"/>
  <c r="AC664" i="5" s="1"/>
  <c r="AC661" i="5" s="1"/>
  <c r="AC662" i="5" s="1"/>
  <c r="D710" i="5"/>
  <c r="AC711" i="5"/>
  <c r="AC712" i="5" s="1"/>
  <c r="AC709" i="5" s="1"/>
  <c r="AC710" i="5" s="1"/>
  <c r="D726" i="5"/>
  <c r="Y40" i="4" s="1"/>
  <c r="AC727" i="5"/>
  <c r="AC728" i="5" s="1"/>
  <c r="AC725" i="5" s="1"/>
  <c r="AC726" i="5" s="1"/>
  <c r="D742" i="5"/>
  <c r="AC743" i="5"/>
  <c r="D758" i="5"/>
  <c r="Y48" i="4" s="1"/>
  <c r="AC759" i="5"/>
  <c r="D774" i="5"/>
  <c r="AC775" i="5"/>
  <c r="D150" i="5"/>
  <c r="I25" i="4" s="1"/>
  <c r="AC151" i="5"/>
  <c r="AC152" i="5" s="1"/>
  <c r="AC149" i="5" s="1"/>
  <c r="AC150" i="5" s="1"/>
  <c r="D166" i="5"/>
  <c r="AC167" i="5"/>
  <c r="AC168" i="5" s="1"/>
  <c r="AC165" i="5" s="1"/>
  <c r="AC166" i="5" s="1"/>
  <c r="D182" i="5"/>
  <c r="I33" i="4" s="1"/>
  <c r="AC183" i="5"/>
  <c r="AC184" i="5" s="1"/>
  <c r="AC181" i="5" s="1"/>
  <c r="AC182" i="5" s="1"/>
  <c r="D198" i="5"/>
  <c r="AC199" i="5"/>
  <c r="AC200" i="5" s="1"/>
  <c r="AC197" i="5" s="1"/>
  <c r="AC198" i="5" s="1"/>
  <c r="D214" i="5"/>
  <c r="I41" i="4" s="1"/>
  <c r="AC214" i="5"/>
  <c r="D230" i="5"/>
  <c r="AC231" i="5"/>
  <c r="D246" i="5"/>
  <c r="I49" i="4" s="1"/>
  <c r="AC247" i="5"/>
  <c r="D283" i="5"/>
  <c r="M26" i="4" s="1"/>
  <c r="AC284" i="5"/>
  <c r="D299" i="5"/>
  <c r="AC300" i="5"/>
  <c r="D315" i="5"/>
  <c r="AC316" i="5"/>
  <c r="D331" i="5"/>
  <c r="AC332" i="5"/>
  <c r="AC333" i="5" s="1"/>
  <c r="AC330" i="5" s="1"/>
  <c r="AC331" i="5" s="1"/>
  <c r="D347" i="5"/>
  <c r="M42" i="4" s="1"/>
  <c r="AC348" i="5"/>
  <c r="D363" i="5"/>
  <c r="AC364" i="5"/>
  <c r="D379" i="5"/>
  <c r="AC380" i="5"/>
  <c r="AC143" i="5"/>
  <c r="AC144" i="5" s="1"/>
  <c r="AC141" i="5" s="1"/>
  <c r="AC142" i="5" s="1"/>
  <c r="AC679" i="5"/>
  <c r="AC680" i="5" s="1"/>
  <c r="AC677" i="5" s="1"/>
  <c r="AC678" i="5" s="1"/>
  <c r="D17" i="5"/>
  <c r="E24" i="4" s="1"/>
  <c r="AC18" i="5"/>
  <c r="AC19" i="5" s="1"/>
  <c r="AC16" i="5" s="1"/>
  <c r="AC17" i="5" s="1"/>
  <c r="D33" i="5"/>
  <c r="D34" i="5" s="1"/>
  <c r="G28" i="4" s="1"/>
  <c r="AC34" i="5"/>
  <c r="AC35" i="5" s="1"/>
  <c r="AC32" i="5" s="1"/>
  <c r="AC33" i="5" s="1"/>
  <c r="D49" i="5"/>
  <c r="E32" i="4" s="1"/>
  <c r="AC50" i="5"/>
  <c r="AC51" i="5" s="1"/>
  <c r="AC48" i="5" s="1"/>
  <c r="AC49" i="5" s="1"/>
  <c r="D65" i="5"/>
  <c r="D66" i="5" s="1"/>
  <c r="G36" i="4" s="1"/>
  <c r="AC66" i="5"/>
  <c r="AC67" i="5" s="1"/>
  <c r="AC64" i="5" s="1"/>
  <c r="AC65" i="5" s="1"/>
  <c r="D81" i="5"/>
  <c r="D82" i="5" s="1"/>
  <c r="G40" i="4" s="1"/>
  <c r="AC82" i="5"/>
  <c r="AC83" i="5" s="1"/>
  <c r="AC80" i="5" s="1"/>
  <c r="AC81" i="5" s="1"/>
  <c r="D97" i="5"/>
  <c r="D98" i="5" s="1"/>
  <c r="G44" i="4" s="1"/>
  <c r="AC98" i="5"/>
  <c r="D113" i="5"/>
  <c r="E48" i="4" s="1"/>
  <c r="AC114" i="5"/>
  <c r="D129" i="5"/>
  <c r="D131" i="5" s="1"/>
  <c r="AC130" i="5"/>
  <c r="D666" i="5"/>
  <c r="AC667" i="5"/>
  <c r="AC668" i="5" s="1"/>
  <c r="AC665" i="5" s="1"/>
  <c r="AC666" i="5" s="1"/>
  <c r="D714" i="5"/>
  <c r="Y37" i="4" s="1"/>
  <c r="AC715" i="5"/>
  <c r="AC716" i="5" s="1"/>
  <c r="AC713" i="5" s="1"/>
  <c r="AC714" i="5" s="1"/>
  <c r="D730" i="5"/>
  <c r="AC730" i="5"/>
  <c r="D746" i="5"/>
  <c r="AC747" i="5"/>
  <c r="D762" i="5"/>
  <c r="Y49" i="4" s="1"/>
  <c r="AC763" i="5"/>
  <c r="D138" i="5"/>
  <c r="AC139" i="5"/>
  <c r="AC140" i="5" s="1"/>
  <c r="AC137" i="5" s="1"/>
  <c r="AC138" i="5" s="1"/>
  <c r="D154" i="5"/>
  <c r="AC155" i="5"/>
  <c r="AC156" i="5" s="1"/>
  <c r="AC153" i="5" s="1"/>
  <c r="AC154" i="5" s="1"/>
  <c r="D170" i="5"/>
  <c r="AC171" i="5"/>
  <c r="AC172" i="5" s="1"/>
  <c r="AC169" i="5" s="1"/>
  <c r="AC170" i="5" s="1"/>
  <c r="D186" i="5"/>
  <c r="I34" i="4" s="1"/>
  <c r="AC187" i="5"/>
  <c r="AC188" i="5" s="1"/>
  <c r="AC185" i="5" s="1"/>
  <c r="AC186" i="5" s="1"/>
  <c r="D202" i="5"/>
  <c r="I38" i="4" s="1"/>
  <c r="AC203" i="5"/>
  <c r="AC204" i="5" s="1"/>
  <c r="AC201" i="5" s="1"/>
  <c r="AC202" i="5" s="1"/>
  <c r="D218" i="5"/>
  <c r="AC219" i="5"/>
  <c r="D234" i="5"/>
  <c r="AC235" i="5"/>
  <c r="D250" i="5"/>
  <c r="I50" i="4" s="1"/>
  <c r="AC251" i="5"/>
  <c r="D287" i="5"/>
  <c r="M27" i="4" s="1"/>
  <c r="AC288" i="5"/>
  <c r="D303" i="5"/>
  <c r="AC304" i="5"/>
  <c r="D319" i="5"/>
  <c r="M35" i="4" s="1"/>
  <c r="AC320" i="5"/>
  <c r="D335" i="5"/>
  <c r="AC336" i="5"/>
  <c r="AC337" i="5" s="1"/>
  <c r="AC334" i="5" s="1"/>
  <c r="AC335" i="5" s="1"/>
  <c r="D351" i="5"/>
  <c r="M43" i="4" s="1"/>
  <c r="AC352" i="5"/>
  <c r="D367" i="5"/>
  <c r="AC368" i="5"/>
  <c r="D383" i="5"/>
  <c r="M51" i="4" s="1"/>
  <c r="AC384" i="5"/>
  <c r="AC147" i="5"/>
  <c r="AC148" i="5" s="1"/>
  <c r="AC145" i="5" s="1"/>
  <c r="AC146" i="5" s="1"/>
  <c r="D21" i="5"/>
  <c r="D22" i="5" s="1"/>
  <c r="G25" i="4" s="1"/>
  <c r="AC22" i="5"/>
  <c r="AC23" i="5" s="1"/>
  <c r="AC20" i="5" s="1"/>
  <c r="AC21" i="5" s="1"/>
  <c r="D37" i="5"/>
  <c r="E29" i="4" s="1"/>
  <c r="AC38" i="5"/>
  <c r="AC39" i="5" s="1"/>
  <c r="AC36" i="5" s="1"/>
  <c r="AC37" i="5" s="1"/>
  <c r="D53" i="5"/>
  <c r="D54" i="5" s="1"/>
  <c r="G33" i="4" s="1"/>
  <c r="AC54" i="5"/>
  <c r="AC55" i="5" s="1"/>
  <c r="AC52" i="5" s="1"/>
  <c r="AC53" i="5" s="1"/>
  <c r="D69" i="5"/>
  <c r="D70" i="5" s="1"/>
  <c r="G37" i="4" s="1"/>
  <c r="AC70" i="5"/>
  <c r="AC71" i="5" s="1"/>
  <c r="AC68" i="5" s="1"/>
  <c r="AC69" i="5" s="1"/>
  <c r="D85" i="5"/>
  <c r="D86" i="5" s="1"/>
  <c r="G41" i="4" s="1"/>
  <c r="AC85" i="5"/>
  <c r="D101" i="5"/>
  <c r="E45" i="4" s="1"/>
  <c r="AC102" i="5"/>
  <c r="D117" i="5"/>
  <c r="E49" i="4" s="1"/>
  <c r="AC118" i="5"/>
  <c r="D654" i="5"/>
  <c r="AC655" i="5"/>
  <c r="AC656" i="5" s="1"/>
  <c r="AC653" i="5" s="1"/>
  <c r="AC654" i="5" s="1"/>
  <c r="D670" i="5"/>
  <c r="AC671" i="5"/>
  <c r="AC672" i="5" s="1"/>
  <c r="AC669" i="5" s="1"/>
  <c r="AC670" i="5" s="1"/>
  <c r="D702" i="5"/>
  <c r="Y34" i="4" s="1"/>
  <c r="AC703" i="5"/>
  <c r="AC704" i="5" s="1"/>
  <c r="AC701" i="5" s="1"/>
  <c r="AC702" i="5" s="1"/>
  <c r="D718" i="5"/>
  <c r="Y38" i="4" s="1"/>
  <c r="AC719" i="5"/>
  <c r="AC720" i="5" s="1"/>
  <c r="AC717" i="5" s="1"/>
  <c r="AC718" i="5" s="1"/>
  <c r="D734" i="5"/>
  <c r="AC735" i="5"/>
  <c r="AC736" i="5" s="1"/>
  <c r="AC733" i="5" s="1"/>
  <c r="AC734" i="5" s="1"/>
  <c r="D750" i="5"/>
  <c r="AC751" i="5"/>
  <c r="D766" i="5"/>
  <c r="Y50" i="4" s="1"/>
  <c r="AC767" i="5"/>
  <c r="D158" i="5"/>
  <c r="AC159" i="5"/>
  <c r="AC160" i="5" s="1"/>
  <c r="AC157" i="5" s="1"/>
  <c r="AC158" i="5" s="1"/>
  <c r="D174" i="5"/>
  <c r="I31" i="4" s="1"/>
  <c r="AC175" i="5"/>
  <c r="AC176" i="5" s="1"/>
  <c r="AC173" i="5" s="1"/>
  <c r="AC174" i="5" s="1"/>
  <c r="D190" i="5"/>
  <c r="AC191" i="5"/>
  <c r="AC192" i="5" s="1"/>
  <c r="AC189" i="5" s="1"/>
  <c r="AC190" i="5" s="1"/>
  <c r="D206" i="5"/>
  <c r="AC207" i="5"/>
  <c r="AC208" i="5" s="1"/>
  <c r="AC205" i="5" s="1"/>
  <c r="AC206" i="5" s="1"/>
  <c r="D222" i="5"/>
  <c r="AC223" i="5"/>
  <c r="D238" i="5"/>
  <c r="I47" i="4" s="1"/>
  <c r="AC239" i="5"/>
  <c r="D254" i="5"/>
  <c r="AC255" i="5"/>
  <c r="D291" i="5"/>
  <c r="AC292" i="5"/>
  <c r="D307" i="5"/>
  <c r="M32" i="4" s="1"/>
  <c r="AC308" i="5"/>
  <c r="D323" i="5"/>
  <c r="M36" i="4" s="1"/>
  <c r="AC324" i="5"/>
  <c r="AC325" i="5" s="1"/>
  <c r="AC322" i="5" s="1"/>
  <c r="AC323" i="5" s="1"/>
  <c r="D339" i="5"/>
  <c r="M40" i="4" s="1"/>
  <c r="AC340" i="5"/>
  <c r="AC341" i="5" s="1"/>
  <c r="AC338" i="5" s="1"/>
  <c r="AC339" i="5" s="1"/>
  <c r="D355" i="5"/>
  <c r="AC356" i="5"/>
  <c r="D371" i="5"/>
  <c r="AC372" i="5"/>
  <c r="D9" i="5"/>
  <c r="D10" i="5" s="1"/>
  <c r="G22" i="4" s="1"/>
  <c r="AC10" i="5"/>
  <c r="AC11" i="5" s="1"/>
  <c r="AC8" i="5" s="1"/>
  <c r="AC9" i="5" s="1"/>
  <c r="D25" i="5"/>
  <c r="E26" i="4" s="1"/>
  <c r="AC26" i="5"/>
  <c r="AC27" i="5" s="1"/>
  <c r="AC24" i="5" s="1"/>
  <c r="AC25" i="5" s="1"/>
  <c r="D41" i="5"/>
  <c r="E30" i="4" s="1"/>
  <c r="AC42" i="5"/>
  <c r="AC43" i="5" s="1"/>
  <c r="AC40" i="5" s="1"/>
  <c r="AC41" i="5" s="1"/>
  <c r="D57" i="5"/>
  <c r="D58" i="5" s="1"/>
  <c r="G34" i="4" s="1"/>
  <c r="AC58" i="5"/>
  <c r="AC59" i="5" s="1"/>
  <c r="AC56" i="5" s="1"/>
  <c r="AC57" i="5" s="1"/>
  <c r="D73" i="5"/>
  <c r="D74" i="5" s="1"/>
  <c r="G38" i="4" s="1"/>
  <c r="AC74" i="5"/>
  <c r="AC75" i="5" s="1"/>
  <c r="AC72" i="5" s="1"/>
  <c r="AC73" i="5" s="1"/>
  <c r="D89" i="5"/>
  <c r="E42" i="4" s="1"/>
  <c r="AC90" i="5"/>
  <c r="D105" i="5"/>
  <c r="E46" i="4" s="1"/>
  <c r="AC106" i="5"/>
  <c r="D121" i="5"/>
  <c r="D122" i="5" s="1"/>
  <c r="G50" i="4" s="1"/>
  <c r="AC122" i="5"/>
  <c r="D658" i="5"/>
  <c r="AC659" i="5"/>
  <c r="AC660" i="5" s="1"/>
  <c r="AC657" i="5" s="1"/>
  <c r="AC658" i="5" s="1"/>
  <c r="D674" i="5"/>
  <c r="Y27" i="4" s="1"/>
  <c r="AC675" i="5"/>
  <c r="AC676" i="5" s="1"/>
  <c r="AC673" i="5" s="1"/>
  <c r="AC674" i="5" s="1"/>
  <c r="D706" i="5"/>
  <c r="AC707" i="5"/>
  <c r="AC708" i="5" s="1"/>
  <c r="AC705" i="5" s="1"/>
  <c r="AC706" i="5" s="1"/>
  <c r="D722" i="5"/>
  <c r="AC723" i="5"/>
  <c r="AC724" i="5" s="1"/>
  <c r="AC721" i="5" s="1"/>
  <c r="AC722" i="5" s="1"/>
  <c r="D738" i="5"/>
  <c r="AC739" i="5"/>
  <c r="AC740" i="5" s="1"/>
  <c r="AC737" i="5" s="1"/>
  <c r="AC738" i="5" s="1"/>
  <c r="D754" i="5"/>
  <c r="AC755" i="5"/>
  <c r="D770" i="5"/>
  <c r="AC771" i="5"/>
  <c r="D162" i="5"/>
  <c r="I28" i="4" s="1"/>
  <c r="AC163" i="5"/>
  <c r="AC164" i="5" s="1"/>
  <c r="AC161" i="5" s="1"/>
  <c r="AC162" i="5" s="1"/>
  <c r="D178" i="5"/>
  <c r="AC179" i="5"/>
  <c r="AC180" i="5" s="1"/>
  <c r="AC177" i="5" s="1"/>
  <c r="AC178" i="5" s="1"/>
  <c r="D194" i="5"/>
  <c r="AC195" i="5"/>
  <c r="AC196" i="5" s="1"/>
  <c r="AC193" i="5" s="1"/>
  <c r="AC194" i="5" s="1"/>
  <c r="D210" i="5"/>
  <c r="AC211" i="5"/>
  <c r="AC212" i="5" s="1"/>
  <c r="AC209" i="5" s="1"/>
  <c r="AC210" i="5" s="1"/>
  <c r="D226" i="5"/>
  <c r="AC227" i="5"/>
  <c r="D242" i="5"/>
  <c r="I48" i="4" s="1"/>
  <c r="AC243" i="5"/>
  <c r="D258" i="5"/>
  <c r="D257" i="5" s="1"/>
  <c r="AC259" i="5"/>
  <c r="D279" i="5"/>
  <c r="AC280" i="5"/>
  <c r="D295" i="5"/>
  <c r="AC296" i="5"/>
  <c r="D311" i="5"/>
  <c r="M33" i="4" s="1"/>
  <c r="AC312" i="5"/>
  <c r="D327" i="5"/>
  <c r="AC328" i="5"/>
  <c r="AC329" i="5" s="1"/>
  <c r="AC326" i="5" s="1"/>
  <c r="AC327" i="5" s="1"/>
  <c r="D343" i="5"/>
  <c r="AC343" i="5"/>
  <c r="D359" i="5"/>
  <c r="AC360" i="5"/>
  <c r="D375" i="5"/>
  <c r="M49" i="4" s="1"/>
  <c r="AC376" i="5"/>
  <c r="AC276" i="5"/>
  <c r="AC277" i="5" s="1"/>
  <c r="AC274" i="5" s="1"/>
  <c r="AC275" i="5" s="1"/>
  <c r="Z556" i="5"/>
  <c r="AC554" i="5"/>
  <c r="AC555" i="5" s="1"/>
  <c r="AC552" i="5" s="1"/>
  <c r="AC553" i="5" s="1"/>
  <c r="Z685" i="5"/>
  <c r="AC683" i="5"/>
  <c r="AC684" i="5" s="1"/>
  <c r="AC681" i="5" s="1"/>
  <c r="AC682" i="5" s="1"/>
  <c r="D645" i="5"/>
  <c r="U52" i="4" s="1"/>
  <c r="D679" i="5"/>
  <c r="AA28" i="4" s="1"/>
  <c r="D695" i="5"/>
  <c r="AA32" i="4" s="1"/>
  <c r="D268" i="5"/>
  <c r="O22" i="4" s="1"/>
  <c r="D537" i="5"/>
  <c r="U25" i="4" s="1"/>
  <c r="D553" i="5"/>
  <c r="U29" i="4" s="1"/>
  <c r="D569" i="5"/>
  <c r="U33" i="4" s="1"/>
  <c r="D585" i="5"/>
  <c r="U37" i="4" s="1"/>
  <c r="D601" i="5"/>
  <c r="U41" i="4" s="1"/>
  <c r="D617" i="5"/>
  <c r="U45" i="4" s="1"/>
  <c r="D633" i="5"/>
  <c r="U49" i="4" s="1"/>
  <c r="D691" i="5"/>
  <c r="AA31" i="4" s="1"/>
  <c r="D147" i="5"/>
  <c r="K24" i="4" s="1"/>
  <c r="D533" i="5"/>
  <c r="U24" i="4" s="1"/>
  <c r="D549" i="5"/>
  <c r="U28" i="4" s="1"/>
  <c r="D565" i="5"/>
  <c r="U32" i="4" s="1"/>
  <c r="D581" i="5"/>
  <c r="U36" i="4" s="1"/>
  <c r="D597" i="5"/>
  <c r="U40" i="4" s="1"/>
  <c r="D613" i="5"/>
  <c r="U44" i="4" s="1"/>
  <c r="D683" i="5"/>
  <c r="AA29" i="4" s="1"/>
  <c r="D699" i="5"/>
  <c r="AA33" i="4" s="1"/>
  <c r="D272" i="5"/>
  <c r="O23" i="4" s="1"/>
  <c r="D525" i="5"/>
  <c r="U22" i="4" s="1"/>
  <c r="D541" i="5"/>
  <c r="U26" i="4" s="1"/>
  <c r="D557" i="5"/>
  <c r="U30" i="4" s="1"/>
  <c r="D573" i="5"/>
  <c r="U34" i="4" s="1"/>
  <c r="D589" i="5"/>
  <c r="U38" i="4" s="1"/>
  <c r="D605" i="5"/>
  <c r="U42" i="4" s="1"/>
  <c r="D621" i="5"/>
  <c r="U46" i="4" s="1"/>
  <c r="D637" i="5"/>
  <c r="U50" i="4" s="1"/>
  <c r="D629" i="5"/>
  <c r="U48" i="4" s="1"/>
  <c r="D687" i="5"/>
  <c r="AA30" i="4" s="1"/>
  <c r="D143" i="5"/>
  <c r="K23" i="4" s="1"/>
  <c r="D276" i="5"/>
  <c r="O24" i="4" s="1"/>
  <c r="D529" i="5"/>
  <c r="U23" i="4" s="1"/>
  <c r="D545" i="5"/>
  <c r="U27" i="4" s="1"/>
  <c r="D561" i="5"/>
  <c r="U31" i="4" s="1"/>
  <c r="D577" i="5"/>
  <c r="U35" i="4" s="1"/>
  <c r="D593" i="5"/>
  <c r="U39" i="4" s="1"/>
  <c r="D609" i="5"/>
  <c r="U43" i="4" s="1"/>
  <c r="D625" i="5"/>
  <c r="U47" i="4" s="1"/>
  <c r="D641" i="5"/>
  <c r="U51" i="4" s="1"/>
  <c r="M401" i="5"/>
  <c r="U401" i="5"/>
  <c r="U402" i="5" s="1"/>
  <c r="I401" i="5"/>
  <c r="Q401" i="5"/>
  <c r="Y401" i="5"/>
  <c r="M433" i="5"/>
  <c r="Q433" i="5"/>
  <c r="U433" i="5"/>
  <c r="Y433" i="5"/>
  <c r="I433" i="5"/>
  <c r="Q449" i="5"/>
  <c r="U449" i="5"/>
  <c r="I449" i="5"/>
  <c r="Y449" i="5"/>
  <c r="M449" i="5"/>
  <c r="AC449" i="5"/>
  <c r="AC450" i="5" s="1"/>
  <c r="AC447" i="5" s="1"/>
  <c r="AC448" i="5" s="1"/>
  <c r="Q485" i="5"/>
  <c r="U485" i="5"/>
  <c r="I485" i="5"/>
  <c r="Y485" i="5"/>
  <c r="M485" i="5"/>
  <c r="Q501" i="5"/>
  <c r="U501" i="5"/>
  <c r="I501" i="5"/>
  <c r="Y501" i="5"/>
  <c r="M501" i="5"/>
  <c r="Q517" i="5"/>
  <c r="U517" i="5"/>
  <c r="I517" i="5"/>
  <c r="I518" i="5" s="1"/>
  <c r="Y517" i="5"/>
  <c r="Y515" i="5" s="1"/>
  <c r="Y516" i="5" s="1"/>
  <c r="M517" i="5"/>
  <c r="Q405" i="5"/>
  <c r="Q406" i="5" s="1"/>
  <c r="I405" i="5"/>
  <c r="Y405" i="5"/>
  <c r="M405" i="5"/>
  <c r="U405" i="5"/>
  <c r="Q437" i="5"/>
  <c r="U437" i="5"/>
  <c r="I437" i="5"/>
  <c r="Y437" i="5"/>
  <c r="M437" i="5"/>
  <c r="U453" i="5"/>
  <c r="I453" i="5"/>
  <c r="Y453" i="5"/>
  <c r="M453" i="5"/>
  <c r="Q453" i="5"/>
  <c r="U489" i="5"/>
  <c r="I489" i="5"/>
  <c r="Y489" i="5"/>
  <c r="M489" i="5"/>
  <c r="Q489" i="5"/>
  <c r="U409" i="5"/>
  <c r="U410" i="5" s="1"/>
  <c r="M409" i="5"/>
  <c r="M410" i="5" s="1"/>
  <c r="M407" i="5" s="1"/>
  <c r="M408" i="5" s="1"/>
  <c r="Q409" i="5"/>
  <c r="Y409" i="5"/>
  <c r="I409" i="5"/>
  <c r="U425" i="5"/>
  <c r="I425" i="5"/>
  <c r="Y425" i="5"/>
  <c r="M425" i="5"/>
  <c r="Q425" i="5"/>
  <c r="U441" i="5"/>
  <c r="I441" i="5"/>
  <c r="Y441" i="5"/>
  <c r="M441" i="5"/>
  <c r="Q441" i="5"/>
  <c r="I457" i="5"/>
  <c r="Y457" i="5"/>
  <c r="M457" i="5"/>
  <c r="Q457" i="5"/>
  <c r="U457" i="5"/>
  <c r="I477" i="5"/>
  <c r="Y477" i="5"/>
  <c r="M477" i="5"/>
  <c r="Q477" i="5"/>
  <c r="U477" i="5"/>
  <c r="I493" i="5"/>
  <c r="I491" i="5" s="1"/>
  <c r="I492" i="5" s="1"/>
  <c r="Y493" i="5"/>
  <c r="Y494" i="5" s="1"/>
  <c r="M493" i="5"/>
  <c r="Q493" i="5"/>
  <c r="Q491" i="5" s="1"/>
  <c r="Q492" i="5" s="1"/>
  <c r="U493" i="5"/>
  <c r="I509" i="5"/>
  <c r="Y509" i="5"/>
  <c r="M509" i="5"/>
  <c r="Q509" i="5"/>
  <c r="U509" i="5"/>
  <c r="M417" i="5"/>
  <c r="Q417" i="5"/>
  <c r="Q418" i="5" s="1"/>
  <c r="U417" i="5"/>
  <c r="I417" i="5"/>
  <c r="Y417" i="5"/>
  <c r="U469" i="5"/>
  <c r="I469" i="5"/>
  <c r="Y469" i="5"/>
  <c r="Y470" i="5" s="1"/>
  <c r="Y467" i="5" s="1"/>
  <c r="Y468" i="5" s="1"/>
  <c r="M469" i="5"/>
  <c r="Q469" i="5"/>
  <c r="Q421" i="5"/>
  <c r="U421" i="5"/>
  <c r="I421" i="5"/>
  <c r="Y421" i="5"/>
  <c r="M421" i="5"/>
  <c r="U505" i="5"/>
  <c r="I505" i="5"/>
  <c r="Y505" i="5"/>
  <c r="M505" i="5"/>
  <c r="Q505" i="5"/>
  <c r="I413" i="5"/>
  <c r="Y413" i="5"/>
  <c r="M413" i="5"/>
  <c r="M414" i="5" s="1"/>
  <c r="M411" i="5" s="1"/>
  <c r="M412" i="5" s="1"/>
  <c r="Q413" i="5"/>
  <c r="Q414" i="5" s="1"/>
  <c r="U413" i="5"/>
  <c r="U414" i="5" s="1"/>
  <c r="I429" i="5"/>
  <c r="Y429" i="5"/>
  <c r="M429" i="5"/>
  <c r="Q429" i="5"/>
  <c r="U429" i="5"/>
  <c r="I445" i="5"/>
  <c r="I446" i="5" s="1"/>
  <c r="I443" i="5" s="1"/>
  <c r="I444" i="5" s="1"/>
  <c r="Y445" i="5"/>
  <c r="Y446" i="5" s="1"/>
  <c r="Y443" i="5" s="1"/>
  <c r="Y444" i="5" s="1"/>
  <c r="M445" i="5"/>
  <c r="M446" i="5" s="1"/>
  <c r="Q445" i="5"/>
  <c r="U445" i="5"/>
  <c r="U446" i="5" s="1"/>
  <c r="Q465" i="5"/>
  <c r="U465" i="5"/>
  <c r="I465" i="5"/>
  <c r="Y465" i="5"/>
  <c r="M465" i="5"/>
  <c r="M481" i="5"/>
  <c r="Q481" i="5"/>
  <c r="U481" i="5"/>
  <c r="I481" i="5"/>
  <c r="Y481" i="5"/>
  <c r="M497" i="5"/>
  <c r="Q497" i="5"/>
  <c r="U497" i="5"/>
  <c r="I497" i="5"/>
  <c r="Y497" i="5"/>
  <c r="M513" i="5"/>
  <c r="Q513" i="5"/>
  <c r="U513" i="5"/>
  <c r="I513" i="5"/>
  <c r="Y513" i="5"/>
  <c r="AC465" i="5"/>
  <c r="D480" i="5"/>
  <c r="D472" i="5"/>
  <c r="D412" i="5"/>
  <c r="Q26" i="4" s="1"/>
  <c r="AC413" i="5"/>
  <c r="AC414" i="5" s="1"/>
  <c r="AC411" i="5" s="1"/>
  <c r="AC412" i="5" s="1"/>
  <c r="D428" i="5"/>
  <c r="AC429" i="5"/>
  <c r="D444" i="5"/>
  <c r="Q34" i="4" s="1"/>
  <c r="AC445" i="5"/>
  <c r="AC446" i="5" s="1"/>
  <c r="D496" i="5"/>
  <c r="AC497" i="5"/>
  <c r="D512" i="5"/>
  <c r="AC513" i="5"/>
  <c r="D432" i="5"/>
  <c r="AC433" i="5"/>
  <c r="D448" i="5"/>
  <c r="D468" i="5"/>
  <c r="Q40" i="4" s="1"/>
  <c r="AC469" i="5"/>
  <c r="D484" i="5"/>
  <c r="AC485" i="5"/>
  <c r="D500" i="5"/>
  <c r="AC501" i="5"/>
  <c r="D516" i="5"/>
  <c r="Q52" i="4" s="1"/>
  <c r="AC517" i="5"/>
  <c r="D420" i="5"/>
  <c r="AC421" i="5"/>
  <c r="D436" i="5"/>
  <c r="AC437" i="5"/>
  <c r="D452" i="5"/>
  <c r="Q36" i="4" s="1"/>
  <c r="AC453" i="5"/>
  <c r="D488" i="5"/>
  <c r="AC489" i="5"/>
  <c r="D504" i="5"/>
  <c r="Q49" i="4" s="1"/>
  <c r="AC505" i="5"/>
  <c r="AC506" i="5" s="1"/>
  <c r="D416" i="5"/>
  <c r="Q27" i="4" s="1"/>
  <c r="AC417" i="5"/>
  <c r="D408" i="5"/>
  <c r="Q25" i="4" s="1"/>
  <c r="AC409" i="5"/>
  <c r="D424" i="5"/>
  <c r="Q29" i="4" s="1"/>
  <c r="AC425" i="5"/>
  <c r="D440" i="5"/>
  <c r="AC441" i="5"/>
  <c r="D456" i="5"/>
  <c r="AC457" i="5"/>
  <c r="D476" i="5"/>
  <c r="AC477" i="5"/>
  <c r="D492" i="5"/>
  <c r="AC493" i="5"/>
  <c r="D508" i="5"/>
  <c r="AC509" i="5"/>
  <c r="D404" i="5"/>
  <c r="Q24" i="4" s="1"/>
  <c r="AC405" i="5"/>
  <c r="D400" i="5"/>
  <c r="Q23" i="4" s="1"/>
  <c r="AC401" i="5"/>
  <c r="AC402" i="5" s="1"/>
  <c r="I397" i="5"/>
  <c r="Y397" i="5"/>
  <c r="M397" i="5"/>
  <c r="M398" i="5" s="1"/>
  <c r="M395" i="5" s="1"/>
  <c r="M396" i="5" s="1"/>
  <c r="AC397" i="5"/>
  <c r="AC398" i="5" s="1"/>
  <c r="AC395" i="5" s="1"/>
  <c r="AC396" i="5" s="1"/>
  <c r="Q397" i="5"/>
  <c r="U397" i="5"/>
  <c r="D396" i="5"/>
  <c r="P101" i="5"/>
  <c r="AB113" i="5"/>
  <c r="AB103" i="5"/>
  <c r="H102" i="5"/>
  <c r="L81" i="5"/>
  <c r="T102" i="5"/>
  <c r="H114" i="5"/>
  <c r="X14" i="5"/>
  <c r="X15" i="5"/>
  <c r="P81" i="5"/>
  <c r="P114" i="5"/>
  <c r="X115" i="5"/>
  <c r="P15" i="5"/>
  <c r="P104" i="5"/>
  <c r="X104" i="5"/>
  <c r="X103" i="5"/>
  <c r="T82" i="5"/>
  <c r="X13" i="5"/>
  <c r="AB81" i="5"/>
  <c r="P102" i="5"/>
  <c r="AB82" i="5"/>
  <c r="L112" i="5"/>
  <c r="T114" i="5"/>
  <c r="T14" i="5"/>
  <c r="P80" i="5"/>
  <c r="X83" i="5"/>
  <c r="G105" i="5"/>
  <c r="H105" i="5" s="1"/>
  <c r="D401" i="5"/>
  <c r="S23" i="4" s="1"/>
  <c r="T15" i="5"/>
  <c r="V19" i="5"/>
  <c r="T81" i="5"/>
  <c r="AB100" i="5"/>
  <c r="L102" i="5"/>
  <c r="AB102" i="5"/>
  <c r="AB112" i="5"/>
  <c r="L114" i="5"/>
  <c r="L104" i="5"/>
  <c r="L103" i="5"/>
  <c r="T100" i="5"/>
  <c r="T103" i="5"/>
  <c r="AB104" i="5"/>
  <c r="H112" i="5"/>
  <c r="H115" i="5"/>
  <c r="X119" i="5"/>
  <c r="U280" i="5"/>
  <c r="U281" i="5" s="1"/>
  <c r="U278" i="5" s="1"/>
  <c r="U279" i="5" s="1"/>
  <c r="X80" i="5"/>
  <c r="L101" i="5"/>
  <c r="X113" i="5"/>
  <c r="L15" i="5"/>
  <c r="AB15" i="5"/>
  <c r="T80" i="5"/>
  <c r="H104" i="5"/>
  <c r="H113" i="5"/>
  <c r="D464" i="5"/>
  <c r="Q39" i="4" s="1"/>
  <c r="D461" i="5"/>
  <c r="S38" i="4" s="1"/>
  <c r="I62" i="5"/>
  <c r="I63" i="5" s="1"/>
  <c r="I60" i="5" s="1"/>
  <c r="Q70" i="5"/>
  <c r="Q71" i="5" s="1"/>
  <c r="Q68" i="5" s="1"/>
  <c r="Q69" i="5" s="1"/>
  <c r="Q231" i="5"/>
  <c r="Q232" i="5" s="1"/>
  <c r="Q211" i="5"/>
  <c r="Q212" i="5" s="1"/>
  <c r="Q209" i="5" s="1"/>
  <c r="Q210" i="5" s="1"/>
  <c r="Y22" i="5"/>
  <c r="Y23" i="5" s="1"/>
  <c r="Y20" i="5" s="1"/>
  <c r="Y21" i="5" s="1"/>
  <c r="Y667" i="5"/>
  <c r="Y668" i="5" s="1"/>
  <c r="Y155" i="5"/>
  <c r="Y156" i="5" s="1"/>
  <c r="Y153" i="5" s="1"/>
  <c r="Y154" i="5" s="1"/>
  <c r="Q527" i="5"/>
  <c r="Q524" i="5" s="1"/>
  <c r="Q525" i="5" s="1"/>
  <c r="M574" i="5"/>
  <c r="M575" i="5" s="1"/>
  <c r="M572" i="5" s="1"/>
  <c r="M573" i="5" s="1"/>
  <c r="Y388" i="5"/>
  <c r="Y386" i="5" s="1"/>
  <c r="Y387" i="5" s="1"/>
  <c r="Y707" i="5"/>
  <c r="Y708" i="5" s="1"/>
  <c r="G89" i="5"/>
  <c r="H85" i="5"/>
  <c r="F88" i="5"/>
  <c r="H84" i="5"/>
  <c r="O89" i="5"/>
  <c r="P89" i="5" s="1"/>
  <c r="P85" i="5"/>
  <c r="AA90" i="5"/>
  <c r="AA94" i="5" s="1"/>
  <c r="AB94" i="5" s="1"/>
  <c r="AB86" i="5"/>
  <c r="W120" i="5"/>
  <c r="W124" i="5" s="1"/>
  <c r="X116" i="5"/>
  <c r="F91" i="5"/>
  <c r="H87" i="5"/>
  <c r="H117" i="5"/>
  <c r="G121" i="5"/>
  <c r="G126" i="5"/>
  <c r="H126" i="5" s="1"/>
  <c r="H122" i="5"/>
  <c r="AA122" i="5"/>
  <c r="AA126" i="5" s="1"/>
  <c r="AB126" i="5" s="1"/>
  <c r="AB118" i="5"/>
  <c r="K122" i="5"/>
  <c r="L122" i="5" s="1"/>
  <c r="L118" i="5"/>
  <c r="K86" i="5"/>
  <c r="K90" i="5" s="1"/>
  <c r="K94" i="5" s="1"/>
  <c r="L94" i="5" s="1"/>
  <c r="O86" i="5"/>
  <c r="R107" i="5"/>
  <c r="T107" i="5" s="1"/>
  <c r="H81" i="5"/>
  <c r="AB13" i="5"/>
  <c r="V87" i="5"/>
  <c r="Y86" i="5" s="1"/>
  <c r="Y87" i="5" s="1"/>
  <c r="Y84" i="5" s="1"/>
  <c r="Y85" i="5" s="1"/>
  <c r="L83" i="5"/>
  <c r="X101" i="5"/>
  <c r="L113" i="5"/>
  <c r="AB114" i="5"/>
  <c r="H118" i="5"/>
  <c r="L14" i="5"/>
  <c r="AB14" i="5"/>
  <c r="T19" i="5"/>
  <c r="AB19" i="5"/>
  <c r="G86" i="5"/>
  <c r="R104" i="5"/>
  <c r="T104" i="5" s="1"/>
  <c r="G116" i="5"/>
  <c r="G120" i="5" s="1"/>
  <c r="G124" i="5" s="1"/>
  <c r="G119" i="5"/>
  <c r="G123" i="5" s="1"/>
  <c r="G127" i="5" s="1"/>
  <c r="P119" i="5"/>
  <c r="AA105" i="5"/>
  <c r="AB105" i="5" s="1"/>
  <c r="P116" i="5"/>
  <c r="S117" i="5"/>
  <c r="S121" i="5" s="1"/>
  <c r="T121" i="5" s="1"/>
  <c r="H80" i="5"/>
  <c r="T83" i="5"/>
  <c r="P14" i="5"/>
  <c r="P16" i="5"/>
  <c r="T12" i="5"/>
  <c r="X16" i="5"/>
  <c r="H83" i="5"/>
  <c r="AB80" i="5"/>
  <c r="F120" i="5"/>
  <c r="F123" i="5"/>
  <c r="I122" i="5" s="1"/>
  <c r="L115" i="5"/>
  <c r="P112" i="5"/>
  <c r="P115" i="5"/>
  <c r="T112" i="5"/>
  <c r="T115" i="5"/>
  <c r="X112" i="5"/>
  <c r="Q646" i="5"/>
  <c r="Q647" i="5" s="1"/>
  <c r="Y114" i="5"/>
  <c r="Y115" i="5" s="1"/>
  <c r="U364" i="5"/>
  <c r="U365" i="5" s="1"/>
  <c r="M187" i="5"/>
  <c r="M188" i="5" s="1"/>
  <c r="M185" i="5" s="1"/>
  <c r="U356" i="5"/>
  <c r="U357" i="5" s="1"/>
  <c r="U590" i="5"/>
  <c r="U591" i="5" s="1"/>
  <c r="U588" i="5" s="1"/>
  <c r="U589" i="5" s="1"/>
  <c r="I82" i="5"/>
  <c r="I340" i="5"/>
  <c r="I341" i="5" s="1"/>
  <c r="Q711" i="5"/>
  <c r="Q712" i="5" s="1"/>
  <c r="Y219" i="5"/>
  <c r="I269" i="5"/>
  <c r="Q269" i="5"/>
  <c r="Y269" i="5"/>
  <c r="I703" i="5"/>
  <c r="I704" i="5" s="1"/>
  <c r="Y703" i="5"/>
  <c r="Y704" i="5" s="1"/>
  <c r="U284" i="5"/>
  <c r="U285" i="5" s="1"/>
  <c r="U282" i="5" s="1"/>
  <c r="U283" i="5" s="1"/>
  <c r="I527" i="5"/>
  <c r="I524" i="5" s="1"/>
  <c r="I525" i="5" s="1"/>
  <c r="Q542" i="5"/>
  <c r="Q543" i="5" s="1"/>
  <c r="I667" i="5"/>
  <c r="I668" i="5" s="1"/>
  <c r="I665" i="5" s="1"/>
  <c r="I666" i="5" s="1"/>
  <c r="U671" i="5"/>
  <c r="U672" i="5" s="1"/>
  <c r="Y671" i="5"/>
  <c r="Y672" i="5" s="1"/>
  <c r="Q667" i="5"/>
  <c r="Q668" i="5" s="1"/>
  <c r="Q665" i="5" s="1"/>
  <c r="Q666" i="5" s="1"/>
  <c r="M203" i="5"/>
  <c r="M204" i="5" s="1"/>
  <c r="M269" i="5"/>
  <c r="U269" i="5"/>
  <c r="Q671" i="5"/>
  <c r="Q672" i="5" s="1"/>
  <c r="M671" i="5"/>
  <c r="M672" i="5" s="1"/>
  <c r="I671" i="5"/>
  <c r="I672" i="5" s="1"/>
  <c r="Y719" i="5"/>
  <c r="Y720" i="5" s="1"/>
  <c r="Y717" i="5" s="1"/>
  <c r="Y718" i="5" s="1"/>
  <c r="H763" i="5"/>
  <c r="H732" i="5"/>
  <c r="H679" i="5"/>
  <c r="H638" i="5"/>
  <c r="H634" i="5"/>
  <c r="H529" i="5"/>
  <c r="H531" i="5"/>
  <c r="H658" i="5"/>
  <c r="H540" i="5"/>
  <c r="H670" i="5"/>
  <c r="H674" i="5"/>
  <c r="H682" i="5"/>
  <c r="H530" i="5"/>
  <c r="H659" i="5"/>
  <c r="H669" i="5"/>
  <c r="H532" i="5"/>
  <c r="H546" i="5"/>
  <c r="H657" i="5"/>
  <c r="H671" i="5"/>
  <c r="M356" i="5"/>
  <c r="Y130" i="5"/>
  <c r="Y128" i="5" s="1"/>
  <c r="Y129" i="5" s="1"/>
  <c r="U360" i="5"/>
  <c r="U361" i="5" s="1"/>
  <c r="I227" i="5"/>
  <c r="I228" i="5" s="1"/>
  <c r="U630" i="5"/>
  <c r="U628" i="5" s="1"/>
  <c r="U629" i="5" s="1"/>
  <c r="I711" i="5"/>
  <c r="I712" i="5" s="1"/>
  <c r="Q66" i="5"/>
  <c r="Q67" i="5" s="1"/>
  <c r="Q64" i="5" s="1"/>
  <c r="Q340" i="5"/>
  <c r="Y646" i="5"/>
  <c r="Y647" i="5" s="1"/>
  <c r="Y711" i="5"/>
  <c r="Y712" i="5" s="1"/>
  <c r="U759" i="5"/>
  <c r="U760" i="5" s="1"/>
  <c r="M280" i="5"/>
  <c r="M281" i="5" s="1"/>
  <c r="M278" i="5" s="1"/>
  <c r="M279" i="5" s="1"/>
  <c r="U320" i="5"/>
  <c r="U321" i="5" s="1"/>
  <c r="U318" i="5" s="1"/>
  <c r="U319" i="5" s="1"/>
  <c r="U368" i="5"/>
  <c r="U366" i="5" s="1"/>
  <c r="U367" i="5" s="1"/>
  <c r="Q707" i="5"/>
  <c r="Q708" i="5" s="1"/>
  <c r="Q705" i="5" s="1"/>
  <c r="Q706" i="5" s="1"/>
  <c r="Q602" i="5"/>
  <c r="Q603" i="5" s="1"/>
  <c r="I280" i="5"/>
  <c r="I281" i="5" s="1"/>
  <c r="M239" i="5"/>
  <c r="M240" i="5" s="1"/>
  <c r="I74" i="5"/>
  <c r="I75" i="5" s="1"/>
  <c r="I72" i="5" s="1"/>
  <c r="I73" i="5" s="1"/>
  <c r="I30" i="5"/>
  <c r="I31" i="5" s="1"/>
  <c r="U78" i="5"/>
  <c r="U79" i="5" s="1"/>
  <c r="U76" i="5" s="1"/>
  <c r="U77" i="5" s="1"/>
  <c r="M659" i="5"/>
  <c r="M660" i="5" s="1"/>
  <c r="U723" i="5"/>
  <c r="U724" i="5" s="1"/>
  <c r="U721" i="5" s="1"/>
  <c r="U722" i="5" s="1"/>
  <c r="M723" i="5"/>
  <c r="M724" i="5" s="1"/>
  <c r="M721" i="5" s="1"/>
  <c r="M722" i="5" s="1"/>
  <c r="U207" i="5"/>
  <c r="U208" i="5" s="1"/>
  <c r="U205" i="5" s="1"/>
  <c r="U206" i="5" s="1"/>
  <c r="M578" i="5"/>
  <c r="M579" i="5" s="1"/>
  <c r="M576" i="5" s="1"/>
  <c r="U578" i="5"/>
  <c r="Y578" i="5"/>
  <c r="Y579" i="5" s="1"/>
  <c r="I356" i="5"/>
  <c r="I357" i="5" s="1"/>
  <c r="Q356" i="5"/>
  <c r="Q357" i="5" s="1"/>
  <c r="Y356" i="5"/>
  <c r="Y357" i="5" s="1"/>
  <c r="I646" i="5"/>
  <c r="I647" i="5" s="1"/>
  <c r="M711" i="5"/>
  <c r="M712" i="5" s="1"/>
  <c r="M709" i="5" s="1"/>
  <c r="M710" i="5" s="1"/>
  <c r="U711" i="5"/>
  <c r="U712" i="5" s="1"/>
  <c r="U709" i="5" s="1"/>
  <c r="U710" i="5" s="1"/>
  <c r="Q759" i="5"/>
  <c r="Q760" i="5" s="1"/>
  <c r="Q147" i="5"/>
  <c r="Q148" i="5" s="1"/>
  <c r="Q276" i="5"/>
  <c r="Q277" i="5" s="1"/>
  <c r="Q274" i="5" s="1"/>
  <c r="M276" i="5"/>
  <c r="M277" i="5" s="1"/>
  <c r="Y340" i="5"/>
  <c r="Y341" i="5" s="1"/>
  <c r="Y775" i="5"/>
  <c r="Y776" i="5" s="1"/>
  <c r="U243" i="5"/>
  <c r="U241" i="5" s="1"/>
  <c r="U242" i="5" s="1"/>
  <c r="M211" i="5"/>
  <c r="M212" i="5" s="1"/>
  <c r="H505" i="5"/>
  <c r="H491" i="5"/>
  <c r="H471" i="5"/>
  <c r="H376" i="5"/>
  <c r="H380" i="5"/>
  <c r="H365" i="5"/>
  <c r="H287" i="5"/>
  <c r="H291" i="5"/>
  <c r="H299" i="5"/>
  <c r="H307" i="5"/>
  <c r="H277" i="5"/>
  <c r="H216" i="5"/>
  <c r="G220" i="5"/>
  <c r="H214" i="5"/>
  <c r="G218" i="5"/>
  <c r="H215" i="5"/>
  <c r="G219" i="5"/>
  <c r="H213" i="5"/>
  <c r="G217" i="5"/>
  <c r="H145" i="5"/>
  <c r="H157" i="5"/>
  <c r="H39" i="5"/>
  <c r="H35" i="5"/>
  <c r="H34" i="5"/>
  <c r="H32" i="5"/>
  <c r="I707" i="5"/>
  <c r="U731" i="5"/>
  <c r="U732" i="5" s="1"/>
  <c r="Y527" i="5"/>
  <c r="Y524" i="5" s="1"/>
  <c r="Y525" i="5" s="1"/>
  <c r="U372" i="5"/>
  <c r="U370" i="5" s="1"/>
  <c r="U371" i="5" s="1"/>
  <c r="M388" i="5"/>
  <c r="M389" i="5" s="1"/>
  <c r="U388" i="5"/>
  <c r="U389" i="5" s="1"/>
  <c r="I388" i="5"/>
  <c r="I389" i="5" s="1"/>
  <c r="Q388" i="5"/>
  <c r="U239" i="5"/>
  <c r="U240" i="5" s="1"/>
  <c r="M195" i="5"/>
  <c r="M196" i="5" s="1"/>
  <c r="Y239" i="5"/>
  <c r="Y237" i="5" s="1"/>
  <c r="Y238" i="5" s="1"/>
  <c r="Q243" i="5"/>
  <c r="Q244" i="5" s="1"/>
  <c r="U227" i="5"/>
  <c r="M227" i="5"/>
  <c r="Y227" i="5"/>
  <c r="Y228" i="5" s="1"/>
  <c r="Q227" i="5"/>
  <c r="Q225" i="5" s="1"/>
  <c r="Q226" i="5" s="1"/>
  <c r="Y715" i="5"/>
  <c r="Y716" i="5" s="1"/>
  <c r="Q715" i="5"/>
  <c r="Q716" i="5" s="1"/>
  <c r="I715" i="5"/>
  <c r="I716" i="5" s="1"/>
  <c r="M715" i="5"/>
  <c r="Q344" i="5"/>
  <c r="Q345" i="5" s="1"/>
  <c r="Y344" i="5"/>
  <c r="Y345" i="5" s="1"/>
  <c r="I344" i="5"/>
  <c r="I345" i="5" s="1"/>
  <c r="Y191" i="5"/>
  <c r="Y192" i="5" s="1"/>
  <c r="Y189" i="5" s="1"/>
  <c r="Y190" i="5" s="1"/>
  <c r="M191" i="5"/>
  <c r="U191" i="5"/>
  <c r="U192" i="5" s="1"/>
  <c r="U715" i="5"/>
  <c r="M582" i="5"/>
  <c r="Q703" i="5"/>
  <c r="Q704" i="5" s="1"/>
  <c r="U719" i="5"/>
  <c r="U720" i="5" s="1"/>
  <c r="M719" i="5"/>
  <c r="M720" i="5" s="1"/>
  <c r="Y743" i="5"/>
  <c r="Q743" i="5"/>
  <c r="I743" i="5"/>
  <c r="U743" i="5"/>
  <c r="U744" i="5" s="1"/>
  <c r="Y747" i="5"/>
  <c r="Y748" i="5" s="1"/>
  <c r="I747" i="5"/>
  <c r="U775" i="5"/>
  <c r="M775" i="5"/>
  <c r="Q775" i="5"/>
  <c r="Y231" i="5"/>
  <c r="I239" i="5"/>
  <c r="I237" i="5" s="1"/>
  <c r="Q239" i="5"/>
  <c r="Q240" i="5" s="1"/>
  <c r="I243" i="5"/>
  <c r="Y280" i="5"/>
  <c r="Q280" i="5"/>
  <c r="Q281" i="5" s="1"/>
  <c r="Q278" i="5" s="1"/>
  <c r="Q279" i="5" s="1"/>
  <c r="Q675" i="5"/>
  <c r="Q676" i="5" s="1"/>
  <c r="I719" i="5"/>
  <c r="M743" i="5"/>
  <c r="M744" i="5" s="1"/>
  <c r="U763" i="5"/>
  <c r="U764" i="5" s="1"/>
  <c r="I775" i="5"/>
  <c r="Q530" i="5"/>
  <c r="Q531" i="5" s="1"/>
  <c r="Q528" i="5" s="1"/>
  <c r="Q529" i="5" s="1"/>
  <c r="U530" i="5"/>
  <c r="U531" i="5" s="1"/>
  <c r="M530" i="5"/>
  <c r="M531" i="5" s="1"/>
  <c r="U703" i="5"/>
  <c r="M703" i="5"/>
  <c r="Q719" i="5"/>
  <c r="U727" i="5"/>
  <c r="M727" i="5"/>
  <c r="M728" i="5" s="1"/>
  <c r="Y320" i="5"/>
  <c r="Y321" i="5" s="1"/>
  <c r="M320" i="5"/>
  <c r="M321" i="5" s="1"/>
  <c r="M318" i="5" s="1"/>
  <c r="M319" i="5" s="1"/>
  <c r="M586" i="5"/>
  <c r="M587" i="5" s="1"/>
  <c r="M598" i="5"/>
  <c r="M599" i="5" s="1"/>
  <c r="U747" i="5"/>
  <c r="M527" i="5"/>
  <c r="M524" i="5" s="1"/>
  <c r="M525" i="5" s="1"/>
  <c r="M646" i="5"/>
  <c r="M647" i="5" s="1"/>
  <c r="U646" i="5"/>
  <c r="U644" i="5" s="1"/>
  <c r="U645" i="5" s="1"/>
  <c r="M663" i="5"/>
  <c r="M664" i="5" s="1"/>
  <c r="M667" i="5"/>
  <c r="M668" i="5" s="1"/>
  <c r="U667" i="5"/>
  <c r="U668" i="5" s="1"/>
  <c r="M707" i="5"/>
  <c r="U707" i="5"/>
  <c r="I723" i="5"/>
  <c r="Q723" i="5"/>
  <c r="Y723" i="5"/>
  <c r="Y675" i="5"/>
  <c r="Y676" i="5" s="1"/>
  <c r="X682" i="5"/>
  <c r="AB676" i="5"/>
  <c r="P680" i="5"/>
  <c r="L676" i="5"/>
  <c r="M675" i="5"/>
  <c r="T676" i="5"/>
  <c r="U675" i="5"/>
  <c r="H683" i="5"/>
  <c r="L673" i="5"/>
  <c r="L726" i="5"/>
  <c r="X730" i="5"/>
  <c r="AB732" i="5"/>
  <c r="T657" i="5"/>
  <c r="T662" i="5"/>
  <c r="X673" i="5"/>
  <c r="H686" i="5"/>
  <c r="P683" i="5"/>
  <c r="P674" i="5"/>
  <c r="X675" i="5"/>
  <c r="P676" i="5"/>
  <c r="X676" i="5"/>
  <c r="Q679" i="5"/>
  <c r="X678" i="5"/>
  <c r="P686" i="5"/>
  <c r="P694" i="5"/>
  <c r="M731" i="5"/>
  <c r="L732" i="5"/>
  <c r="P728" i="5"/>
  <c r="X728" i="5"/>
  <c r="AB673" i="5"/>
  <c r="H660" i="5"/>
  <c r="X660" i="5"/>
  <c r="L662" i="5"/>
  <c r="T663" i="5"/>
  <c r="T673" i="5"/>
  <c r="L672" i="5"/>
  <c r="AB672" i="5"/>
  <c r="H730" i="5"/>
  <c r="AB726" i="5"/>
  <c r="L657" i="5"/>
  <c r="AB657" i="5"/>
  <c r="U659" i="5"/>
  <c r="L663" i="5"/>
  <c r="P673" i="5"/>
  <c r="H672" i="5"/>
  <c r="H675" i="5"/>
  <c r="H678" i="5"/>
  <c r="P679" i="5"/>
  <c r="P682" i="5"/>
  <c r="P690" i="5"/>
  <c r="P732" i="5"/>
  <c r="AB736" i="5"/>
  <c r="T731" i="5"/>
  <c r="X745" i="5"/>
  <c r="P752" i="5"/>
  <c r="P748" i="5"/>
  <c r="Y755" i="5"/>
  <c r="Q755" i="5"/>
  <c r="I755" i="5"/>
  <c r="U755" i="5"/>
  <c r="M755" i="5"/>
  <c r="M767" i="5"/>
  <c r="Q659" i="5"/>
  <c r="H661" i="5"/>
  <c r="L661" i="5"/>
  <c r="P661" i="5"/>
  <c r="T661" i="5"/>
  <c r="X661" i="5"/>
  <c r="AB661" i="5"/>
  <c r="Q663" i="5"/>
  <c r="P738" i="5"/>
  <c r="P734" i="5"/>
  <c r="L727" i="5"/>
  <c r="AB727" i="5"/>
  <c r="H728" i="5"/>
  <c r="X731" i="5"/>
  <c r="H745" i="5"/>
  <c r="H749" i="5"/>
  <c r="X749" i="5"/>
  <c r="X757" i="5"/>
  <c r="L763" i="5"/>
  <c r="P764" i="5"/>
  <c r="T766" i="5"/>
  <c r="T770" i="5"/>
  <c r="T732" i="5"/>
  <c r="H740" i="5"/>
  <c r="H736" i="5"/>
  <c r="AB768" i="5"/>
  <c r="I659" i="5"/>
  <c r="Y659" i="5"/>
  <c r="I663" i="5"/>
  <c r="Y663" i="5"/>
  <c r="T726" i="5"/>
  <c r="H739" i="5"/>
  <c r="H735" i="5"/>
  <c r="P731" i="5"/>
  <c r="X739" i="5"/>
  <c r="X735" i="5"/>
  <c r="P730" i="5"/>
  <c r="P745" i="5"/>
  <c r="P749" i="5"/>
  <c r="U751" i="5"/>
  <c r="I751" i="5"/>
  <c r="Q751" i="5"/>
  <c r="P761" i="5"/>
  <c r="H762" i="5"/>
  <c r="P763" i="5"/>
  <c r="M763" i="5"/>
  <c r="P760" i="5"/>
  <c r="T763" i="5"/>
  <c r="T725" i="5"/>
  <c r="L728" i="5"/>
  <c r="AB728" i="5"/>
  <c r="T749" i="5"/>
  <c r="T745" i="5"/>
  <c r="L750" i="5"/>
  <c r="L746" i="5"/>
  <c r="H752" i="5"/>
  <c r="H748" i="5"/>
  <c r="L749" i="5"/>
  <c r="H757" i="5"/>
  <c r="H772" i="5"/>
  <c r="H768" i="5"/>
  <c r="L762" i="5"/>
  <c r="AB767" i="5"/>
  <c r="AB771" i="5"/>
  <c r="L725" i="5"/>
  <c r="AB725" i="5"/>
  <c r="L745" i="5"/>
  <c r="AB749" i="5"/>
  <c r="AB745" i="5"/>
  <c r="X752" i="5"/>
  <c r="X748" i="5"/>
  <c r="H761" i="5"/>
  <c r="X772" i="5"/>
  <c r="X768" i="5"/>
  <c r="T768" i="5"/>
  <c r="U767" i="5"/>
  <c r="Q727" i="5"/>
  <c r="Q731" i="5"/>
  <c r="Q735" i="5"/>
  <c r="M747" i="5"/>
  <c r="Q747" i="5"/>
  <c r="L752" i="5"/>
  <c r="L748" i="5"/>
  <c r="AB752" i="5"/>
  <c r="AB748" i="5"/>
  <c r="L757" i="5"/>
  <c r="T761" i="5"/>
  <c r="Y759" i="5"/>
  <c r="I759" i="5"/>
  <c r="M759" i="5"/>
  <c r="L760" i="5"/>
  <c r="X760" i="5"/>
  <c r="AB762" i="5"/>
  <c r="AB764" i="5"/>
  <c r="I727" i="5"/>
  <c r="Y727" i="5"/>
  <c r="I731" i="5"/>
  <c r="I735" i="5"/>
  <c r="T752" i="5"/>
  <c r="T748" i="5"/>
  <c r="L761" i="5"/>
  <c r="X762" i="5"/>
  <c r="H764" i="5"/>
  <c r="X764" i="5"/>
  <c r="T760" i="5"/>
  <c r="H767" i="5"/>
  <c r="AB757" i="5"/>
  <c r="P766" i="5"/>
  <c r="X767" i="5"/>
  <c r="Q763" i="5"/>
  <c r="Q767" i="5"/>
  <c r="I763" i="5"/>
  <c r="Y763" i="5"/>
  <c r="I767" i="5"/>
  <c r="Y767" i="5"/>
  <c r="Y771" i="5"/>
  <c r="T545" i="5"/>
  <c r="AB546" i="5"/>
  <c r="L546" i="5"/>
  <c r="H535" i="5"/>
  <c r="T535" i="5"/>
  <c r="AB535" i="5"/>
  <c r="U538" i="5"/>
  <c r="M538" i="5"/>
  <c r="H553" i="5"/>
  <c r="AB545" i="5"/>
  <c r="H544" i="5"/>
  <c r="P544" i="5"/>
  <c r="X544" i="5"/>
  <c r="M546" i="5"/>
  <c r="P554" i="5"/>
  <c r="X601" i="5"/>
  <c r="L611" i="5"/>
  <c r="H604" i="5"/>
  <c r="H608" i="5"/>
  <c r="T617" i="5"/>
  <c r="T621" i="5"/>
  <c r="H528" i="5"/>
  <c r="P528" i="5"/>
  <c r="X528" i="5"/>
  <c r="L529" i="5"/>
  <c r="AB529" i="5"/>
  <c r="I530" i="5"/>
  <c r="T530" i="5"/>
  <c r="Y530" i="5"/>
  <c r="L531" i="5"/>
  <c r="AB531" i="5"/>
  <c r="AB534" i="5"/>
  <c r="Y538" i="5"/>
  <c r="X557" i="5"/>
  <c r="L542" i="5"/>
  <c r="T546" i="5"/>
  <c r="L543" i="5"/>
  <c r="T543" i="5"/>
  <c r="AB543" i="5"/>
  <c r="H545" i="5"/>
  <c r="P546" i="5"/>
  <c r="H549" i="5"/>
  <c r="P550" i="5"/>
  <c r="Y594" i="5"/>
  <c r="Q594" i="5"/>
  <c r="I594" i="5"/>
  <c r="M594" i="5"/>
  <c r="U594" i="5"/>
  <c r="X602" i="5"/>
  <c r="T604" i="5"/>
  <c r="T608" i="5"/>
  <c r="P609" i="5"/>
  <c r="P605" i="5"/>
  <c r="U534" i="5"/>
  <c r="Q538" i="5"/>
  <c r="P562" i="5"/>
  <c r="Q546" i="5"/>
  <c r="H603" i="5"/>
  <c r="L600" i="5"/>
  <c r="AB600" i="5"/>
  <c r="X604" i="5"/>
  <c r="X608" i="5"/>
  <c r="T529" i="5"/>
  <c r="T531" i="5"/>
  <c r="M534" i="5"/>
  <c r="I534" i="5"/>
  <c r="L535" i="5"/>
  <c r="I538" i="5"/>
  <c r="Y542" i="5"/>
  <c r="I542" i="5"/>
  <c r="M542" i="5"/>
  <c r="L545" i="5"/>
  <c r="U542" i="5"/>
  <c r="H543" i="5"/>
  <c r="P543" i="5"/>
  <c r="X543" i="5"/>
  <c r="P558" i="5"/>
  <c r="L597" i="5"/>
  <c r="H598" i="5"/>
  <c r="P603" i="5"/>
  <c r="T599" i="5"/>
  <c r="P600" i="5"/>
  <c r="U602" i="5"/>
  <c r="Y602" i="5"/>
  <c r="I602" i="5"/>
  <c r="M602" i="5"/>
  <c r="AB617" i="5"/>
  <c r="AB621" i="5"/>
  <c r="P629" i="5"/>
  <c r="Y590" i="5"/>
  <c r="Q590" i="5"/>
  <c r="I590" i="5"/>
  <c r="M590" i="5"/>
  <c r="X603" i="5"/>
  <c r="T600" i="5"/>
  <c r="X619" i="5"/>
  <c r="H620" i="5"/>
  <c r="P635" i="5"/>
  <c r="T598" i="5"/>
  <c r="H600" i="5"/>
  <c r="X600" i="5"/>
  <c r="U606" i="5"/>
  <c r="Y606" i="5"/>
  <c r="I606" i="5"/>
  <c r="M606" i="5"/>
  <c r="AB634" i="5"/>
  <c r="L637" i="5"/>
  <c r="L641" i="5"/>
  <c r="Y574" i="5"/>
  <c r="Q574" i="5"/>
  <c r="I574" i="5"/>
  <c r="U574" i="5"/>
  <c r="Y582" i="5"/>
  <c r="Q582" i="5"/>
  <c r="I582" i="5"/>
  <c r="U582" i="5"/>
  <c r="H596" i="5"/>
  <c r="P596" i="5"/>
  <c r="X596" i="5"/>
  <c r="U598" i="5"/>
  <c r="Y598" i="5"/>
  <c r="I598" i="5"/>
  <c r="P602" i="5"/>
  <c r="AB611" i="5"/>
  <c r="T620" i="5"/>
  <c r="T616" i="5"/>
  <c r="AB618" i="5"/>
  <c r="AB622" i="5"/>
  <c r="M618" i="5"/>
  <c r="L623" i="5"/>
  <c r="L619" i="5"/>
  <c r="U618" i="5"/>
  <c r="T619" i="5"/>
  <c r="AB631" i="5"/>
  <c r="Y586" i="5"/>
  <c r="Q586" i="5"/>
  <c r="I586" i="5"/>
  <c r="U586" i="5"/>
  <c r="L596" i="5"/>
  <c r="T596" i="5"/>
  <c r="AB596" i="5"/>
  <c r="H601" i="5"/>
  <c r="Q598" i="5"/>
  <c r="T611" i="5"/>
  <c r="AB603" i="5"/>
  <c r="L607" i="5"/>
  <c r="AB607" i="5"/>
  <c r="X620" i="5"/>
  <c r="X616" i="5"/>
  <c r="H618" i="5"/>
  <c r="H622" i="5"/>
  <c r="X623" i="5"/>
  <c r="U626" i="5"/>
  <c r="M626" i="5"/>
  <c r="Y626" i="5"/>
  <c r="Q626" i="5"/>
  <c r="I626" i="5"/>
  <c r="L634" i="5"/>
  <c r="X635" i="5"/>
  <c r="U614" i="5"/>
  <c r="M614" i="5"/>
  <c r="Y614" i="5"/>
  <c r="Q614" i="5"/>
  <c r="I614" i="5"/>
  <c r="L622" i="5"/>
  <c r="L618" i="5"/>
  <c r="H623" i="5"/>
  <c r="Y622" i="5"/>
  <c r="I622" i="5"/>
  <c r="Q622" i="5"/>
  <c r="U622" i="5"/>
  <c r="M622" i="5"/>
  <c r="X622" i="5"/>
  <c r="H633" i="5"/>
  <c r="L631" i="5"/>
  <c r="M630" i="5"/>
  <c r="T635" i="5"/>
  <c r="U634" i="5"/>
  <c r="I578" i="5"/>
  <c r="Q578" i="5"/>
  <c r="M610" i="5"/>
  <c r="U610" i="5"/>
  <c r="AB616" i="5"/>
  <c r="AB620" i="5"/>
  <c r="P623" i="5"/>
  <c r="I638" i="5"/>
  <c r="H635" i="5"/>
  <c r="T638" i="5"/>
  <c r="T642" i="5"/>
  <c r="Y618" i="5"/>
  <c r="I618" i="5"/>
  <c r="Q618" i="5"/>
  <c r="P619" i="5"/>
  <c r="H628" i="5"/>
  <c r="P628" i="5"/>
  <c r="X628" i="5"/>
  <c r="L628" i="5"/>
  <c r="T628" i="5"/>
  <c r="AB629" i="5"/>
  <c r="P634" i="5"/>
  <c r="X630" i="5"/>
  <c r="Y630" i="5"/>
  <c r="I630" i="5"/>
  <c r="Q630" i="5"/>
  <c r="X637" i="5"/>
  <c r="AB628" i="5"/>
  <c r="Q634" i="5"/>
  <c r="Q638" i="5"/>
  <c r="I634" i="5"/>
  <c r="Y634" i="5"/>
  <c r="Y638" i="5"/>
  <c r="X399" i="5"/>
  <c r="X403" i="5"/>
  <c r="L411" i="5"/>
  <c r="T418" i="5"/>
  <c r="X424" i="5"/>
  <c r="H399" i="5"/>
  <c r="AB406" i="5"/>
  <c r="H415" i="5"/>
  <c r="H416" i="5"/>
  <c r="P420" i="5"/>
  <c r="H417" i="5"/>
  <c r="P417" i="5"/>
  <c r="X421" i="5"/>
  <c r="H414" i="5"/>
  <c r="AB414" i="5"/>
  <c r="X416" i="5"/>
  <c r="P399" i="5"/>
  <c r="H402" i="5"/>
  <c r="L403" i="5"/>
  <c r="AB403" i="5"/>
  <c r="P406" i="5"/>
  <c r="AB411" i="5"/>
  <c r="AB416" i="5"/>
  <c r="X417" i="5"/>
  <c r="H403" i="5"/>
  <c r="X402" i="5"/>
  <c r="X415" i="5"/>
  <c r="L414" i="5"/>
  <c r="X414" i="5"/>
  <c r="P403" i="5"/>
  <c r="L404" i="5"/>
  <c r="T405" i="5"/>
  <c r="P415" i="5"/>
  <c r="X471" i="5"/>
  <c r="P474" i="5"/>
  <c r="L479" i="5"/>
  <c r="H487" i="5"/>
  <c r="P489" i="5"/>
  <c r="P493" i="5"/>
  <c r="X504" i="5"/>
  <c r="H506" i="5"/>
  <c r="X502" i="5"/>
  <c r="T506" i="5"/>
  <c r="M461" i="5"/>
  <c r="M462" i="5" s="1"/>
  <c r="X474" i="5"/>
  <c r="T471" i="5"/>
  <c r="X481" i="5"/>
  <c r="P487" i="5"/>
  <c r="X490" i="5"/>
  <c r="X492" i="5"/>
  <c r="P514" i="5"/>
  <c r="P510" i="5"/>
  <c r="AB475" i="5"/>
  <c r="T504" i="5"/>
  <c r="AB505" i="5"/>
  <c r="X506" i="5"/>
  <c r="AB506" i="5"/>
  <c r="L504" i="5"/>
  <c r="L506" i="5"/>
  <c r="H474" i="5"/>
  <c r="AB471" i="5"/>
  <c r="L474" i="5"/>
  <c r="AB474" i="5"/>
  <c r="AB472" i="5"/>
  <c r="AB476" i="5"/>
  <c r="L487" i="5"/>
  <c r="AB487" i="5"/>
  <c r="H489" i="5"/>
  <c r="H493" i="5"/>
  <c r="L494" i="5"/>
  <c r="H492" i="5"/>
  <c r="L499" i="5"/>
  <c r="T503" i="5"/>
  <c r="AB510" i="5"/>
  <c r="T505" i="5"/>
  <c r="T474" i="5"/>
  <c r="L472" i="5"/>
  <c r="T473" i="5"/>
  <c r="L476" i="5"/>
  <c r="T477" i="5"/>
  <c r="P488" i="5"/>
  <c r="P492" i="5"/>
  <c r="X489" i="5"/>
  <c r="X493" i="5"/>
  <c r="L503" i="5"/>
  <c r="L510" i="5"/>
  <c r="L509" i="5"/>
  <c r="L513" i="5"/>
  <c r="H470" i="5"/>
  <c r="L470" i="5"/>
  <c r="P470" i="5"/>
  <c r="T470" i="5"/>
  <c r="X470" i="5"/>
  <c r="AB470" i="5"/>
  <c r="H494" i="5"/>
  <c r="X494" i="5"/>
  <c r="T494" i="5"/>
  <c r="AB494" i="5"/>
  <c r="H499" i="5"/>
  <c r="P503" i="5"/>
  <c r="H504" i="5"/>
  <c r="P494" i="5"/>
  <c r="H503" i="5"/>
  <c r="X499" i="5"/>
  <c r="P505" i="5"/>
  <c r="AB504" i="5"/>
  <c r="H490" i="5"/>
  <c r="L490" i="5"/>
  <c r="P490" i="5"/>
  <c r="T502" i="5"/>
  <c r="H509" i="5"/>
  <c r="AB499" i="5"/>
  <c r="L502" i="5"/>
  <c r="AB502" i="5"/>
  <c r="P508" i="5"/>
  <c r="X509" i="5"/>
  <c r="Y272" i="5"/>
  <c r="I272" i="5"/>
  <c r="M272" i="5"/>
  <c r="T277" i="5"/>
  <c r="U276" i="5"/>
  <c r="X273" i="5"/>
  <c r="T274" i="5"/>
  <c r="L288" i="5"/>
  <c r="X312" i="5"/>
  <c r="X308" i="5"/>
  <c r="H270" i="5"/>
  <c r="H274" i="5"/>
  <c r="Q272" i="5"/>
  <c r="L274" i="5"/>
  <c r="P308" i="5"/>
  <c r="P312" i="5"/>
  <c r="P270" i="5"/>
  <c r="P274" i="5"/>
  <c r="H297" i="5"/>
  <c r="L347" i="5"/>
  <c r="L351" i="5"/>
  <c r="X270" i="5"/>
  <c r="X274" i="5"/>
  <c r="U272" i="5"/>
  <c r="AB274" i="5"/>
  <c r="AB277" i="5"/>
  <c r="P289" i="5"/>
  <c r="X297" i="5"/>
  <c r="H286" i="5"/>
  <c r="X286" i="5"/>
  <c r="P287" i="5"/>
  <c r="X288" i="5"/>
  <c r="Q292" i="5"/>
  <c r="H296" i="5"/>
  <c r="P303" i="5"/>
  <c r="X304" i="5"/>
  <c r="H340" i="5"/>
  <c r="X340" i="5"/>
  <c r="T345" i="5"/>
  <c r="X341" i="5"/>
  <c r="H342" i="5"/>
  <c r="L343" i="5"/>
  <c r="T358" i="5"/>
  <c r="T362" i="5"/>
  <c r="Q360" i="5"/>
  <c r="M364" i="5"/>
  <c r="T270" i="5"/>
  <c r="T273" i="5"/>
  <c r="T276" i="5"/>
  <c r="P282" i="5"/>
  <c r="Y284" i="5"/>
  <c r="I284" i="5"/>
  <c r="P283" i="5"/>
  <c r="L284" i="5"/>
  <c r="Q284" i="5"/>
  <c r="X284" i="5"/>
  <c r="P285" i="5"/>
  <c r="P288" i="5"/>
  <c r="P291" i="5"/>
  <c r="X292" i="5"/>
  <c r="H293" i="5"/>
  <c r="X293" i="5"/>
  <c r="X295" i="5"/>
  <c r="H300" i="5"/>
  <c r="H303" i="5"/>
  <c r="P304" i="5"/>
  <c r="P307" i="5"/>
  <c r="X346" i="5"/>
  <c r="X350" i="5"/>
  <c r="AB338" i="5"/>
  <c r="L342" i="5"/>
  <c r="AB342" i="5"/>
  <c r="H346" i="5"/>
  <c r="AB376" i="5"/>
  <c r="P373" i="5"/>
  <c r="AB373" i="5"/>
  <c r="M284" i="5"/>
  <c r="P286" i="5"/>
  <c r="Q288" i="5"/>
  <c r="Y288" i="5"/>
  <c r="I288" i="5"/>
  <c r="H288" i="5"/>
  <c r="P295" i="5"/>
  <c r="X296" i="5"/>
  <c r="H304" i="5"/>
  <c r="L338" i="5"/>
  <c r="T346" i="5"/>
  <c r="T350" i="5"/>
  <c r="P339" i="5"/>
  <c r="AB347" i="5"/>
  <c r="AB351" i="5"/>
  <c r="L344" i="5"/>
  <c r="AB344" i="5"/>
  <c r="H341" i="5"/>
  <c r="P342" i="5"/>
  <c r="X343" i="5"/>
  <c r="L346" i="5"/>
  <c r="P361" i="5"/>
  <c r="L270" i="5"/>
  <c r="AB270" i="5"/>
  <c r="Y276" i="5"/>
  <c r="I276" i="5"/>
  <c r="L275" i="5"/>
  <c r="H282" i="5"/>
  <c r="X282" i="5"/>
  <c r="H284" i="5"/>
  <c r="H285" i="5"/>
  <c r="X285" i="5"/>
  <c r="H292" i="5"/>
  <c r="H295" i="5"/>
  <c r="P296" i="5"/>
  <c r="P299" i="5"/>
  <c r="X300" i="5"/>
  <c r="H308" i="5"/>
  <c r="P350" i="5"/>
  <c r="P346" i="5"/>
  <c r="AB346" i="5"/>
  <c r="AB350" i="5"/>
  <c r="T343" i="5"/>
  <c r="L345" i="5"/>
  <c r="P341" i="5"/>
  <c r="T342" i="5"/>
  <c r="AB343" i="5"/>
  <c r="H375" i="5"/>
  <c r="L372" i="5"/>
  <c r="L373" i="5"/>
  <c r="M372" i="5"/>
  <c r="T377" i="5"/>
  <c r="U376" i="5"/>
  <c r="I292" i="5"/>
  <c r="Y292" i="5"/>
  <c r="I296" i="5"/>
  <c r="Y296" i="5"/>
  <c r="U324" i="5"/>
  <c r="M324" i="5"/>
  <c r="Y324" i="5"/>
  <c r="Q324" i="5"/>
  <c r="I324" i="5"/>
  <c r="U328" i="5"/>
  <c r="M328" i="5"/>
  <c r="Y328" i="5"/>
  <c r="Q328" i="5"/>
  <c r="I328" i="5"/>
  <c r="U332" i="5"/>
  <c r="M332" i="5"/>
  <c r="Y332" i="5"/>
  <c r="Q332" i="5"/>
  <c r="I332" i="5"/>
  <c r="U336" i="5"/>
  <c r="M336" i="5"/>
  <c r="Y336" i="5"/>
  <c r="Q336" i="5"/>
  <c r="I336" i="5"/>
  <c r="H338" i="5"/>
  <c r="X338" i="5"/>
  <c r="M340" i="5"/>
  <c r="U340" i="5"/>
  <c r="M344" i="5"/>
  <c r="U344" i="5"/>
  <c r="X362" i="5"/>
  <c r="L379" i="5"/>
  <c r="L383" i="5"/>
  <c r="U316" i="5"/>
  <c r="M316" i="5"/>
  <c r="Y316" i="5"/>
  <c r="Q316" i="5"/>
  <c r="I316" i="5"/>
  <c r="H345" i="5"/>
  <c r="X345" i="5"/>
  <c r="L358" i="5"/>
  <c r="L362" i="5"/>
  <c r="I320" i="5"/>
  <c r="Q320" i="5"/>
  <c r="H361" i="5"/>
  <c r="Y368" i="5"/>
  <c r="Q368" i="5"/>
  <c r="I368" i="5"/>
  <c r="M368" i="5"/>
  <c r="P371" i="5"/>
  <c r="X377" i="5"/>
  <c r="Y360" i="5"/>
  <c r="I360" i="5"/>
  <c r="M360" i="5"/>
  <c r="H362" i="5"/>
  <c r="T365" i="5"/>
  <c r="H377" i="5"/>
  <c r="T380" i="5"/>
  <c r="T384" i="5"/>
  <c r="AB358" i="5"/>
  <c r="L361" i="5"/>
  <c r="AB361" i="5"/>
  <c r="Y364" i="5"/>
  <c r="I364" i="5"/>
  <c r="L363" i="5"/>
  <c r="H370" i="5"/>
  <c r="P370" i="5"/>
  <c r="X370" i="5"/>
  <c r="Y348" i="5"/>
  <c r="L370" i="5"/>
  <c r="T370" i="5"/>
  <c r="AB371" i="5"/>
  <c r="P376" i="5"/>
  <c r="X372" i="5"/>
  <c r="Y372" i="5"/>
  <c r="I372" i="5"/>
  <c r="Q372" i="5"/>
  <c r="X379" i="5"/>
  <c r="AB370" i="5"/>
  <c r="I376" i="5"/>
  <c r="Y376" i="5"/>
  <c r="Y380" i="5"/>
  <c r="P157" i="5"/>
  <c r="H141" i="5"/>
  <c r="L141" i="5"/>
  <c r="P141" i="5"/>
  <c r="T141" i="5"/>
  <c r="X141" i="5"/>
  <c r="AB141" i="5"/>
  <c r="I143" i="5"/>
  <c r="U143" i="5"/>
  <c r="U147" i="5"/>
  <c r="M147" i="5"/>
  <c r="P153" i="5"/>
  <c r="I155" i="5"/>
  <c r="Q155" i="5"/>
  <c r="I163" i="5"/>
  <c r="H160" i="5"/>
  <c r="X160" i="5"/>
  <c r="Q159" i="5"/>
  <c r="T167" i="5"/>
  <c r="Y199" i="5"/>
  <c r="Q199" i="5"/>
  <c r="I199" i="5"/>
  <c r="M199" i="5"/>
  <c r="U219" i="5"/>
  <c r="Q143" i="5"/>
  <c r="L148" i="5"/>
  <c r="L144" i="5"/>
  <c r="AB148" i="5"/>
  <c r="Y147" i="5"/>
  <c r="L166" i="5"/>
  <c r="T166" i="5"/>
  <c r="AB170" i="5"/>
  <c r="L167" i="5"/>
  <c r="T160" i="5"/>
  <c r="L158" i="5"/>
  <c r="I159" i="5"/>
  <c r="T159" i="5"/>
  <c r="L162" i="5"/>
  <c r="AB166" i="5"/>
  <c r="L209" i="5"/>
  <c r="T209" i="5"/>
  <c r="AB209" i="5"/>
  <c r="X213" i="5"/>
  <c r="L216" i="5"/>
  <c r="AB224" i="5"/>
  <c r="H236" i="5"/>
  <c r="I235" i="5"/>
  <c r="M143" i="5"/>
  <c r="Y143" i="5"/>
  <c r="H148" i="5"/>
  <c r="H144" i="5"/>
  <c r="Y151" i="5"/>
  <c r="Q151" i="5"/>
  <c r="I151" i="5"/>
  <c r="U151" i="5"/>
  <c r="M151" i="5"/>
  <c r="U155" i="5"/>
  <c r="M155" i="5"/>
  <c r="P160" i="5"/>
  <c r="U159" i="5"/>
  <c r="M159" i="5"/>
  <c r="M163" i="5"/>
  <c r="AB167" i="5"/>
  <c r="T148" i="5"/>
  <c r="L160" i="5"/>
  <c r="AB160" i="5"/>
  <c r="Y159" i="5"/>
  <c r="U199" i="5"/>
  <c r="P144" i="5"/>
  <c r="T144" i="5"/>
  <c r="X144" i="5"/>
  <c r="AB144" i="5"/>
  <c r="H156" i="5"/>
  <c r="L156" i="5"/>
  <c r="P156" i="5"/>
  <c r="T156" i="5"/>
  <c r="X156" i="5"/>
  <c r="AB156" i="5"/>
  <c r="AB210" i="5"/>
  <c r="T211" i="5"/>
  <c r="U215" i="5"/>
  <c r="I215" i="5"/>
  <c r="Q215" i="5"/>
  <c r="Y215" i="5"/>
  <c r="M215" i="5"/>
  <c r="L245" i="5"/>
  <c r="AB245" i="5"/>
  <c r="H245" i="5"/>
  <c r="X214" i="5"/>
  <c r="P213" i="5"/>
  <c r="P214" i="5"/>
  <c r="L214" i="5"/>
  <c r="X220" i="5"/>
  <c r="H232" i="5"/>
  <c r="I231" i="5"/>
  <c r="T232" i="5"/>
  <c r="U231" i="5"/>
  <c r="AB236" i="5"/>
  <c r="X236" i="5"/>
  <c r="Y235" i="5"/>
  <c r="X247" i="5"/>
  <c r="Y207" i="5"/>
  <c r="Q207" i="5"/>
  <c r="I207" i="5"/>
  <c r="M207" i="5"/>
  <c r="AB215" i="5"/>
  <c r="P216" i="5"/>
  <c r="T212" i="5"/>
  <c r="L219" i="5"/>
  <c r="L223" i="5"/>
  <c r="X234" i="5"/>
  <c r="X230" i="5"/>
  <c r="Y187" i="5"/>
  <c r="Q187" i="5"/>
  <c r="I187" i="5"/>
  <c r="U187" i="5"/>
  <c r="Y195" i="5"/>
  <c r="Q195" i="5"/>
  <c r="I195" i="5"/>
  <c r="U195" i="5"/>
  <c r="P209" i="5"/>
  <c r="X209" i="5"/>
  <c r="U211" i="5"/>
  <c r="Y211" i="5"/>
  <c r="I211" i="5"/>
  <c r="T218" i="5"/>
  <c r="T222" i="5"/>
  <c r="P215" i="5"/>
  <c r="X223" i="5"/>
  <c r="X219" i="5"/>
  <c r="X216" i="5"/>
  <c r="L236" i="5"/>
  <c r="M235" i="5"/>
  <c r="H247" i="5"/>
  <c r="H246" i="5"/>
  <c r="Y203" i="5"/>
  <c r="Q203" i="5"/>
  <c r="I203" i="5"/>
  <c r="U203" i="5"/>
  <c r="T214" i="5"/>
  <c r="AB220" i="5"/>
  <c r="T230" i="5"/>
  <c r="T234" i="5"/>
  <c r="T245" i="5"/>
  <c r="P251" i="5"/>
  <c r="P255" i="5"/>
  <c r="Q219" i="5"/>
  <c r="AB235" i="5"/>
  <c r="T242" i="5"/>
  <c r="I191" i="5"/>
  <c r="Q191" i="5"/>
  <c r="L232" i="5"/>
  <c r="M231" i="5"/>
  <c r="AB232" i="5"/>
  <c r="Q235" i="5"/>
  <c r="X246" i="5"/>
  <c r="L243" i="5"/>
  <c r="P244" i="5"/>
  <c r="U247" i="5"/>
  <c r="I247" i="5"/>
  <c r="M243" i="5"/>
  <c r="Y243" i="5"/>
  <c r="H244" i="5"/>
  <c r="X244" i="5"/>
  <c r="AB247" i="5"/>
  <c r="AB251" i="5"/>
  <c r="U259" i="5"/>
  <c r="M259" i="5"/>
  <c r="Y259" i="5"/>
  <c r="Q259" i="5"/>
  <c r="I259" i="5"/>
  <c r="T244" i="5"/>
  <c r="L246" i="5"/>
  <c r="L250" i="5"/>
  <c r="T251" i="5"/>
  <c r="M130" i="5"/>
  <c r="M131" i="5" s="1"/>
  <c r="Y30" i="5"/>
  <c r="Y31" i="5" s="1"/>
  <c r="Q58" i="5"/>
  <c r="Q59" i="5" s="1"/>
  <c r="Q56" i="5" s="1"/>
  <c r="Q57" i="5" s="1"/>
  <c r="I50" i="5"/>
  <c r="I51" i="5" s="1"/>
  <c r="I54" i="5"/>
  <c r="I55" i="5" s="1"/>
  <c r="I38" i="5"/>
  <c r="I39" i="5" s="1"/>
  <c r="I36" i="5" s="1"/>
  <c r="I37" i="5" s="1"/>
  <c r="U130" i="5"/>
  <c r="U131" i="5" s="1"/>
  <c r="Y102" i="5"/>
  <c r="Y103" i="5" s="1"/>
  <c r="U102" i="5"/>
  <c r="U103" i="5" s="1"/>
  <c r="I106" i="5"/>
  <c r="I107" i="5" s="1"/>
  <c r="I34" i="5"/>
  <c r="I130" i="5"/>
  <c r="Q130" i="5"/>
  <c r="I110" i="5"/>
  <c r="Q110" i="5"/>
  <c r="Y110" i="5"/>
  <c r="I98" i="5"/>
  <c r="Q98" i="5"/>
  <c r="Y98" i="5"/>
  <c r="M22" i="5"/>
  <c r="M23" i="5" s="1"/>
  <c r="M20" i="5" s="1"/>
  <c r="M21" i="5" s="1"/>
  <c r="U22" i="5"/>
  <c r="U23" i="5" s="1"/>
  <c r="U20" i="5" s="1"/>
  <c r="U21" i="5" s="1"/>
  <c r="Y58" i="5"/>
  <c r="Y59" i="5" s="1"/>
  <c r="Y56" i="5" s="1"/>
  <c r="Y57" i="5" s="1"/>
  <c r="Q114" i="5"/>
  <c r="Q112" i="5" s="1"/>
  <c r="Q113" i="5" s="1"/>
  <c r="I11" i="5"/>
  <c r="I8" i="5" s="1"/>
  <c r="I9" i="5" s="1"/>
  <c r="Q82" i="5"/>
  <c r="M110" i="5"/>
  <c r="U110" i="5"/>
  <c r="M98" i="5"/>
  <c r="U98" i="5"/>
  <c r="I22" i="5"/>
  <c r="I23" i="5" s="1"/>
  <c r="I20" i="5" s="1"/>
  <c r="I21" i="5" s="1"/>
  <c r="Q22" i="5"/>
  <c r="Q23" i="5" s="1"/>
  <c r="Q20" i="5" s="1"/>
  <c r="Q21" i="5" s="1"/>
  <c r="I102" i="5"/>
  <c r="I103" i="5" s="1"/>
  <c r="Y62" i="5"/>
  <c r="Y63" i="5" s="1"/>
  <c r="Y60" i="5" s="1"/>
  <c r="Y61" i="5" s="1"/>
  <c r="Y74" i="5"/>
  <c r="Y75" i="5" s="1"/>
  <c r="Y72" i="5" s="1"/>
  <c r="Y73" i="5" s="1"/>
  <c r="I58" i="5"/>
  <c r="I59" i="5" s="1"/>
  <c r="I56" i="5" s="1"/>
  <c r="I57" i="5" s="1"/>
  <c r="M11" i="5"/>
  <c r="M8" i="5" s="1"/>
  <c r="M9" i="5" s="1"/>
  <c r="AB116" i="5"/>
  <c r="Z120" i="5"/>
  <c r="Z123" i="5"/>
  <c r="AB119" i="5"/>
  <c r="AB121" i="5"/>
  <c r="AA125" i="5"/>
  <c r="AB125" i="5" s="1"/>
  <c r="AB122" i="5"/>
  <c r="AB115" i="5"/>
  <c r="AB117" i="5"/>
  <c r="W121" i="5"/>
  <c r="X117" i="5"/>
  <c r="V124" i="5"/>
  <c r="X120" i="5"/>
  <c r="W122" i="5"/>
  <c r="X118" i="5"/>
  <c r="Y118" i="5"/>
  <c r="Y119" i="5" s="1"/>
  <c r="V123" i="5"/>
  <c r="X114" i="5"/>
  <c r="S126" i="5"/>
  <c r="T126" i="5" s="1"/>
  <c r="T122" i="5"/>
  <c r="R116" i="5"/>
  <c r="R119" i="5"/>
  <c r="U118" i="5" s="1"/>
  <c r="T118" i="5"/>
  <c r="O122" i="5"/>
  <c r="P118" i="5"/>
  <c r="O117" i="5"/>
  <c r="N120" i="5"/>
  <c r="N123" i="5"/>
  <c r="Q118" i="5"/>
  <c r="Q116" i="5" s="1"/>
  <c r="Q117" i="5" s="1"/>
  <c r="L116" i="5"/>
  <c r="J120" i="5"/>
  <c r="L121" i="5"/>
  <c r="K125" i="5"/>
  <c r="L125" i="5" s="1"/>
  <c r="L117" i="5"/>
  <c r="J119" i="5"/>
  <c r="M118" i="5" s="1"/>
  <c r="Z107" i="5"/>
  <c r="X100" i="5"/>
  <c r="V107" i="5"/>
  <c r="X107" i="5" s="1"/>
  <c r="S105" i="5"/>
  <c r="T105" i="5" s="1"/>
  <c r="Q106" i="5"/>
  <c r="P107" i="5"/>
  <c r="P103" i="5"/>
  <c r="P100" i="5"/>
  <c r="Q102" i="5"/>
  <c r="L100" i="5"/>
  <c r="M102" i="5"/>
  <c r="M103" i="5" s="1"/>
  <c r="J107" i="5"/>
  <c r="H100" i="5"/>
  <c r="H103" i="5"/>
  <c r="AB87" i="5"/>
  <c r="Z91" i="5"/>
  <c r="AB83" i="5"/>
  <c r="Z84" i="5"/>
  <c r="AA89" i="5"/>
  <c r="X85" i="5"/>
  <c r="W89" i="5"/>
  <c r="X88" i="5"/>
  <c r="V92" i="5"/>
  <c r="X92" i="5" s="1"/>
  <c r="X86" i="5"/>
  <c r="W90" i="5"/>
  <c r="X81" i="5"/>
  <c r="X84" i="5"/>
  <c r="X82" i="5"/>
  <c r="T87" i="5"/>
  <c r="R91" i="5"/>
  <c r="U90" i="5" s="1"/>
  <c r="S93" i="5"/>
  <c r="T93" i="5" s="1"/>
  <c r="T89" i="5"/>
  <c r="T90" i="5"/>
  <c r="S94" i="5"/>
  <c r="T94" i="5" s="1"/>
  <c r="T85" i="5"/>
  <c r="T86" i="5"/>
  <c r="R84" i="5"/>
  <c r="P87" i="5"/>
  <c r="N91" i="5"/>
  <c r="Q90" i="5" s="1"/>
  <c r="P83" i="5"/>
  <c r="N84" i="5"/>
  <c r="L84" i="5"/>
  <c r="J88" i="5"/>
  <c r="J91" i="5"/>
  <c r="M90" i="5" s="1"/>
  <c r="L87" i="5"/>
  <c r="L89" i="5"/>
  <c r="K93" i="5"/>
  <c r="L93" i="5" s="1"/>
  <c r="L85" i="5"/>
  <c r="L80" i="5"/>
  <c r="I86" i="5"/>
  <c r="AB28" i="5"/>
  <c r="AB33" i="5"/>
  <c r="AB34" i="5"/>
  <c r="AB30" i="5"/>
  <c r="X32" i="5"/>
  <c r="X30" i="5"/>
  <c r="X35" i="5"/>
  <c r="Y34" i="5"/>
  <c r="Y26" i="5"/>
  <c r="Y27" i="5" s="1"/>
  <c r="Y24" i="5" s="1"/>
  <c r="Y25" i="5" s="1"/>
  <c r="T32" i="5"/>
  <c r="T30" i="5"/>
  <c r="U30" i="5"/>
  <c r="T28" i="5"/>
  <c r="P29" i="5"/>
  <c r="P30" i="5"/>
  <c r="Q30" i="5"/>
  <c r="L28" i="5"/>
  <c r="L33" i="5"/>
  <c r="M30" i="5"/>
  <c r="L31" i="5"/>
  <c r="L34" i="5"/>
  <c r="L24" i="5"/>
  <c r="L30" i="5"/>
  <c r="H30" i="5"/>
  <c r="P19" i="5"/>
  <c r="L12" i="5"/>
  <c r="L19" i="5"/>
  <c r="H16" i="5"/>
  <c r="AA16" i="5"/>
  <c r="AB16" i="5" s="1"/>
  <c r="X12" i="5"/>
  <c r="S16" i="5"/>
  <c r="T16" i="5" s="1"/>
  <c r="S17" i="5"/>
  <c r="T17" i="5" s="1"/>
  <c r="P12" i="5"/>
  <c r="O17" i="5"/>
  <c r="P17" i="5" s="1"/>
  <c r="K16" i="5"/>
  <c r="L16" i="5" s="1"/>
  <c r="L13" i="5"/>
  <c r="I118" i="5"/>
  <c r="I119" i="5" s="1"/>
  <c r="I114" i="5"/>
  <c r="I115" i="5" s="1"/>
  <c r="Q86" i="5"/>
  <c r="Q87" i="5" s="1"/>
  <c r="Y82" i="5"/>
  <c r="Y83" i="5" s="1"/>
  <c r="Y80" i="5" s="1"/>
  <c r="Y81" i="5" s="1"/>
  <c r="I14" i="5"/>
  <c r="Q14" i="5"/>
  <c r="Y14" i="5"/>
  <c r="M14" i="5"/>
  <c r="U14" i="5"/>
  <c r="M18" i="5"/>
  <c r="U18" i="5"/>
  <c r="I18" i="5"/>
  <c r="Q18" i="5"/>
  <c r="I26" i="5"/>
  <c r="Q26" i="5"/>
  <c r="M26" i="5"/>
  <c r="U26" i="5"/>
  <c r="I42" i="5"/>
  <c r="I46" i="5"/>
  <c r="M114" i="5"/>
  <c r="U114" i="5"/>
  <c r="Y78" i="5"/>
  <c r="Y79" i="5" s="1"/>
  <c r="Y76" i="5" s="1"/>
  <c r="Y77" i="5" s="1"/>
  <c r="I78" i="5"/>
  <c r="Q78" i="5"/>
  <c r="M78" i="5"/>
  <c r="M79" i="5" s="1"/>
  <c r="Q74" i="5"/>
  <c r="Q75" i="5" s="1"/>
  <c r="Y70" i="5"/>
  <c r="Y71" i="5" s="1"/>
  <c r="Y68" i="5" s="1"/>
  <c r="Y69" i="5" s="1"/>
  <c r="I70" i="5"/>
  <c r="I71" i="5" s="1"/>
  <c r="I66" i="5"/>
  <c r="Y66" i="5"/>
  <c r="Y67" i="5" s="1"/>
  <c r="Y64" i="5" s="1"/>
  <c r="Y65" i="5" s="1"/>
  <c r="Q62" i="5"/>
  <c r="Q63" i="5" s="1"/>
  <c r="Q60" i="5" s="1"/>
  <c r="M58" i="5"/>
  <c r="M59" i="5" s="1"/>
  <c r="M56" i="5" s="1"/>
  <c r="M57" i="5" s="1"/>
  <c r="U58" i="5"/>
  <c r="U59" i="5" s="1"/>
  <c r="U56" i="5" s="1"/>
  <c r="U57" i="5" s="1"/>
  <c r="M62" i="5"/>
  <c r="U62" i="5"/>
  <c r="M66" i="5"/>
  <c r="U66" i="5"/>
  <c r="M70" i="5"/>
  <c r="U70" i="5"/>
  <c r="M74" i="5"/>
  <c r="U74" i="5"/>
  <c r="M82" i="5"/>
  <c r="U82" i="5"/>
  <c r="M86" i="5"/>
  <c r="U86" i="5"/>
  <c r="D493" i="5" l="1"/>
  <c r="S46" i="4" s="1"/>
  <c r="Q46" i="4"/>
  <c r="D489" i="5"/>
  <c r="S45" i="4" s="1"/>
  <c r="Q45" i="4"/>
  <c r="D211" i="5"/>
  <c r="K40" i="4" s="1"/>
  <c r="I40" i="4"/>
  <c r="D771" i="5"/>
  <c r="AA51" i="4" s="1"/>
  <c r="Y51" i="4"/>
  <c r="D707" i="5"/>
  <c r="AA35" i="4" s="1"/>
  <c r="Y35" i="4"/>
  <c r="D356" i="5"/>
  <c r="O44" i="4" s="1"/>
  <c r="M44" i="4"/>
  <c r="D292" i="5"/>
  <c r="O28" i="4" s="1"/>
  <c r="M28" i="4"/>
  <c r="D655" i="5"/>
  <c r="AA22" i="4" s="1"/>
  <c r="Y22" i="4"/>
  <c r="D497" i="5"/>
  <c r="S47" i="4" s="1"/>
  <c r="Q47" i="4"/>
  <c r="D481" i="5"/>
  <c r="S43" i="4" s="1"/>
  <c r="Q43" i="4"/>
  <c r="D139" i="5"/>
  <c r="K22" i="4" s="1"/>
  <c r="I22" i="4"/>
  <c r="D364" i="5"/>
  <c r="O46" i="4" s="1"/>
  <c r="M46" i="4"/>
  <c r="D300" i="5"/>
  <c r="O30" i="4" s="1"/>
  <c r="M30" i="4"/>
  <c r="D397" i="5"/>
  <c r="S22" i="4" s="1"/>
  <c r="Q22" i="4"/>
  <c r="D509" i="5"/>
  <c r="S50" i="4" s="1"/>
  <c r="Q50" i="4"/>
  <c r="D477" i="5"/>
  <c r="S42" i="4" s="1"/>
  <c r="Q42" i="4"/>
  <c r="D441" i="5"/>
  <c r="S33" i="4" s="1"/>
  <c r="Q33" i="4"/>
  <c r="D421" i="5"/>
  <c r="S28" i="4" s="1"/>
  <c r="Q28" i="4"/>
  <c r="D501" i="5"/>
  <c r="S48" i="4" s="1"/>
  <c r="Q48" i="4"/>
  <c r="J12" i="4"/>
  <c r="Z12" i="4"/>
  <c r="D360" i="5"/>
  <c r="O45" i="4" s="1"/>
  <c r="M45" i="4"/>
  <c r="D328" i="5"/>
  <c r="O37" i="4" s="1"/>
  <c r="M37" i="4"/>
  <c r="D296" i="5"/>
  <c r="O29" i="4" s="1"/>
  <c r="M29" i="4"/>
  <c r="D227" i="5"/>
  <c r="K44" i="4" s="1"/>
  <c r="I44" i="4"/>
  <c r="D195" i="5"/>
  <c r="K36" i="4" s="1"/>
  <c r="I36" i="4"/>
  <c r="D755" i="5"/>
  <c r="AA47" i="4" s="1"/>
  <c r="Y47" i="4"/>
  <c r="D723" i="5"/>
  <c r="AA39" i="4" s="1"/>
  <c r="Y39" i="4"/>
  <c r="D372" i="5"/>
  <c r="O48" i="4" s="1"/>
  <c r="M48" i="4"/>
  <c r="D255" i="5"/>
  <c r="K51" i="4" s="1"/>
  <c r="I51" i="4"/>
  <c r="D223" i="5"/>
  <c r="K43" i="4" s="1"/>
  <c r="I43" i="4"/>
  <c r="D191" i="5"/>
  <c r="K35" i="4" s="1"/>
  <c r="I35" i="4"/>
  <c r="D159" i="5"/>
  <c r="K27" i="4" s="1"/>
  <c r="I27" i="4"/>
  <c r="D751" i="5"/>
  <c r="AA46" i="4" s="1"/>
  <c r="Y46" i="4"/>
  <c r="D671" i="5"/>
  <c r="AA26" i="4" s="1"/>
  <c r="Y26" i="4"/>
  <c r="C12" i="4"/>
  <c r="I12" i="4"/>
  <c r="D457" i="5"/>
  <c r="S37" i="4" s="1"/>
  <c r="Q37" i="4"/>
  <c r="D437" i="5"/>
  <c r="S32" i="4" s="1"/>
  <c r="Q32" i="4"/>
  <c r="D485" i="5"/>
  <c r="S44" i="4" s="1"/>
  <c r="Q44" i="4"/>
  <c r="D473" i="5"/>
  <c r="S41" i="4" s="1"/>
  <c r="Q41" i="4"/>
  <c r="D344" i="5"/>
  <c r="O41" i="4" s="1"/>
  <c r="M41" i="4"/>
  <c r="D280" i="5"/>
  <c r="O25" i="4" s="1"/>
  <c r="M25" i="4"/>
  <c r="D179" i="5"/>
  <c r="K32" i="4" s="1"/>
  <c r="I32" i="4"/>
  <c r="D739" i="5"/>
  <c r="AA43" i="4" s="1"/>
  <c r="Y43" i="4"/>
  <c r="D659" i="5"/>
  <c r="AA23" i="4" s="1"/>
  <c r="Y23" i="4"/>
  <c r="D207" i="5"/>
  <c r="K39" i="4" s="1"/>
  <c r="I39" i="4"/>
  <c r="D735" i="5"/>
  <c r="AA42" i="4" s="1"/>
  <c r="Y42" i="4"/>
  <c r="D433" i="5"/>
  <c r="S31" i="4" s="1"/>
  <c r="Q31" i="4"/>
  <c r="D429" i="5"/>
  <c r="S30" i="4" s="1"/>
  <c r="Q30" i="4"/>
  <c r="D235" i="5"/>
  <c r="K46" i="4" s="1"/>
  <c r="I46" i="4"/>
  <c r="D171" i="5"/>
  <c r="K30" i="4" s="1"/>
  <c r="I30" i="4"/>
  <c r="D747" i="5"/>
  <c r="AA45" i="4" s="1"/>
  <c r="Y45" i="4"/>
  <c r="D332" i="5"/>
  <c r="O38" i="4" s="1"/>
  <c r="M38" i="4"/>
  <c r="D14" i="4"/>
  <c r="H14" i="4"/>
  <c r="D449" i="5"/>
  <c r="S35" i="4" s="1"/>
  <c r="Q35" i="4"/>
  <c r="D513" i="5"/>
  <c r="S51" i="4" s="1"/>
  <c r="Q51" i="4"/>
  <c r="D368" i="5"/>
  <c r="O47" i="4" s="1"/>
  <c r="M47" i="4"/>
  <c r="D336" i="5"/>
  <c r="O39" i="4" s="1"/>
  <c r="M39" i="4"/>
  <c r="D304" i="5"/>
  <c r="O31" i="4" s="1"/>
  <c r="M31" i="4"/>
  <c r="D219" i="5"/>
  <c r="K42" i="4" s="1"/>
  <c r="I42" i="4"/>
  <c r="D155" i="5"/>
  <c r="K26" i="4" s="1"/>
  <c r="I26" i="4"/>
  <c r="D731" i="5"/>
  <c r="AA41" i="4" s="1"/>
  <c r="Y41" i="4"/>
  <c r="D667" i="5"/>
  <c r="AA25" i="4" s="1"/>
  <c r="Y25" i="4"/>
  <c r="D380" i="5"/>
  <c r="O50" i="4" s="1"/>
  <c r="M50" i="4"/>
  <c r="D316" i="5"/>
  <c r="O34" i="4" s="1"/>
  <c r="M34" i="4"/>
  <c r="D231" i="5"/>
  <c r="K45" i="4" s="1"/>
  <c r="I45" i="4"/>
  <c r="D199" i="5"/>
  <c r="K37" i="4" s="1"/>
  <c r="I37" i="4"/>
  <c r="D167" i="5"/>
  <c r="K29" i="4" s="1"/>
  <c r="I29" i="4"/>
  <c r="D775" i="5"/>
  <c r="AA52" i="4" s="1"/>
  <c r="Y52" i="4"/>
  <c r="D743" i="5"/>
  <c r="AA44" i="4" s="1"/>
  <c r="Y44" i="4"/>
  <c r="D711" i="5"/>
  <c r="AA36" i="4" s="1"/>
  <c r="Y36" i="4"/>
  <c r="D388" i="5"/>
  <c r="O52" i="4" s="1"/>
  <c r="M52" i="4"/>
  <c r="D308" i="5"/>
  <c r="O32" i="4" s="1"/>
  <c r="D259" i="5"/>
  <c r="D90" i="5"/>
  <c r="G42" i="4" s="1"/>
  <c r="D675" i="5"/>
  <c r="AA27" i="4" s="1"/>
  <c r="E33" i="4"/>
  <c r="D340" i="5"/>
  <c r="O40" i="4" s="1"/>
  <c r="D719" i="5"/>
  <c r="AA38" i="4" s="1"/>
  <c r="D260" i="5"/>
  <c r="C260" i="5" s="1"/>
  <c r="C259" i="5" s="1"/>
  <c r="D42" i="5"/>
  <c r="G30" i="4" s="1"/>
  <c r="D175" i="5"/>
  <c r="K31" i="4" s="1"/>
  <c r="D348" i="5"/>
  <c r="O42" i="4" s="1"/>
  <c r="D239" i="5"/>
  <c r="K47" i="4" s="1"/>
  <c r="D251" i="5"/>
  <c r="K50" i="4" s="1"/>
  <c r="D114" i="5"/>
  <c r="G48" i="4" s="1"/>
  <c r="D312" i="5"/>
  <c r="O33" i="4" s="1"/>
  <c r="E38" i="4"/>
  <c r="D763" i="5"/>
  <c r="AA49" i="4" s="1"/>
  <c r="D243" i="5"/>
  <c r="K48" i="4" s="1"/>
  <c r="D663" i="5"/>
  <c r="AA24" i="4" s="1"/>
  <c r="D163" i="5"/>
  <c r="K28" i="4" s="1"/>
  <c r="D26" i="5"/>
  <c r="G26" i="4" s="1"/>
  <c r="D183" i="5"/>
  <c r="K33" i="4" s="1"/>
  <c r="E41" i="4"/>
  <c r="D288" i="5"/>
  <c r="O27" i="4" s="1"/>
  <c r="D50" i="5"/>
  <c r="G32" i="4" s="1"/>
  <c r="D284" i="5"/>
  <c r="O26" i="4" s="1"/>
  <c r="D759" i="5"/>
  <c r="AA48" i="4" s="1"/>
  <c r="D62" i="5"/>
  <c r="G35" i="4" s="1"/>
  <c r="D352" i="5"/>
  <c r="O43" i="4" s="1"/>
  <c r="D187" i="5"/>
  <c r="K34" i="4" s="1"/>
  <c r="D247" i="5"/>
  <c r="K49" i="4" s="1"/>
  <c r="E40" i="4"/>
  <c r="D384" i="5"/>
  <c r="O51" i="4" s="1"/>
  <c r="D151" i="5"/>
  <c r="K25" i="4" s="1"/>
  <c r="E31" i="4"/>
  <c r="D320" i="5"/>
  <c r="O35" i="4" s="1"/>
  <c r="D128" i="5"/>
  <c r="D215" i="5"/>
  <c r="K41" i="4" s="1"/>
  <c r="D727" i="5"/>
  <c r="AA40" i="4" s="1"/>
  <c r="D110" i="5"/>
  <c r="G47" i="4" s="1"/>
  <c r="E44" i="4"/>
  <c r="E28" i="4"/>
  <c r="E23" i="4"/>
  <c r="D18" i="5"/>
  <c r="G24" i="4" s="1"/>
  <c r="D203" i="5"/>
  <c r="K38" i="4" s="1"/>
  <c r="D715" i="5"/>
  <c r="AA37" i="4" s="1"/>
  <c r="D130" i="5"/>
  <c r="D59" i="5"/>
  <c r="E36" i="4"/>
  <c r="AC385" i="5"/>
  <c r="AC382" i="5"/>
  <c r="AC383" i="5" s="1"/>
  <c r="AC353" i="5"/>
  <c r="AC350" i="5" s="1"/>
  <c r="AC351" i="5" s="1"/>
  <c r="AC321" i="5"/>
  <c r="AC318" i="5" s="1"/>
  <c r="AC319" i="5" s="1"/>
  <c r="AC289" i="5"/>
  <c r="AC286" i="5" s="1"/>
  <c r="AC287" i="5" s="1"/>
  <c r="AC236" i="5"/>
  <c r="AC233" i="5"/>
  <c r="AC234" i="5" s="1"/>
  <c r="AC748" i="5"/>
  <c r="AC745" i="5" s="1"/>
  <c r="AC746" i="5" s="1"/>
  <c r="AC131" i="5"/>
  <c r="AC128" i="5"/>
  <c r="AC129" i="5" s="1"/>
  <c r="AC99" i="5"/>
  <c r="AC96" i="5"/>
  <c r="AC97" i="5" s="1"/>
  <c r="AC365" i="5"/>
  <c r="AC362" i="5"/>
  <c r="AC363" i="5" s="1"/>
  <c r="AC301" i="5"/>
  <c r="AC298" i="5" s="1"/>
  <c r="AC299" i="5" s="1"/>
  <c r="AC245" i="5"/>
  <c r="AC246" i="5" s="1"/>
  <c r="AC248" i="5"/>
  <c r="AC760" i="5"/>
  <c r="AC757" i="5"/>
  <c r="AC758" i="5" s="1"/>
  <c r="AC111" i="5"/>
  <c r="AC108" i="5"/>
  <c r="AC109" i="5" s="1"/>
  <c r="D106" i="5"/>
  <c r="G46" i="4" s="1"/>
  <c r="E37" i="4"/>
  <c r="E22" i="4"/>
  <c r="D324" i="5"/>
  <c r="O36" i="4" s="1"/>
  <c r="D767" i="5"/>
  <c r="AA50" i="4" s="1"/>
  <c r="D703" i="5"/>
  <c r="AA34" i="4" s="1"/>
  <c r="D102" i="5"/>
  <c r="G45" i="4" s="1"/>
  <c r="D38" i="5"/>
  <c r="G29" i="4" s="1"/>
  <c r="D376" i="5"/>
  <c r="O49" i="4" s="1"/>
  <c r="AC361" i="5"/>
  <c r="AC358" i="5" s="1"/>
  <c r="AC359" i="5" s="1"/>
  <c r="AC297" i="5"/>
  <c r="AC294" i="5" s="1"/>
  <c r="AC295" i="5" s="1"/>
  <c r="AC260" i="5"/>
  <c r="AC257" i="5"/>
  <c r="AC258" i="5" s="1"/>
  <c r="AC228" i="5"/>
  <c r="AC225" i="5"/>
  <c r="AC226" i="5" s="1"/>
  <c r="AC756" i="5"/>
  <c r="AC753" i="5" s="1"/>
  <c r="AC754" i="5" s="1"/>
  <c r="AC120" i="5"/>
  <c r="AC121" i="5" s="1"/>
  <c r="AC123" i="5"/>
  <c r="AC91" i="5"/>
  <c r="AC88" i="5" s="1"/>
  <c r="AC89" i="5" s="1"/>
  <c r="AC373" i="5"/>
  <c r="AC370" i="5"/>
  <c r="AC371" i="5" s="1"/>
  <c r="AC309" i="5"/>
  <c r="AC306" i="5" s="1"/>
  <c r="AC307" i="5" s="1"/>
  <c r="AC256" i="5"/>
  <c r="AC253" i="5"/>
  <c r="AC254" i="5" s="1"/>
  <c r="AC224" i="5"/>
  <c r="AC221" i="5" s="1"/>
  <c r="AC222" i="5" s="1"/>
  <c r="AC752" i="5"/>
  <c r="AC749" i="5" s="1"/>
  <c r="AC750" i="5" s="1"/>
  <c r="AC119" i="5"/>
  <c r="AC116" i="5"/>
  <c r="AC117" i="5" s="1"/>
  <c r="AC369" i="5"/>
  <c r="AC366" i="5"/>
  <c r="AC367" i="5" s="1"/>
  <c r="AC305" i="5"/>
  <c r="AC302" i="5" s="1"/>
  <c r="AC303" i="5" s="1"/>
  <c r="AC249" i="5"/>
  <c r="AC250" i="5" s="1"/>
  <c r="AC252" i="5"/>
  <c r="AC220" i="5"/>
  <c r="AC217" i="5" s="1"/>
  <c r="AC218" i="5" s="1"/>
  <c r="AC764" i="5"/>
  <c r="AC761" i="5"/>
  <c r="AC762" i="5" s="1"/>
  <c r="AC115" i="5"/>
  <c r="AC112" i="5"/>
  <c r="AC113" i="5" s="1"/>
  <c r="AC381" i="5"/>
  <c r="AC378" i="5"/>
  <c r="AC379" i="5" s="1"/>
  <c r="AC349" i="5"/>
  <c r="AC346" i="5" s="1"/>
  <c r="AC347" i="5" s="1"/>
  <c r="AC317" i="5"/>
  <c r="AC314" i="5" s="1"/>
  <c r="AC315" i="5" s="1"/>
  <c r="AC285" i="5"/>
  <c r="AC282" i="5" s="1"/>
  <c r="AC283" i="5" s="1"/>
  <c r="AC232" i="5"/>
  <c r="AC229" i="5"/>
  <c r="AC230" i="5" s="1"/>
  <c r="AC776" i="5"/>
  <c r="AC773" i="5"/>
  <c r="AC774" i="5" s="1"/>
  <c r="AC744" i="5"/>
  <c r="AC741" i="5" s="1"/>
  <c r="AC742" i="5" s="1"/>
  <c r="AC124" i="5"/>
  <c r="AC125" i="5" s="1"/>
  <c r="AC127" i="5"/>
  <c r="AC95" i="5"/>
  <c r="AC92" i="5" s="1"/>
  <c r="AC93" i="5" s="1"/>
  <c r="AC389" i="5"/>
  <c r="AC386" i="5"/>
  <c r="AC387" i="5" s="1"/>
  <c r="E50" i="4"/>
  <c r="D23" i="5"/>
  <c r="AC377" i="5"/>
  <c r="AC374" i="5"/>
  <c r="AC375" i="5" s="1"/>
  <c r="AC313" i="5"/>
  <c r="AC310" i="5" s="1"/>
  <c r="AC311" i="5" s="1"/>
  <c r="AC281" i="5"/>
  <c r="AC278" i="5" s="1"/>
  <c r="AC279" i="5" s="1"/>
  <c r="AC244" i="5"/>
  <c r="AC241" i="5"/>
  <c r="AC242" i="5" s="1"/>
  <c r="AC772" i="5"/>
  <c r="AC769" i="5"/>
  <c r="AC770" i="5" s="1"/>
  <c r="AC107" i="5"/>
  <c r="AC104" i="5"/>
  <c r="AC105" i="5" s="1"/>
  <c r="AC357" i="5"/>
  <c r="AC354" i="5" s="1"/>
  <c r="AC355" i="5" s="1"/>
  <c r="AC293" i="5"/>
  <c r="AC290" i="5" s="1"/>
  <c r="AC291" i="5" s="1"/>
  <c r="AC240" i="5"/>
  <c r="AC237" i="5"/>
  <c r="AC238" i="5" s="1"/>
  <c r="AC768" i="5"/>
  <c r="AC765" i="5"/>
  <c r="AC766" i="5" s="1"/>
  <c r="AC103" i="5"/>
  <c r="AC100" i="5"/>
  <c r="AC101" i="5" s="1"/>
  <c r="Z560" i="5"/>
  <c r="AC558" i="5"/>
  <c r="AC559" i="5" s="1"/>
  <c r="AC556" i="5" s="1"/>
  <c r="AC557" i="5" s="1"/>
  <c r="Z689" i="5"/>
  <c r="AC687" i="5"/>
  <c r="AC688" i="5" s="1"/>
  <c r="AC685" i="5" s="1"/>
  <c r="AC686" i="5" s="1"/>
  <c r="D11" i="5"/>
  <c r="D8" i="5"/>
  <c r="D530" i="5"/>
  <c r="W23" i="4" s="1"/>
  <c r="Q61" i="5"/>
  <c r="D626" i="5"/>
  <c r="W47" i="4" s="1"/>
  <c r="D562" i="5"/>
  <c r="W31" i="4" s="1"/>
  <c r="D630" i="5"/>
  <c r="W48" i="4" s="1"/>
  <c r="Q65" i="5"/>
  <c r="D594" i="5"/>
  <c r="W39" i="4" s="1"/>
  <c r="D505" i="5"/>
  <c r="S49" i="4" s="1"/>
  <c r="D574" i="5"/>
  <c r="W34" i="4" s="1"/>
  <c r="D542" i="5"/>
  <c r="W26" i="4" s="1"/>
  <c r="D642" i="5"/>
  <c r="W51" i="4" s="1"/>
  <c r="D610" i="5"/>
  <c r="W43" i="4" s="1"/>
  <c r="D578" i="5"/>
  <c r="W35" i="4" s="1"/>
  <c r="D546" i="5"/>
  <c r="W27" i="4" s="1"/>
  <c r="D118" i="5"/>
  <c r="G49" i="4" s="1"/>
  <c r="D558" i="5"/>
  <c r="W30" i="4" s="1"/>
  <c r="D526" i="5"/>
  <c r="W22" i="4" s="1"/>
  <c r="D614" i="5"/>
  <c r="W44" i="4" s="1"/>
  <c r="D598" i="5"/>
  <c r="W40" i="4" s="1"/>
  <c r="D20" i="5"/>
  <c r="D638" i="5"/>
  <c r="W50" i="4" s="1"/>
  <c r="D606" i="5"/>
  <c r="W42" i="4" s="1"/>
  <c r="D582" i="5"/>
  <c r="W36" i="4" s="1"/>
  <c r="D550" i="5"/>
  <c r="W28" i="4" s="1"/>
  <c r="D618" i="5"/>
  <c r="W45" i="4" s="1"/>
  <c r="D586" i="5"/>
  <c r="W37" i="4" s="1"/>
  <c r="D554" i="5"/>
  <c r="W29" i="4" s="1"/>
  <c r="X87" i="5"/>
  <c r="D56" i="5"/>
  <c r="D622" i="5"/>
  <c r="W46" i="4" s="1"/>
  <c r="D590" i="5"/>
  <c r="W38" i="4" s="1"/>
  <c r="D566" i="5"/>
  <c r="W32" i="4" s="1"/>
  <c r="D534" i="5"/>
  <c r="W24" i="4" s="1"/>
  <c r="D634" i="5"/>
  <c r="W49" i="4" s="1"/>
  <c r="D602" i="5"/>
  <c r="W41" i="4" s="1"/>
  <c r="D570" i="5"/>
  <c r="W33" i="4" s="1"/>
  <c r="D538" i="5"/>
  <c r="W25" i="4" s="1"/>
  <c r="D646" i="5"/>
  <c r="W52" i="4" s="1"/>
  <c r="D405" i="5"/>
  <c r="S24" i="4" s="1"/>
  <c r="U399" i="5"/>
  <c r="U400" i="5" s="1"/>
  <c r="D469" i="5"/>
  <c r="S40" i="4" s="1"/>
  <c r="D413" i="5"/>
  <c r="S26" i="4" s="1"/>
  <c r="D425" i="5"/>
  <c r="S29" i="4" s="1"/>
  <c r="D517" i="5"/>
  <c r="S52" i="4" s="1"/>
  <c r="D417" i="5"/>
  <c r="S27" i="4" s="1"/>
  <c r="D445" i="5"/>
  <c r="S34" i="4" s="1"/>
  <c r="D453" i="5"/>
  <c r="S36" i="4" s="1"/>
  <c r="D409" i="5"/>
  <c r="S25" i="4" s="1"/>
  <c r="U106" i="5"/>
  <c r="U107" i="5" s="1"/>
  <c r="L90" i="5"/>
  <c r="L86" i="5"/>
  <c r="O93" i="5"/>
  <c r="P93" i="5" s="1"/>
  <c r="S125" i="5"/>
  <c r="T125" i="5" s="1"/>
  <c r="T117" i="5"/>
  <c r="I120" i="5"/>
  <c r="Y18" i="5"/>
  <c r="Y19" i="5" s="1"/>
  <c r="Y16" i="5" s="1"/>
  <c r="X19" i="5"/>
  <c r="X124" i="5"/>
  <c r="AC503" i="5"/>
  <c r="AC504" i="5" s="1"/>
  <c r="V91" i="5"/>
  <c r="Y90" i="5" s="1"/>
  <c r="H116" i="5"/>
  <c r="Q229" i="5"/>
  <c r="Q230" i="5" s="1"/>
  <c r="H119" i="5"/>
  <c r="D465" i="5"/>
  <c r="S39" i="4" s="1"/>
  <c r="Y705" i="5"/>
  <c r="Y706" i="5" s="1"/>
  <c r="Y389" i="5"/>
  <c r="Y665" i="5"/>
  <c r="M201" i="5"/>
  <c r="I83" i="5"/>
  <c r="I80" i="5" s="1"/>
  <c r="I81" i="5" s="1"/>
  <c r="U369" i="5"/>
  <c r="Y576" i="5"/>
  <c r="Y577" i="5" s="1"/>
  <c r="M209" i="5"/>
  <c r="I669" i="5"/>
  <c r="I670" i="5" s="1"/>
  <c r="Q644" i="5"/>
  <c r="Q645" i="5" s="1"/>
  <c r="U354" i="5"/>
  <c r="U355" i="5" s="1"/>
  <c r="Y644" i="5"/>
  <c r="Y645" i="5" s="1"/>
  <c r="Q145" i="5"/>
  <c r="Q146" i="5" s="1"/>
  <c r="U757" i="5"/>
  <c r="U758" i="5" s="1"/>
  <c r="Q403" i="5"/>
  <c r="Q404" i="5" s="1"/>
  <c r="H123" i="5"/>
  <c r="F127" i="5"/>
  <c r="D126" i="5" s="1"/>
  <c r="H86" i="5"/>
  <c r="G90" i="5"/>
  <c r="F95" i="5"/>
  <c r="H91" i="5"/>
  <c r="F92" i="5"/>
  <c r="H92" i="5" s="1"/>
  <c r="H88" i="5"/>
  <c r="I515" i="5"/>
  <c r="H120" i="5"/>
  <c r="F124" i="5"/>
  <c r="H124" i="5" s="1"/>
  <c r="O90" i="5"/>
  <c r="P86" i="5"/>
  <c r="H121" i="5"/>
  <c r="G125" i="5"/>
  <c r="H125" i="5" s="1"/>
  <c r="U358" i="5"/>
  <c r="U359" i="5" s="1"/>
  <c r="I90" i="5"/>
  <c r="AB90" i="5"/>
  <c r="K126" i="5"/>
  <c r="L126" i="5" s="1"/>
  <c r="H89" i="5"/>
  <c r="G93" i="5"/>
  <c r="H93" i="5" s="1"/>
  <c r="I701" i="5"/>
  <c r="I702" i="5" s="1"/>
  <c r="Y266" i="5"/>
  <c r="E25" i="4"/>
  <c r="E27" i="4"/>
  <c r="E34" i="4"/>
  <c r="U631" i="5"/>
  <c r="E39" i="4"/>
  <c r="Y131" i="5"/>
  <c r="Y220" i="5"/>
  <c r="Y217" i="5" s="1"/>
  <c r="Y218" i="5" s="1"/>
  <c r="Y318" i="5"/>
  <c r="Y319" i="5" s="1"/>
  <c r="M266" i="5"/>
  <c r="M267" i="5" s="1"/>
  <c r="M741" i="5"/>
  <c r="Q709" i="5"/>
  <c r="U237" i="5"/>
  <c r="U238" i="5" s="1"/>
  <c r="Y112" i="5"/>
  <c r="Y113" i="5" s="1"/>
  <c r="Y669" i="5"/>
  <c r="Q341" i="5"/>
  <c r="Q338" i="5" s="1"/>
  <c r="Q339" i="5" s="1"/>
  <c r="Y491" i="5"/>
  <c r="Y492" i="5" s="1"/>
  <c r="U411" i="5"/>
  <c r="U412" i="5" s="1"/>
  <c r="M357" i="5"/>
  <c r="M354" i="5" s="1"/>
  <c r="M355" i="5" s="1"/>
  <c r="Q266" i="5"/>
  <c r="Q267" i="5" s="1"/>
  <c r="Q669" i="5"/>
  <c r="Q670" i="5" s="1"/>
  <c r="Q411" i="5"/>
  <c r="Q412" i="5" s="1"/>
  <c r="U669" i="5"/>
  <c r="U670" i="5" s="1"/>
  <c r="U244" i="5"/>
  <c r="U362" i="5"/>
  <c r="U363" i="5" s="1"/>
  <c r="Q415" i="5"/>
  <c r="Q416" i="5" s="1"/>
  <c r="I278" i="5"/>
  <c r="I279" i="5" s="1"/>
  <c r="I338" i="5"/>
  <c r="I339" i="5" s="1"/>
  <c r="Q354" i="5"/>
  <c r="Q355" i="5" s="1"/>
  <c r="U647" i="5"/>
  <c r="Q713" i="5"/>
  <c r="M237" i="5"/>
  <c r="U266" i="5"/>
  <c r="U267" i="5" s="1"/>
  <c r="Q540" i="5"/>
  <c r="Q541" i="5" s="1"/>
  <c r="I266" i="5"/>
  <c r="I267" i="5" s="1"/>
  <c r="Y701" i="5"/>
  <c r="Y702" i="5" s="1"/>
  <c r="M669" i="5"/>
  <c r="M670" i="5" s="1"/>
  <c r="M657" i="5"/>
  <c r="M658" i="5" s="1"/>
  <c r="I225" i="5"/>
  <c r="Q494" i="5"/>
  <c r="Y709" i="5"/>
  <c r="Y710" i="5" s="1"/>
  <c r="Y518" i="5"/>
  <c r="I771" i="5"/>
  <c r="I769" i="5" s="1"/>
  <c r="Q600" i="5"/>
  <c r="Q601" i="5" s="1"/>
  <c r="H676" i="5"/>
  <c r="I675" i="5"/>
  <c r="I676" i="5" s="1"/>
  <c r="H550" i="5"/>
  <c r="H673" i="5"/>
  <c r="Q757" i="5"/>
  <c r="Q758" i="5" s="1"/>
  <c r="Y116" i="5"/>
  <c r="Y117" i="5" s="1"/>
  <c r="Y338" i="5"/>
  <c r="Y339" i="5" s="1"/>
  <c r="M386" i="5"/>
  <c r="M387" i="5" s="1"/>
  <c r="I28" i="5"/>
  <c r="I29" i="5" s="1"/>
  <c r="Y225" i="5"/>
  <c r="Y226" i="5" s="1"/>
  <c r="AC399" i="5"/>
  <c r="AC400" i="5" s="1"/>
  <c r="M528" i="5"/>
  <c r="M529" i="5" s="1"/>
  <c r="I709" i="5"/>
  <c r="I710" i="5" s="1"/>
  <c r="Q673" i="5"/>
  <c r="Q674" i="5" s="1"/>
  <c r="U386" i="5"/>
  <c r="U387" i="5" s="1"/>
  <c r="I644" i="5"/>
  <c r="I645" i="5" s="1"/>
  <c r="Y773" i="5"/>
  <c r="Y774" i="5" s="1"/>
  <c r="U373" i="5"/>
  <c r="M443" i="5"/>
  <c r="M444" i="5" s="1"/>
  <c r="M644" i="5"/>
  <c r="M645" i="5" s="1"/>
  <c r="D647" i="5" s="1"/>
  <c r="V52" i="4" s="1"/>
  <c r="Y354" i="5"/>
  <c r="Y355" i="5" s="1"/>
  <c r="Y342" i="5"/>
  <c r="Y343" i="5" s="1"/>
  <c r="U717" i="5"/>
  <c r="U718" i="5" s="1"/>
  <c r="U729" i="5"/>
  <c r="U730" i="5" s="1"/>
  <c r="U579" i="5"/>
  <c r="U576" i="5" s="1"/>
  <c r="U577" i="5" s="1"/>
  <c r="Y28" i="5"/>
  <c r="Y29" i="5" s="1"/>
  <c r="I354" i="5"/>
  <c r="M274" i="5"/>
  <c r="M275" i="5" s="1"/>
  <c r="U653" i="5"/>
  <c r="U654" i="5" s="1"/>
  <c r="H218" i="5"/>
  <c r="G222" i="5"/>
  <c r="H222" i="5" s="1"/>
  <c r="H217" i="5"/>
  <c r="G221" i="5"/>
  <c r="H221" i="5" s="1"/>
  <c r="H219" i="5"/>
  <c r="G223" i="5"/>
  <c r="H223" i="5" s="1"/>
  <c r="H220" i="5"/>
  <c r="G224" i="5"/>
  <c r="H224" i="5" s="1"/>
  <c r="H43" i="5"/>
  <c r="H38" i="5"/>
  <c r="H37" i="5"/>
  <c r="H36" i="5"/>
  <c r="M596" i="5"/>
  <c r="M597" i="5" s="1"/>
  <c r="M584" i="5"/>
  <c r="M585" i="5" s="1"/>
  <c r="M583" i="5"/>
  <c r="M580" i="5" s="1"/>
  <c r="M581" i="5" s="1"/>
  <c r="U528" i="5"/>
  <c r="U529" i="5" s="1"/>
  <c r="D527" i="5"/>
  <c r="V22" i="4" s="1"/>
  <c r="Q237" i="5"/>
  <c r="Q238" i="5" s="1"/>
  <c r="M193" i="5"/>
  <c r="Q137" i="5"/>
  <c r="Q138" i="5" s="1"/>
  <c r="Y745" i="5"/>
  <c r="Y746" i="5" s="1"/>
  <c r="Y673" i="5"/>
  <c r="I708" i="5"/>
  <c r="I705" i="5" s="1"/>
  <c r="I706" i="5" s="1"/>
  <c r="U741" i="5"/>
  <c r="U742" i="5" s="1"/>
  <c r="I713" i="5"/>
  <c r="I714" i="5" s="1"/>
  <c r="U527" i="5"/>
  <c r="U524" i="5" s="1"/>
  <c r="U525" i="5" s="1"/>
  <c r="I494" i="5"/>
  <c r="AC443" i="5"/>
  <c r="AC444" i="5" s="1"/>
  <c r="AC410" i="5"/>
  <c r="AC407" i="5" s="1"/>
  <c r="AC408" i="5" s="1"/>
  <c r="Q389" i="5"/>
  <c r="Q386" i="5"/>
  <c r="Q387" i="5" s="1"/>
  <c r="I386" i="5"/>
  <c r="D386" i="5" s="1"/>
  <c r="L52" i="4" s="1"/>
  <c r="I240" i="5"/>
  <c r="Y240" i="5"/>
  <c r="U189" i="5"/>
  <c r="U190" i="5" s="1"/>
  <c r="Q241" i="5"/>
  <c r="Q242" i="5" s="1"/>
  <c r="Q228" i="5"/>
  <c r="Q398" i="5"/>
  <c r="Q395" i="5" s="1"/>
  <c r="Q396" i="5" s="1"/>
  <c r="U776" i="5"/>
  <c r="U773" i="5"/>
  <c r="U774" i="5" s="1"/>
  <c r="U716" i="5"/>
  <c r="U713" i="5" s="1"/>
  <c r="U714" i="5" s="1"/>
  <c r="M192" i="5"/>
  <c r="M189" i="5" s="1"/>
  <c r="M190" i="5" s="1"/>
  <c r="U228" i="5"/>
  <c r="U225" i="5"/>
  <c r="U226" i="5" s="1"/>
  <c r="I137" i="5"/>
  <c r="I138" i="5" s="1"/>
  <c r="Q701" i="5"/>
  <c r="Q702" i="5" s="1"/>
  <c r="M518" i="5"/>
  <c r="M515" i="5"/>
  <c r="M516" i="5" s="1"/>
  <c r="Y398" i="5"/>
  <c r="Y395" i="5" s="1"/>
  <c r="M704" i="5"/>
  <c r="M701" i="5" s="1"/>
  <c r="M702" i="5" s="1"/>
  <c r="I720" i="5"/>
  <c r="I717" i="5" s="1"/>
  <c r="I718" i="5" s="1"/>
  <c r="I744" i="5"/>
  <c r="I741" i="5" s="1"/>
  <c r="U443" i="5"/>
  <c r="U444" i="5" s="1"/>
  <c r="U398" i="5"/>
  <c r="U395" i="5" s="1"/>
  <c r="U396" i="5" s="1"/>
  <c r="U761" i="5"/>
  <c r="U762" i="5" s="1"/>
  <c r="M725" i="5"/>
  <c r="M726" i="5" s="1"/>
  <c r="Y724" i="5"/>
  <c r="Y721" i="5" s="1"/>
  <c r="Y722" i="5" s="1"/>
  <c r="M708" i="5"/>
  <c r="M705" i="5" s="1"/>
  <c r="M706" i="5" s="1"/>
  <c r="Q656" i="5"/>
  <c r="Q653" i="5" s="1"/>
  <c r="Q654" i="5" s="1"/>
  <c r="AC518" i="5"/>
  <c r="AC515" i="5"/>
  <c r="AC516" i="5" s="1"/>
  <c r="I398" i="5"/>
  <c r="I395" i="5" s="1"/>
  <c r="I396" i="5" s="1"/>
  <c r="Q446" i="5"/>
  <c r="Q443" i="5" s="1"/>
  <c r="I776" i="5"/>
  <c r="I773" i="5"/>
  <c r="Y281" i="5"/>
  <c r="Y278" i="5" s="1"/>
  <c r="Y232" i="5"/>
  <c r="Y229" i="5"/>
  <c r="Y230" i="5" s="1"/>
  <c r="M776" i="5"/>
  <c r="M773" i="5"/>
  <c r="M774" i="5" s="1"/>
  <c r="Y744" i="5"/>
  <c r="Y741" i="5" s="1"/>
  <c r="Y742" i="5" s="1"/>
  <c r="Q410" i="5"/>
  <c r="Q407" i="5" s="1"/>
  <c r="Q408" i="5" s="1"/>
  <c r="M716" i="5"/>
  <c r="M713" i="5" s="1"/>
  <c r="M714" i="5" s="1"/>
  <c r="M228" i="5"/>
  <c r="M225" i="5"/>
  <c r="M226" i="5" s="1"/>
  <c r="Q724" i="5"/>
  <c r="Q721" i="5" s="1"/>
  <c r="Q518" i="5"/>
  <c r="Q515" i="5"/>
  <c r="Q516" i="5" s="1"/>
  <c r="Q720" i="5"/>
  <c r="Q717" i="5" s="1"/>
  <c r="U407" i="5"/>
  <c r="U408" i="5" s="1"/>
  <c r="Y713" i="5"/>
  <c r="Y714" i="5" s="1"/>
  <c r="U665" i="5"/>
  <c r="U666" i="5" s="1"/>
  <c r="M653" i="5"/>
  <c r="M654" i="5" s="1"/>
  <c r="I724" i="5"/>
  <c r="I721" i="5" s="1"/>
  <c r="I748" i="5"/>
  <c r="I745" i="5" s="1"/>
  <c r="I746" i="5" s="1"/>
  <c r="I410" i="5"/>
  <c r="I407" i="5" s="1"/>
  <c r="I408" i="5" s="1"/>
  <c r="M717" i="5"/>
  <c r="M718" i="5" s="1"/>
  <c r="M665" i="5"/>
  <c r="M666" i="5" s="1"/>
  <c r="U708" i="5"/>
  <c r="U705" i="5" s="1"/>
  <c r="U748" i="5"/>
  <c r="U745" i="5" s="1"/>
  <c r="U746" i="5" s="1"/>
  <c r="U518" i="5"/>
  <c r="U515" i="5"/>
  <c r="U516" i="5" s="1"/>
  <c r="U728" i="5"/>
  <c r="U725" i="5" s="1"/>
  <c r="U726" i="5" s="1"/>
  <c r="U704" i="5"/>
  <c r="U701" i="5" s="1"/>
  <c r="I241" i="5"/>
  <c r="I244" i="5"/>
  <c r="Q776" i="5"/>
  <c r="Q773" i="5"/>
  <c r="Q774" i="5" s="1"/>
  <c r="Q744" i="5"/>
  <c r="Q741" i="5" s="1"/>
  <c r="Q742" i="5" s="1"/>
  <c r="Y410" i="5"/>
  <c r="Y407" i="5" s="1"/>
  <c r="M128" i="5"/>
  <c r="M129" i="5" s="1"/>
  <c r="U128" i="5"/>
  <c r="U129" i="5" s="1"/>
  <c r="Q115" i="5"/>
  <c r="Q83" i="5"/>
  <c r="Q80" i="5" s="1"/>
  <c r="Q81" i="5" s="1"/>
  <c r="Y764" i="5"/>
  <c r="Y761" i="5"/>
  <c r="Y762" i="5" s="1"/>
  <c r="L765" i="5"/>
  <c r="L769" i="5"/>
  <c r="Y728" i="5"/>
  <c r="Y725" i="5" s="1"/>
  <c r="Y726" i="5" s="1"/>
  <c r="T765" i="5"/>
  <c r="T769" i="5"/>
  <c r="Q748" i="5"/>
  <c r="Q745" i="5" s="1"/>
  <c r="Q746" i="5" s="1"/>
  <c r="Q736" i="5"/>
  <c r="Q733" i="5" s="1"/>
  <c r="Q734" i="5" s="1"/>
  <c r="T729" i="5"/>
  <c r="Q728" i="5"/>
  <c r="Q725" i="5" s="1"/>
  <c r="L766" i="5"/>
  <c r="L770" i="5"/>
  <c r="L764" i="5"/>
  <c r="P765" i="5"/>
  <c r="P769" i="5"/>
  <c r="P739" i="5"/>
  <c r="P735" i="5"/>
  <c r="X761" i="5"/>
  <c r="Q664" i="5"/>
  <c r="Q661" i="5" s="1"/>
  <c r="M771" i="5"/>
  <c r="L772" i="5"/>
  <c r="U756" i="5"/>
  <c r="U753" i="5" s="1"/>
  <c r="U754" i="5" s="1"/>
  <c r="P736" i="5"/>
  <c r="T678" i="5"/>
  <c r="L674" i="5"/>
  <c r="T677" i="5"/>
  <c r="X732" i="5"/>
  <c r="L736" i="5"/>
  <c r="M735" i="5"/>
  <c r="I679" i="5"/>
  <c r="H680" i="5"/>
  <c r="AB674" i="5"/>
  <c r="X738" i="5"/>
  <c r="X734" i="5"/>
  <c r="M676" i="5"/>
  <c r="M673" i="5" s="1"/>
  <c r="M674" i="5" s="1"/>
  <c r="Y768" i="5"/>
  <c r="Y765" i="5"/>
  <c r="Y766" i="5" s="1"/>
  <c r="I764" i="5"/>
  <c r="I761" i="5"/>
  <c r="Q764" i="5"/>
  <c r="Q761" i="5"/>
  <c r="Q762" i="5" s="1"/>
  <c r="I739" i="5"/>
  <c r="Y731" i="5"/>
  <c r="I728" i="5"/>
  <c r="I725" i="5" s="1"/>
  <c r="AB766" i="5"/>
  <c r="AB770" i="5"/>
  <c r="I760" i="5"/>
  <c r="I757" i="5"/>
  <c r="P729" i="5"/>
  <c r="U771" i="5"/>
  <c r="T772" i="5"/>
  <c r="H765" i="5"/>
  <c r="H769" i="5"/>
  <c r="T767" i="5"/>
  <c r="T771" i="5"/>
  <c r="M764" i="5"/>
  <c r="M761" i="5"/>
  <c r="M762" i="5" s="1"/>
  <c r="P771" i="5"/>
  <c r="P767" i="5"/>
  <c r="Y751" i="5"/>
  <c r="Y660" i="5"/>
  <c r="Y657" i="5" s="1"/>
  <c r="AB772" i="5"/>
  <c r="AB731" i="5"/>
  <c r="Q660" i="5"/>
  <c r="Q657" i="5" s="1"/>
  <c r="Q658" i="5" s="1"/>
  <c r="M768" i="5"/>
  <c r="M765" i="5"/>
  <c r="M766" i="5" s="1"/>
  <c r="I753" i="5"/>
  <c r="I756" i="5"/>
  <c r="U660" i="5"/>
  <c r="U657" i="5" s="1"/>
  <c r="M661" i="5"/>
  <c r="M662" i="5" s="1"/>
  <c r="L679" i="5"/>
  <c r="P687" i="5"/>
  <c r="X677" i="5"/>
  <c r="U663" i="5"/>
  <c r="T664" i="5"/>
  <c r="L730" i="5"/>
  <c r="H687" i="5"/>
  <c r="T680" i="5"/>
  <c r="U679" i="5"/>
  <c r="Y772" i="5"/>
  <c r="Y769" i="5"/>
  <c r="Y770" i="5" s="1"/>
  <c r="I768" i="5"/>
  <c r="I765" i="5"/>
  <c r="Q768" i="5"/>
  <c r="Q765" i="5"/>
  <c r="Q766" i="5" s="1"/>
  <c r="I732" i="5"/>
  <c r="I729" i="5" s="1"/>
  <c r="Y760" i="5"/>
  <c r="Y757" i="5" s="1"/>
  <c r="Y758" i="5" s="1"/>
  <c r="AB729" i="5"/>
  <c r="L729" i="5"/>
  <c r="Q752" i="5"/>
  <c r="Q749" i="5" s="1"/>
  <c r="Q750" i="5" s="1"/>
  <c r="I752" i="5"/>
  <c r="I749" i="5" s="1"/>
  <c r="I750" i="5" s="1"/>
  <c r="M751" i="5"/>
  <c r="U752" i="5"/>
  <c r="U749" i="5" s="1"/>
  <c r="U750" i="5" s="1"/>
  <c r="Y664" i="5"/>
  <c r="Y661" i="5" s="1"/>
  <c r="I660" i="5"/>
  <c r="I657" i="5" s="1"/>
  <c r="I658" i="5" s="1"/>
  <c r="L767" i="5"/>
  <c r="L771" i="5"/>
  <c r="T736" i="5"/>
  <c r="U735" i="5"/>
  <c r="Q756" i="5"/>
  <c r="Q753" i="5" s="1"/>
  <c r="Q754" i="5" s="1"/>
  <c r="T735" i="5"/>
  <c r="T739" i="5"/>
  <c r="AB679" i="5"/>
  <c r="T675" i="5"/>
  <c r="P677" i="5"/>
  <c r="H738" i="5"/>
  <c r="H734" i="5"/>
  <c r="AB677" i="5"/>
  <c r="AB663" i="5"/>
  <c r="M679" i="5"/>
  <c r="L680" i="5"/>
  <c r="AB680" i="5"/>
  <c r="AB761" i="5"/>
  <c r="X770" i="5"/>
  <c r="X766" i="5"/>
  <c r="I736" i="5"/>
  <c r="I733" i="5" s="1"/>
  <c r="M760" i="5"/>
  <c r="M757" i="5"/>
  <c r="M758" i="5" s="1"/>
  <c r="M748" i="5"/>
  <c r="M745" i="5" s="1"/>
  <c r="Q732" i="5"/>
  <c r="Q729" i="5" s="1"/>
  <c r="X729" i="5"/>
  <c r="H729" i="5"/>
  <c r="U768" i="5"/>
  <c r="U765" i="5"/>
  <c r="U766" i="5" s="1"/>
  <c r="H770" i="5"/>
  <c r="H766" i="5"/>
  <c r="T730" i="5"/>
  <c r="I664" i="5"/>
  <c r="I661" i="5" s="1"/>
  <c r="I662" i="5" s="1"/>
  <c r="P768" i="5"/>
  <c r="L731" i="5"/>
  <c r="L768" i="5"/>
  <c r="M756" i="5"/>
  <c r="M753" i="5" s="1"/>
  <c r="M754" i="5" s="1"/>
  <c r="Y756" i="5"/>
  <c r="Y753" i="5" s="1"/>
  <c r="Y754" i="5" s="1"/>
  <c r="AB740" i="5"/>
  <c r="AB730" i="5"/>
  <c r="M732" i="5"/>
  <c r="M729" i="5" s="1"/>
  <c r="M730" i="5" s="1"/>
  <c r="Y679" i="5"/>
  <c r="X680" i="5"/>
  <c r="Q680" i="5"/>
  <c r="Q677" i="5" s="1"/>
  <c r="H690" i="5"/>
  <c r="H677" i="5"/>
  <c r="L677" i="5"/>
  <c r="U676" i="5"/>
  <c r="U673" i="5" s="1"/>
  <c r="U674" i="5" s="1"/>
  <c r="P684" i="5"/>
  <c r="Q683" i="5"/>
  <c r="X686" i="5"/>
  <c r="I635" i="5"/>
  <c r="I632" i="5"/>
  <c r="Q635" i="5"/>
  <c r="Q632" i="5"/>
  <c r="Q633" i="5" s="1"/>
  <c r="Q631" i="5"/>
  <c r="Q628" i="5"/>
  <c r="Q629" i="5" s="1"/>
  <c r="AB633" i="5"/>
  <c r="T637" i="5"/>
  <c r="T641" i="5"/>
  <c r="M634" i="5"/>
  <c r="L635" i="5"/>
  <c r="U623" i="5"/>
  <c r="U620" i="5" s="1"/>
  <c r="U621" i="5" s="1"/>
  <c r="U627" i="5"/>
  <c r="U624" i="5" s="1"/>
  <c r="U625" i="5" s="1"/>
  <c r="U619" i="5"/>
  <c r="U616" i="5" s="1"/>
  <c r="U617" i="5" s="1"/>
  <c r="M607" i="5"/>
  <c r="M604" i="5" s="1"/>
  <c r="M605" i="5" s="1"/>
  <c r="T602" i="5"/>
  <c r="M591" i="5"/>
  <c r="M588" i="5" s="1"/>
  <c r="M589" i="5" s="1"/>
  <c r="P607" i="5"/>
  <c r="X547" i="5"/>
  <c r="U543" i="5"/>
  <c r="U540" i="5" s="1"/>
  <c r="L544" i="5"/>
  <c r="X561" i="5"/>
  <c r="X609" i="5"/>
  <c r="X605" i="5"/>
  <c r="X548" i="5"/>
  <c r="Y546" i="5"/>
  <c r="H557" i="5"/>
  <c r="I639" i="5"/>
  <c r="I636" i="5"/>
  <c r="Y631" i="5"/>
  <c r="Y628" i="5"/>
  <c r="Y629" i="5" s="1"/>
  <c r="P632" i="5"/>
  <c r="I619" i="5"/>
  <c r="I616" i="5" s="1"/>
  <c r="U611" i="5"/>
  <c r="U608" i="5" s="1"/>
  <c r="U609" i="5" s="1"/>
  <c r="U638" i="5"/>
  <c r="T639" i="5"/>
  <c r="I623" i="5"/>
  <c r="I620" i="5"/>
  <c r="I621" i="5" s="1"/>
  <c r="M615" i="5"/>
  <c r="M612" i="5" s="1"/>
  <c r="M613" i="5" s="1"/>
  <c r="Q624" i="5"/>
  <c r="Q625" i="5" s="1"/>
  <c r="Q627" i="5"/>
  <c r="I587" i="5"/>
  <c r="I584" i="5" s="1"/>
  <c r="AB601" i="5"/>
  <c r="I599" i="5"/>
  <c r="I596" i="5" s="1"/>
  <c r="I575" i="5"/>
  <c r="I572" i="5" s="1"/>
  <c r="I573" i="5" s="1"/>
  <c r="Y607" i="5"/>
  <c r="Y604" i="5" s="1"/>
  <c r="Y605" i="5" s="1"/>
  <c r="P639" i="5"/>
  <c r="M603" i="5"/>
  <c r="M600" i="5" s="1"/>
  <c r="M601" i="5" s="1"/>
  <c r="P547" i="5"/>
  <c r="I543" i="5"/>
  <c r="I540" i="5" s="1"/>
  <c r="I541" i="5" s="1"/>
  <c r="L604" i="5"/>
  <c r="L608" i="5"/>
  <c r="X535" i="5"/>
  <c r="Y534" i="5"/>
  <c r="M595" i="5"/>
  <c r="M592" i="5" s="1"/>
  <c r="M593" i="5" s="1"/>
  <c r="Q595" i="5"/>
  <c r="Q592" i="5" s="1"/>
  <c r="Q593" i="5" s="1"/>
  <c r="L547" i="5"/>
  <c r="P548" i="5"/>
  <c r="P545" i="5"/>
  <c r="AB549" i="5"/>
  <c r="L550" i="5"/>
  <c r="X632" i="5"/>
  <c r="Y619" i="5"/>
  <c r="Y616" i="5" s="1"/>
  <c r="Y617" i="5" s="1"/>
  <c r="I579" i="5"/>
  <c r="I576" i="5" s="1"/>
  <c r="I577" i="5" s="1"/>
  <c r="M631" i="5"/>
  <c r="M628" i="5"/>
  <c r="M629" i="5" s="1"/>
  <c r="Y623" i="5"/>
  <c r="Y620" i="5" s="1"/>
  <c r="Y621" i="5" s="1"/>
  <c r="I615" i="5"/>
  <c r="I612" i="5" s="1"/>
  <c r="I613" i="5" s="1"/>
  <c r="U615" i="5"/>
  <c r="U612" i="5" s="1"/>
  <c r="U613" i="5" s="1"/>
  <c r="X639" i="5"/>
  <c r="Y627" i="5"/>
  <c r="Y624" i="5" s="1"/>
  <c r="Y625" i="5" s="1"/>
  <c r="T603" i="5"/>
  <c r="Q587" i="5"/>
  <c r="Q584" i="5" s="1"/>
  <c r="Q585" i="5" s="1"/>
  <c r="AB635" i="5"/>
  <c r="Y599" i="5"/>
  <c r="Y596" i="5" s="1"/>
  <c r="Y597" i="5" s="1"/>
  <c r="U599" i="5"/>
  <c r="U596" i="5" s="1"/>
  <c r="U597" i="5" s="1"/>
  <c r="Q583" i="5"/>
  <c r="Q580" i="5" s="1"/>
  <c r="Q581" i="5" s="1"/>
  <c r="Q575" i="5"/>
  <c r="Q572" i="5" s="1"/>
  <c r="Q573" i="5" s="1"/>
  <c r="Q591" i="5"/>
  <c r="Q588" i="5" s="1"/>
  <c r="Q589" i="5" s="1"/>
  <c r="Q606" i="5"/>
  <c r="Y603" i="5"/>
  <c r="Y600" i="5" s="1"/>
  <c r="Y601" i="5" s="1"/>
  <c r="U603" i="5"/>
  <c r="U600" i="5" s="1"/>
  <c r="U601" i="5" s="1"/>
  <c r="H547" i="5"/>
  <c r="L549" i="5"/>
  <c r="M543" i="5"/>
  <c r="M540" i="5" s="1"/>
  <c r="M541" i="5" s="1"/>
  <c r="Y543" i="5"/>
  <c r="Y540" i="5" s="1"/>
  <c r="Y541" i="5" s="1"/>
  <c r="AB544" i="5"/>
  <c r="P570" i="5"/>
  <c r="P566" i="5"/>
  <c r="P535" i="5"/>
  <c r="Q534" i="5"/>
  <c r="Y595" i="5"/>
  <c r="Y592" i="5" s="1"/>
  <c r="Y593" i="5" s="1"/>
  <c r="Y539" i="5"/>
  <c r="Y536" i="5" s="1"/>
  <c r="Y537" i="5" s="1"/>
  <c r="I531" i="5"/>
  <c r="I528" i="5" s="1"/>
  <c r="I529" i="5" s="1"/>
  <c r="H548" i="5"/>
  <c r="M539" i="5"/>
  <c r="M536" i="5" s="1"/>
  <c r="M537" i="5" s="1"/>
  <c r="Y639" i="5"/>
  <c r="Y636" i="5"/>
  <c r="Y637" i="5" s="1"/>
  <c r="AB632" i="5"/>
  <c r="I631" i="5"/>
  <c r="I628" i="5"/>
  <c r="H641" i="5"/>
  <c r="H637" i="5"/>
  <c r="Y615" i="5"/>
  <c r="Y612" i="5" s="1"/>
  <c r="Y613" i="5" s="1"/>
  <c r="I624" i="5"/>
  <c r="I625" i="5" s="1"/>
  <c r="I627" i="5"/>
  <c r="U587" i="5"/>
  <c r="U584" i="5" s="1"/>
  <c r="U585" i="5" s="1"/>
  <c r="U575" i="5"/>
  <c r="U572" i="5" s="1"/>
  <c r="U573" i="5" s="1"/>
  <c r="AB638" i="5"/>
  <c r="AB642" i="5"/>
  <c r="I607" i="5"/>
  <c r="I604" i="5" s="1"/>
  <c r="I605" i="5" s="1"/>
  <c r="M577" i="5"/>
  <c r="I539" i="5"/>
  <c r="I536" i="5" s="1"/>
  <c r="I537" i="5" s="1"/>
  <c r="H607" i="5"/>
  <c r="Q547" i="5"/>
  <c r="Q544" i="5" s="1"/>
  <c r="Q545" i="5" s="1"/>
  <c r="X610" i="5"/>
  <c r="X606" i="5"/>
  <c r="I595" i="5"/>
  <c r="I592" i="5" s="1"/>
  <c r="I593" i="5" s="1"/>
  <c r="T547" i="5"/>
  <c r="T550" i="5"/>
  <c r="Y531" i="5"/>
  <c r="Y528" i="5" s="1"/>
  <c r="Y529" i="5" s="1"/>
  <c r="D531" i="5" s="1"/>
  <c r="V23" i="4" s="1"/>
  <c r="M547" i="5"/>
  <c r="M544" i="5" s="1"/>
  <c r="M545" i="5" s="1"/>
  <c r="T549" i="5"/>
  <c r="Q639" i="5"/>
  <c r="Q636" i="5"/>
  <c r="Q637" i="5" s="1"/>
  <c r="X634" i="5"/>
  <c r="L632" i="5"/>
  <c r="Q619" i="5"/>
  <c r="Q616" i="5" s="1"/>
  <c r="Q617" i="5" s="1"/>
  <c r="Q579" i="5"/>
  <c r="Q576" i="5" s="1"/>
  <c r="Q599" i="5"/>
  <c r="Q596" i="5" s="1"/>
  <c r="Q597" i="5" s="1"/>
  <c r="P606" i="5"/>
  <c r="P610" i="5"/>
  <c r="I583" i="5"/>
  <c r="I580" i="5" s="1"/>
  <c r="U607" i="5"/>
  <c r="U604" i="5" s="1"/>
  <c r="U605" i="5" s="1"/>
  <c r="I591" i="5"/>
  <c r="I588" i="5" s="1"/>
  <c r="P633" i="5"/>
  <c r="I603" i="5"/>
  <c r="I600" i="5" s="1"/>
  <c r="I601" i="5" s="1"/>
  <c r="H602" i="5"/>
  <c r="Y635" i="5"/>
  <c r="Y632" i="5"/>
  <c r="Y633" i="5" s="1"/>
  <c r="P642" i="5"/>
  <c r="P638" i="5"/>
  <c r="T632" i="5"/>
  <c r="H632" i="5"/>
  <c r="H639" i="5"/>
  <c r="M611" i="5"/>
  <c r="M608" i="5" s="1"/>
  <c r="M609" i="5" s="1"/>
  <c r="U635" i="5"/>
  <c r="U632" i="5"/>
  <c r="U633" i="5" s="1"/>
  <c r="M623" i="5"/>
  <c r="M620" i="5" s="1"/>
  <c r="M621" i="5" s="1"/>
  <c r="Q623" i="5"/>
  <c r="Q620" i="5"/>
  <c r="Q621" i="5" s="1"/>
  <c r="Q615" i="5"/>
  <c r="Q612" i="5" s="1"/>
  <c r="Q613" i="5" s="1"/>
  <c r="L638" i="5"/>
  <c r="L642" i="5"/>
  <c r="M627" i="5"/>
  <c r="M624" i="5"/>
  <c r="M625" i="5" s="1"/>
  <c r="T607" i="5"/>
  <c r="L603" i="5"/>
  <c r="H605" i="5"/>
  <c r="H609" i="5"/>
  <c r="Y587" i="5"/>
  <c r="Y584" i="5" s="1"/>
  <c r="Y585" i="5" s="1"/>
  <c r="M619" i="5"/>
  <c r="M616" i="5" s="1"/>
  <c r="M617" i="5" s="1"/>
  <c r="U583" i="5"/>
  <c r="U580" i="5" s="1"/>
  <c r="U581" i="5" s="1"/>
  <c r="Y583" i="5"/>
  <c r="Y580" i="5" s="1"/>
  <c r="Y581" i="5" s="1"/>
  <c r="Y575" i="5"/>
  <c r="Y572" i="5" s="1"/>
  <c r="Y573" i="5" s="1"/>
  <c r="X607" i="5"/>
  <c r="Y591" i="5"/>
  <c r="Y588" i="5" s="1"/>
  <c r="Y589" i="5" s="1"/>
  <c r="P604" i="5"/>
  <c r="P608" i="5"/>
  <c r="L601" i="5"/>
  <c r="U546" i="5"/>
  <c r="I535" i="5"/>
  <c r="I532" i="5" s="1"/>
  <c r="I533" i="5" s="1"/>
  <c r="M535" i="5"/>
  <c r="M532" i="5" s="1"/>
  <c r="M533" i="5" s="1"/>
  <c r="AB604" i="5"/>
  <c r="AB608" i="5"/>
  <c r="T544" i="5"/>
  <c r="Q539" i="5"/>
  <c r="Q536" i="5" s="1"/>
  <c r="U535" i="5"/>
  <c r="U532" i="5" s="1"/>
  <c r="U533" i="5" s="1"/>
  <c r="U595" i="5"/>
  <c r="U592" i="5" s="1"/>
  <c r="U593" i="5" s="1"/>
  <c r="AB547" i="5"/>
  <c r="X546" i="5"/>
  <c r="I546" i="5"/>
  <c r="U539" i="5"/>
  <c r="U536" i="5" s="1"/>
  <c r="U537" i="5" s="1"/>
  <c r="AB550" i="5"/>
  <c r="I510" i="5"/>
  <c r="I507" i="5"/>
  <c r="Y510" i="5"/>
  <c r="Y507" i="5"/>
  <c r="Y508" i="5" s="1"/>
  <c r="T507" i="5"/>
  <c r="T511" i="5"/>
  <c r="I506" i="5"/>
  <c r="I503" i="5"/>
  <c r="Q506" i="5"/>
  <c r="Q503" i="5"/>
  <c r="Q504" i="5" s="1"/>
  <c r="AB503" i="5"/>
  <c r="AB508" i="5"/>
  <c r="AB512" i="5"/>
  <c r="X503" i="5"/>
  <c r="AC494" i="5"/>
  <c r="AC491" i="5" s="1"/>
  <c r="AC492" i="5" s="1"/>
  <c r="H512" i="5"/>
  <c r="H508" i="5"/>
  <c r="M495" i="5"/>
  <c r="M496" i="5" s="1"/>
  <c r="M498" i="5"/>
  <c r="Y495" i="5"/>
  <c r="Y496" i="5" s="1"/>
  <c r="Y498" i="5"/>
  <c r="T478" i="5"/>
  <c r="U486" i="5"/>
  <c r="U483" i="5" s="1"/>
  <c r="U484" i="5" s="1"/>
  <c r="AC478" i="5"/>
  <c r="AC475" i="5" s="1"/>
  <c r="AC476" i="5" s="1"/>
  <c r="P475" i="5"/>
  <c r="P479" i="5"/>
  <c r="AB509" i="5"/>
  <c r="AB513" i="5"/>
  <c r="Y490" i="5"/>
  <c r="Y487" i="5" s="1"/>
  <c r="Y488" i="5" s="1"/>
  <c r="AC490" i="5"/>
  <c r="AC487" i="5" s="1"/>
  <c r="AC488" i="5" s="1"/>
  <c r="AC470" i="5"/>
  <c r="AC467" i="5" s="1"/>
  <c r="AC468" i="5" s="1"/>
  <c r="Q466" i="5"/>
  <c r="Q463" i="5" s="1"/>
  <c r="Q464" i="5" s="1"/>
  <c r="X478" i="5"/>
  <c r="AC462" i="5"/>
  <c r="AC459" i="5" s="1"/>
  <c r="AC460" i="5" s="1"/>
  <c r="I462" i="5"/>
  <c r="I459" i="5" s="1"/>
  <c r="I460" i="5" s="1"/>
  <c r="M450" i="5"/>
  <c r="M447" i="5" s="1"/>
  <c r="Q402" i="5"/>
  <c r="Q399" i="5" s="1"/>
  <c r="Q400" i="5" s="1"/>
  <c r="T510" i="5"/>
  <c r="Q502" i="5"/>
  <c r="Q499" i="5"/>
  <c r="Q500" i="5" s="1"/>
  <c r="AC502" i="5"/>
  <c r="AC499" i="5"/>
  <c r="AC500" i="5" s="1"/>
  <c r="I502" i="5"/>
  <c r="I499" i="5"/>
  <c r="Q474" i="5"/>
  <c r="Q471" i="5" s="1"/>
  <c r="Q472" i="5" s="1"/>
  <c r="AC474" i="5"/>
  <c r="AC471" i="5" s="1"/>
  <c r="AC472" i="5" s="1"/>
  <c r="M458" i="5"/>
  <c r="M455" i="5" s="1"/>
  <c r="M456" i="5" s="1"/>
  <c r="Y458" i="5"/>
  <c r="Y455" i="5" s="1"/>
  <c r="Y456" i="5" s="1"/>
  <c r="AC454" i="5"/>
  <c r="AC451" i="5" s="1"/>
  <c r="AC452" i="5" s="1"/>
  <c r="T417" i="5"/>
  <c r="T419" i="5"/>
  <c r="X418" i="5"/>
  <c r="L419" i="5"/>
  <c r="H419" i="5"/>
  <c r="AC406" i="5"/>
  <c r="AC403" i="5" s="1"/>
  <c r="AC404" i="5" s="1"/>
  <c r="L406" i="5"/>
  <c r="Q510" i="5"/>
  <c r="Q507" i="5"/>
  <c r="Q508" i="5" s="1"/>
  <c r="P507" i="5"/>
  <c r="P511" i="5"/>
  <c r="U495" i="5"/>
  <c r="U496" i="5" s="1"/>
  <c r="U498" i="5"/>
  <c r="L514" i="5"/>
  <c r="T509" i="5"/>
  <c r="T513" i="5"/>
  <c r="AB514" i="5"/>
  <c r="P473" i="5"/>
  <c r="AB478" i="5"/>
  <c r="AC486" i="5"/>
  <c r="AC483" i="5" s="1"/>
  <c r="AC484" i="5" s="1"/>
  <c r="I486" i="5"/>
  <c r="I483" i="5" s="1"/>
  <c r="I484" i="5" s="1"/>
  <c r="Y450" i="5"/>
  <c r="Y447" i="5" s="1"/>
  <c r="Y448" i="5" s="1"/>
  <c r="Y402" i="5"/>
  <c r="Y399" i="5" s="1"/>
  <c r="Y400" i="5" s="1"/>
  <c r="M466" i="5"/>
  <c r="M463" i="5" s="1"/>
  <c r="M464" i="5" s="1"/>
  <c r="Y466" i="5"/>
  <c r="Y463" i="5" s="1"/>
  <c r="Y464" i="5" s="1"/>
  <c r="Q462" i="5"/>
  <c r="Q459" i="5" s="1"/>
  <c r="U506" i="5"/>
  <c r="U503" i="5"/>
  <c r="U504" i="5" s="1"/>
  <c r="Y502" i="5"/>
  <c r="Y499" i="5"/>
  <c r="Y500" i="5" s="1"/>
  <c r="P478" i="5"/>
  <c r="U458" i="5"/>
  <c r="U455" i="5" s="1"/>
  <c r="U456" i="5" s="1"/>
  <c r="Q454" i="5"/>
  <c r="Q451" i="5" s="1"/>
  <c r="Y454" i="5"/>
  <c r="Y451" i="5" s="1"/>
  <c r="Y452" i="5" s="1"/>
  <c r="X475" i="5"/>
  <c r="X479" i="5"/>
  <c r="L416" i="5"/>
  <c r="AB417" i="5"/>
  <c r="T415" i="5"/>
  <c r="H418" i="5"/>
  <c r="L418" i="5"/>
  <c r="L415" i="5"/>
  <c r="P422" i="5"/>
  <c r="AB418" i="5"/>
  <c r="X425" i="5"/>
  <c r="H421" i="5"/>
  <c r="H420" i="5"/>
  <c r="X428" i="5"/>
  <c r="Q514" i="5"/>
  <c r="Q511" i="5"/>
  <c r="Q512" i="5" s="1"/>
  <c r="H507" i="5"/>
  <c r="H511" i="5"/>
  <c r="M506" i="5"/>
  <c r="M503" i="5"/>
  <c r="M504" i="5" s="1"/>
  <c r="AC495" i="5"/>
  <c r="AC496" i="5" s="1"/>
  <c r="AC498" i="5"/>
  <c r="I495" i="5"/>
  <c r="I498" i="5"/>
  <c r="M510" i="5"/>
  <c r="M507" i="5"/>
  <c r="M508" i="5" s="1"/>
  <c r="Q486" i="5"/>
  <c r="Q483" i="5" s="1"/>
  <c r="Q484" i="5" s="1"/>
  <c r="Y478" i="5"/>
  <c r="Y475" i="5" s="1"/>
  <c r="Y476" i="5" s="1"/>
  <c r="Q450" i="5"/>
  <c r="Q447" i="5" s="1"/>
  <c r="L508" i="5"/>
  <c r="L512" i="5"/>
  <c r="X510" i="5"/>
  <c r="T508" i="5"/>
  <c r="T512" i="5"/>
  <c r="I490" i="5"/>
  <c r="I487" i="5"/>
  <c r="U490" i="5"/>
  <c r="U487" i="5" s="1"/>
  <c r="U488" i="5" s="1"/>
  <c r="U466" i="5"/>
  <c r="U463" i="5" s="1"/>
  <c r="U464" i="5" s="1"/>
  <c r="P476" i="5"/>
  <c r="P480" i="5"/>
  <c r="Y462" i="5"/>
  <c r="Y459" i="5" s="1"/>
  <c r="Y460" i="5" s="1"/>
  <c r="H510" i="5"/>
  <c r="X512" i="5"/>
  <c r="X508" i="5"/>
  <c r="U502" i="5"/>
  <c r="U499" i="5"/>
  <c r="U500" i="5" s="1"/>
  <c r="M502" i="5"/>
  <c r="M499" i="5"/>
  <c r="M500" i="5" s="1"/>
  <c r="Y474" i="5"/>
  <c r="Y471" i="5" s="1"/>
  <c r="Y472" i="5" s="1"/>
  <c r="Q470" i="5"/>
  <c r="Q467" i="5" s="1"/>
  <c r="Q468" i="5" s="1"/>
  <c r="AC458" i="5"/>
  <c r="AC455" i="5" s="1"/>
  <c r="AC456" i="5" s="1"/>
  <c r="I458" i="5"/>
  <c r="I455" i="5" s="1"/>
  <c r="I456" i="5" s="1"/>
  <c r="I454" i="5"/>
  <c r="I451" i="5" s="1"/>
  <c r="I452" i="5" s="1"/>
  <c r="M454" i="5"/>
  <c r="M451" i="5" s="1"/>
  <c r="M452" i="5" s="1"/>
  <c r="P419" i="5"/>
  <c r="T416" i="5"/>
  <c r="X419" i="5"/>
  <c r="T406" i="5"/>
  <c r="Q422" i="5"/>
  <c r="Q419" i="5" s="1"/>
  <c r="H406" i="5"/>
  <c r="U418" i="5"/>
  <c r="U415" i="5" s="1"/>
  <c r="AB419" i="5"/>
  <c r="M402" i="5"/>
  <c r="M399" i="5" s="1"/>
  <c r="M400" i="5" s="1"/>
  <c r="Y506" i="5"/>
  <c r="Y503" i="5"/>
  <c r="Y504" i="5" s="1"/>
  <c r="P513" i="5"/>
  <c r="P509" i="5"/>
  <c r="M491" i="5"/>
  <c r="M492" i="5" s="1"/>
  <c r="D494" i="5" s="1"/>
  <c r="R46" i="4" s="1"/>
  <c r="M494" i="5"/>
  <c r="U494" i="5"/>
  <c r="U491" i="5" s="1"/>
  <c r="U492" i="5" s="1"/>
  <c r="Q495" i="5"/>
  <c r="Q496" i="5" s="1"/>
  <c r="Q498" i="5"/>
  <c r="L507" i="5"/>
  <c r="L511" i="5"/>
  <c r="X476" i="5"/>
  <c r="X480" i="5"/>
  <c r="AC510" i="5"/>
  <c r="AC507" i="5"/>
  <c r="AC508" i="5" s="1"/>
  <c r="H472" i="5"/>
  <c r="L478" i="5"/>
  <c r="M486" i="5"/>
  <c r="M483" i="5" s="1"/>
  <c r="Y486" i="5"/>
  <c r="Y483" i="5" s="1"/>
  <c r="Y484" i="5" s="1"/>
  <c r="I478" i="5"/>
  <c r="I475" i="5" s="1"/>
  <c r="I476" i="5" s="1"/>
  <c r="H478" i="5"/>
  <c r="I450" i="5"/>
  <c r="I447" i="5" s="1"/>
  <c r="I448" i="5" s="1"/>
  <c r="Q490" i="5"/>
  <c r="Q487" i="5" s="1"/>
  <c r="Q488" i="5" s="1"/>
  <c r="M490" i="5"/>
  <c r="M487" i="5" s="1"/>
  <c r="M488" i="5" s="1"/>
  <c r="M470" i="5"/>
  <c r="M467" i="5" s="1"/>
  <c r="U470" i="5"/>
  <c r="U467" i="5" s="1"/>
  <c r="U468" i="5" s="1"/>
  <c r="AC466" i="5"/>
  <c r="AC463" i="5" s="1"/>
  <c r="AC464" i="5" s="1"/>
  <c r="I466" i="5"/>
  <c r="I463" i="5" s="1"/>
  <c r="I464" i="5" s="1"/>
  <c r="H475" i="5"/>
  <c r="H479" i="5"/>
  <c r="U462" i="5"/>
  <c r="U459" i="5" s="1"/>
  <c r="U460" i="5" s="1"/>
  <c r="U450" i="5"/>
  <c r="U447" i="5" s="1"/>
  <c r="U448" i="5" s="1"/>
  <c r="H477" i="5"/>
  <c r="H481" i="5"/>
  <c r="I474" i="5"/>
  <c r="I471" i="5" s="1"/>
  <c r="I472" i="5" s="1"/>
  <c r="M474" i="5"/>
  <c r="M471" i="5" s="1"/>
  <c r="U474" i="5"/>
  <c r="U471" i="5" s="1"/>
  <c r="U472" i="5" s="1"/>
  <c r="I470" i="5"/>
  <c r="I467" i="5" s="1"/>
  <c r="I468" i="5" s="1"/>
  <c r="Q458" i="5"/>
  <c r="Q455" i="5" s="1"/>
  <c r="U454" i="5"/>
  <c r="U451" i="5" s="1"/>
  <c r="U452" i="5" s="1"/>
  <c r="L421" i="5"/>
  <c r="Y414" i="5"/>
  <c r="Y411" i="5" s="1"/>
  <c r="X406" i="5"/>
  <c r="AB420" i="5"/>
  <c r="I402" i="5"/>
  <c r="I399" i="5" s="1"/>
  <c r="I400" i="5" s="1"/>
  <c r="I414" i="5"/>
  <c r="I411" i="5" s="1"/>
  <c r="I412" i="5" s="1"/>
  <c r="P421" i="5"/>
  <c r="P424" i="5"/>
  <c r="AB415" i="5"/>
  <c r="T422" i="5"/>
  <c r="H374" i="5"/>
  <c r="H381" i="5"/>
  <c r="M366" i="5"/>
  <c r="M367" i="5" s="1"/>
  <c r="M369" i="5"/>
  <c r="Q366" i="5"/>
  <c r="Q367" i="5" s="1"/>
  <c r="Q369" i="5"/>
  <c r="Q321" i="5"/>
  <c r="Q318" i="5" s="1"/>
  <c r="H349" i="5"/>
  <c r="I317" i="5"/>
  <c r="I314" i="5" s="1"/>
  <c r="I315" i="5" s="1"/>
  <c r="M317" i="5"/>
  <c r="M314" i="5" s="1"/>
  <c r="M315" i="5" s="1"/>
  <c r="P349" i="5"/>
  <c r="M337" i="5"/>
  <c r="M334" i="5" s="1"/>
  <c r="Y333" i="5"/>
  <c r="Y330" i="5" s="1"/>
  <c r="Y331" i="5" s="1"/>
  <c r="Q329" i="5"/>
  <c r="Q326" i="5" s="1"/>
  <c r="I325" i="5"/>
  <c r="I322" i="5" s="1"/>
  <c r="I323" i="5" s="1"/>
  <c r="U325" i="5"/>
  <c r="U322" i="5" s="1"/>
  <c r="U323" i="5" s="1"/>
  <c r="M373" i="5"/>
  <c r="M370" i="5"/>
  <c r="M371" i="5" s="1"/>
  <c r="L348" i="5"/>
  <c r="L352" i="5"/>
  <c r="L287" i="5"/>
  <c r="P290" i="5"/>
  <c r="AB377" i="5"/>
  <c r="AB289" i="5"/>
  <c r="I285" i="5"/>
  <c r="I282" i="5" s="1"/>
  <c r="I283" i="5" s="1"/>
  <c r="U348" i="5"/>
  <c r="T349" i="5"/>
  <c r="H344" i="5"/>
  <c r="AB287" i="5"/>
  <c r="X301" i="5"/>
  <c r="Y273" i="5"/>
  <c r="Y270" i="5" s="1"/>
  <c r="Y377" i="5"/>
  <c r="Y374" i="5"/>
  <c r="Y375" i="5" s="1"/>
  <c r="P384" i="5"/>
  <c r="P380" i="5"/>
  <c r="T374" i="5"/>
  <c r="Y349" i="5"/>
  <c r="Y346" i="5" s="1"/>
  <c r="Y347" i="5" s="1"/>
  <c r="T379" i="5"/>
  <c r="T383" i="5"/>
  <c r="I365" i="5"/>
  <c r="I362" i="5"/>
  <c r="P375" i="5"/>
  <c r="Y369" i="5"/>
  <c r="Y366" i="5"/>
  <c r="Y367" i="5" s="1"/>
  <c r="I321" i="5"/>
  <c r="I318" i="5" s="1"/>
  <c r="I319" i="5" s="1"/>
  <c r="X349" i="5"/>
  <c r="Q317" i="5"/>
  <c r="Q314" i="5" s="1"/>
  <c r="U317" i="5"/>
  <c r="U314" i="5" s="1"/>
  <c r="U315" i="5" s="1"/>
  <c r="M345" i="5"/>
  <c r="M342" i="5" s="1"/>
  <c r="I337" i="5"/>
  <c r="I334" i="5" s="1"/>
  <c r="I335" i="5" s="1"/>
  <c r="U337" i="5"/>
  <c r="U334" i="5" s="1"/>
  <c r="U335" i="5" s="1"/>
  <c r="M333" i="5"/>
  <c r="M330" i="5" s="1"/>
  <c r="Y329" i="5"/>
  <c r="Y326" i="5" s="1"/>
  <c r="Y327" i="5" s="1"/>
  <c r="Q325" i="5"/>
  <c r="Q322" i="5" s="1"/>
  <c r="U377" i="5"/>
  <c r="U374" i="5"/>
  <c r="U375" i="5" s="1"/>
  <c r="Q275" i="5"/>
  <c r="T348" i="5"/>
  <c r="T352" i="5"/>
  <c r="X351" i="5"/>
  <c r="X347" i="5"/>
  <c r="T288" i="5"/>
  <c r="M285" i="5"/>
  <c r="M282" i="5" s="1"/>
  <c r="M283" i="5" s="1"/>
  <c r="P377" i="5"/>
  <c r="AB349" i="5"/>
  <c r="T289" i="5"/>
  <c r="T287" i="5"/>
  <c r="Y285" i="5"/>
  <c r="Y282" i="5" s="1"/>
  <c r="M365" i="5"/>
  <c r="M362" i="5"/>
  <c r="M363" i="5" s="1"/>
  <c r="H290" i="5"/>
  <c r="H301" i="5"/>
  <c r="Q273" i="5"/>
  <c r="Q270" i="5" s="1"/>
  <c r="Q271" i="5" s="1"/>
  <c r="M273" i="5"/>
  <c r="M270" i="5" s="1"/>
  <c r="M271" i="5" s="1"/>
  <c r="Y381" i="5"/>
  <c r="Y378" i="5"/>
  <c r="Y379" i="5" s="1"/>
  <c r="I377" i="5"/>
  <c r="I374" i="5"/>
  <c r="Q376" i="5"/>
  <c r="AB374" i="5"/>
  <c r="Q373" i="5"/>
  <c r="Q370" i="5"/>
  <c r="Q371" i="5" s="1"/>
  <c r="I373" i="5"/>
  <c r="I370" i="5"/>
  <c r="AB375" i="5"/>
  <c r="I348" i="5"/>
  <c r="P374" i="5"/>
  <c r="Y365" i="5"/>
  <c r="Y362" i="5"/>
  <c r="Y363" i="5" s="1"/>
  <c r="Q348" i="5"/>
  <c r="M361" i="5"/>
  <c r="M358" i="5"/>
  <c r="M359" i="5" s="1"/>
  <c r="I361" i="5"/>
  <c r="I358" i="5"/>
  <c r="Y317" i="5"/>
  <c r="Y314" i="5" s="1"/>
  <c r="Y315" i="5" s="1"/>
  <c r="U345" i="5"/>
  <c r="U342" i="5" s="1"/>
  <c r="U343" i="5" s="1"/>
  <c r="M341" i="5"/>
  <c r="M338" i="5" s="1"/>
  <c r="Q337" i="5"/>
  <c r="Q334" i="5" s="1"/>
  <c r="Q335" i="5" s="1"/>
  <c r="I333" i="5"/>
  <c r="I330" i="5" s="1"/>
  <c r="I331" i="5" s="1"/>
  <c r="U333" i="5"/>
  <c r="U330" i="5" s="1"/>
  <c r="U331" i="5" s="1"/>
  <c r="M329" i="5"/>
  <c r="M326" i="5" s="1"/>
  <c r="M327" i="5" s="1"/>
  <c r="Y325" i="5"/>
  <c r="Y322" i="5" s="1"/>
  <c r="Y323" i="5" s="1"/>
  <c r="Y300" i="5"/>
  <c r="Y297" i="5"/>
  <c r="Y294" i="5" s="1"/>
  <c r="Y295" i="5" s="1"/>
  <c r="Y293" i="5"/>
  <c r="Y290" i="5" s="1"/>
  <c r="Y291" i="5" s="1"/>
  <c r="M376" i="5"/>
  <c r="L377" i="5"/>
  <c r="H383" i="5"/>
  <c r="H379" i="5"/>
  <c r="T347" i="5"/>
  <c r="T351" i="5"/>
  <c r="AB286" i="5"/>
  <c r="I277" i="5"/>
  <c r="I274" i="5" s="1"/>
  <c r="I275" i="5" s="1"/>
  <c r="AB348" i="5"/>
  <c r="AB352" i="5"/>
  <c r="I289" i="5"/>
  <c r="I286" i="5" s="1"/>
  <c r="I287" i="5" s="1"/>
  <c r="Q289" i="5"/>
  <c r="Q286" i="5" s="1"/>
  <c r="P344" i="5"/>
  <c r="AB345" i="5"/>
  <c r="L289" i="5"/>
  <c r="M288" i="5"/>
  <c r="Q285" i="5"/>
  <c r="Q282" i="5" s="1"/>
  <c r="Q361" i="5"/>
  <c r="Q358" i="5"/>
  <c r="Q359" i="5" s="1"/>
  <c r="X344" i="5"/>
  <c r="Q293" i="5"/>
  <c r="Q290" i="5" s="1"/>
  <c r="P293" i="5"/>
  <c r="L292" i="5"/>
  <c r="I380" i="5"/>
  <c r="Y373" i="5"/>
  <c r="Y370" i="5"/>
  <c r="Y371" i="5" s="1"/>
  <c r="X376" i="5"/>
  <c r="L374" i="5"/>
  <c r="X374" i="5"/>
  <c r="Y361" i="5"/>
  <c r="Y358" i="5" s="1"/>
  <c r="Y359" i="5" s="1"/>
  <c r="X381" i="5"/>
  <c r="I369" i="5"/>
  <c r="I366" i="5"/>
  <c r="Q342" i="5"/>
  <c r="Q343" i="5" s="1"/>
  <c r="P345" i="5"/>
  <c r="U341" i="5"/>
  <c r="U338" i="5" s="1"/>
  <c r="U339" i="5" s="1"/>
  <c r="Y337" i="5"/>
  <c r="Y334" i="5" s="1"/>
  <c r="Y335" i="5" s="1"/>
  <c r="Q333" i="5"/>
  <c r="Q330" i="5" s="1"/>
  <c r="I329" i="5"/>
  <c r="I326" i="5" s="1"/>
  <c r="I327" i="5" s="1"/>
  <c r="U329" i="5"/>
  <c r="U326" i="5" s="1"/>
  <c r="U327" i="5" s="1"/>
  <c r="M325" i="5"/>
  <c r="M322" i="5" s="1"/>
  <c r="M323" i="5" s="1"/>
  <c r="I300" i="5"/>
  <c r="I297" i="5"/>
  <c r="I294" i="5" s="1"/>
  <c r="I295" i="5" s="1"/>
  <c r="I293" i="5"/>
  <c r="I290" i="5" s="1"/>
  <c r="I291" i="5" s="1"/>
  <c r="U380" i="5"/>
  <c r="T381" i="5"/>
  <c r="L376" i="5"/>
  <c r="H343" i="5"/>
  <c r="M348" i="5"/>
  <c r="L349" i="5"/>
  <c r="U288" i="5"/>
  <c r="L286" i="5"/>
  <c r="Y277" i="5"/>
  <c r="Y274" i="5" s="1"/>
  <c r="P343" i="5"/>
  <c r="Y289" i="5"/>
  <c r="Y286" i="5" s="1"/>
  <c r="Y287" i="5" s="1"/>
  <c r="AB380" i="5"/>
  <c r="AB384" i="5"/>
  <c r="AB288" i="5"/>
  <c r="T286" i="5"/>
  <c r="Q364" i="5"/>
  <c r="P365" i="5"/>
  <c r="I342" i="5"/>
  <c r="I343" i="5" s="1"/>
  <c r="X290" i="5"/>
  <c r="U273" i="5"/>
  <c r="U270" i="5" s="1"/>
  <c r="U271" i="5" s="1"/>
  <c r="L277" i="5"/>
  <c r="U277" i="5"/>
  <c r="U274" i="5" s="1"/>
  <c r="U275" i="5" s="1"/>
  <c r="I273" i="5"/>
  <c r="I270" i="5" s="1"/>
  <c r="I271" i="5" s="1"/>
  <c r="M186" i="5"/>
  <c r="L248" i="5"/>
  <c r="M257" i="5"/>
  <c r="M258" i="5" s="1"/>
  <c r="M260" i="5"/>
  <c r="Y241" i="5"/>
  <c r="Y242" i="5" s="1"/>
  <c r="Y244" i="5"/>
  <c r="I245" i="5"/>
  <c r="I248" i="5"/>
  <c r="U245" i="5"/>
  <c r="U246" i="5" s="1"/>
  <c r="U248" i="5"/>
  <c r="Q236" i="5"/>
  <c r="Q233" i="5"/>
  <c r="Q234" i="5" s="1"/>
  <c r="T246" i="5"/>
  <c r="Q220" i="5"/>
  <c r="Q217" i="5" s="1"/>
  <c r="Q218" i="5" s="1"/>
  <c r="Q204" i="5"/>
  <c r="Q201" i="5" s="1"/>
  <c r="Q202" i="5" s="1"/>
  <c r="H251" i="5"/>
  <c r="H255" i="5"/>
  <c r="Y212" i="5"/>
  <c r="Y209" i="5" s="1"/>
  <c r="Y210" i="5" s="1"/>
  <c r="U212" i="5"/>
  <c r="U209" i="5" s="1"/>
  <c r="U210" i="5" s="1"/>
  <c r="Q196" i="5"/>
  <c r="Q193" i="5" s="1"/>
  <c r="I188" i="5"/>
  <c r="I185" i="5" s="1"/>
  <c r="I186" i="5" s="1"/>
  <c r="AB219" i="5"/>
  <c r="AB223" i="5"/>
  <c r="I208" i="5"/>
  <c r="I205" i="5" s="1"/>
  <c r="I206" i="5" s="1"/>
  <c r="Y233" i="5"/>
  <c r="Y234" i="5" s="1"/>
  <c r="Y236" i="5"/>
  <c r="U232" i="5"/>
  <c r="U229" i="5"/>
  <c r="U230" i="5" s="1"/>
  <c r="L218" i="5"/>
  <c r="L222" i="5"/>
  <c r="Q216" i="5"/>
  <c r="Q213" i="5" s="1"/>
  <c r="Q214" i="5" s="1"/>
  <c r="T215" i="5"/>
  <c r="AB214" i="5"/>
  <c r="U200" i="5"/>
  <c r="U197" i="5" s="1"/>
  <c r="U198" i="5" s="1"/>
  <c r="Y160" i="5"/>
  <c r="Y157" i="5" s="1"/>
  <c r="Y158" i="5" s="1"/>
  <c r="H161" i="5"/>
  <c r="M160" i="5"/>
  <c r="M157" i="5" s="1"/>
  <c r="M158" i="5" s="1"/>
  <c r="U160" i="5"/>
  <c r="U157" i="5" s="1"/>
  <c r="I152" i="5"/>
  <c r="I149" i="5" s="1"/>
  <c r="I150" i="5" s="1"/>
  <c r="I233" i="5"/>
  <c r="I236" i="5"/>
  <c r="T213" i="5"/>
  <c r="I160" i="5"/>
  <c r="I157" i="5" s="1"/>
  <c r="I158" i="5" s="1"/>
  <c r="T164" i="5"/>
  <c r="AB174" i="5"/>
  <c r="L170" i="5"/>
  <c r="T224" i="5"/>
  <c r="U223" i="5"/>
  <c r="H163" i="5"/>
  <c r="L161" i="5"/>
  <c r="X164" i="5"/>
  <c r="I156" i="5"/>
  <c r="I153" i="5" s="1"/>
  <c r="I154" i="5" s="1"/>
  <c r="M148" i="5"/>
  <c r="M145" i="5" s="1"/>
  <c r="M146" i="5" s="1"/>
  <c r="U148" i="5"/>
  <c r="U145" i="5" s="1"/>
  <c r="P161" i="5"/>
  <c r="X248" i="5"/>
  <c r="Y247" i="5"/>
  <c r="H248" i="5"/>
  <c r="I257" i="5"/>
  <c r="I258" i="5" s="1"/>
  <c r="I260" i="5"/>
  <c r="U257" i="5"/>
  <c r="U258" i="5" s="1"/>
  <c r="U260" i="5"/>
  <c r="AB252" i="5"/>
  <c r="L247" i="5"/>
  <c r="Q192" i="5"/>
  <c r="Q189" i="5" s="1"/>
  <c r="U204" i="5"/>
  <c r="U201" i="5" s="1"/>
  <c r="U202" i="5" s="1"/>
  <c r="Y204" i="5"/>
  <c r="Y201" i="5" s="1"/>
  <c r="Y202" i="5" s="1"/>
  <c r="P219" i="5"/>
  <c r="P223" i="5"/>
  <c r="U196" i="5"/>
  <c r="U193" i="5" s="1"/>
  <c r="U194" i="5" s="1"/>
  <c r="Y196" i="5"/>
  <c r="Y193" i="5" s="1"/>
  <c r="Y194" i="5" s="1"/>
  <c r="Q188" i="5"/>
  <c r="Q185" i="5" s="1"/>
  <c r="Q208" i="5"/>
  <c r="Q205" i="5" s="1"/>
  <c r="Q206" i="5" s="1"/>
  <c r="T236" i="5"/>
  <c r="U235" i="5"/>
  <c r="I219" i="5"/>
  <c r="P222" i="5"/>
  <c r="P218" i="5"/>
  <c r="H253" i="5"/>
  <c r="H249" i="5"/>
  <c r="L249" i="5"/>
  <c r="L253" i="5"/>
  <c r="M216" i="5"/>
  <c r="M213" i="5" s="1"/>
  <c r="P159" i="5"/>
  <c r="AB164" i="5"/>
  <c r="X163" i="5"/>
  <c r="M156" i="5"/>
  <c r="M153" i="5" s="1"/>
  <c r="M154" i="5" s="1"/>
  <c r="U156" i="5"/>
  <c r="U153" i="5" s="1"/>
  <c r="D153" i="5" s="1"/>
  <c r="H26" i="4" s="1"/>
  <c r="Q152" i="5"/>
  <c r="Q149" i="5" s="1"/>
  <c r="M219" i="5"/>
  <c r="L220" i="5"/>
  <c r="I164" i="5"/>
  <c r="I161" i="5" s="1"/>
  <c r="I162" i="5" s="1"/>
  <c r="X158" i="5"/>
  <c r="L171" i="5"/>
  <c r="T170" i="5"/>
  <c r="Y148" i="5"/>
  <c r="Y145" i="5" s="1"/>
  <c r="M140" i="5"/>
  <c r="M137" i="5" s="1"/>
  <c r="M138" i="5" s="1"/>
  <c r="U220" i="5"/>
  <c r="U217" i="5" s="1"/>
  <c r="U218" i="5" s="1"/>
  <c r="M200" i="5"/>
  <c r="M197" i="5" s="1"/>
  <c r="I200" i="5"/>
  <c r="I197" i="5" s="1"/>
  <c r="I198" i="5" s="1"/>
  <c r="Q160" i="5"/>
  <c r="Q157" i="5" s="1"/>
  <c r="Q158" i="5" s="1"/>
  <c r="U144" i="5"/>
  <c r="U141" i="5" s="1"/>
  <c r="T248" i="5"/>
  <c r="Q257" i="5"/>
  <c r="Q258" i="5" s="1"/>
  <c r="Q260" i="5"/>
  <c r="AB248" i="5"/>
  <c r="X250" i="5"/>
  <c r="X254" i="5"/>
  <c r="I192" i="5"/>
  <c r="I189" i="5" s="1"/>
  <c r="I190" i="5" s="1"/>
  <c r="I238" i="5"/>
  <c r="T249" i="5"/>
  <c r="T253" i="5"/>
  <c r="H250" i="5"/>
  <c r="H254" i="5"/>
  <c r="M236" i="5"/>
  <c r="M233" i="5"/>
  <c r="M234" i="5" s="1"/>
  <c r="Y188" i="5"/>
  <c r="Y185" i="5" s="1"/>
  <c r="Y186" i="5" s="1"/>
  <c r="M208" i="5"/>
  <c r="M205" i="5" s="1"/>
  <c r="Y208" i="5"/>
  <c r="Y205" i="5" s="1"/>
  <c r="Y206" i="5" s="1"/>
  <c r="X251" i="5"/>
  <c r="X255" i="5"/>
  <c r="X224" i="5"/>
  <c r="Y223" i="5"/>
  <c r="X218" i="5"/>
  <c r="X222" i="5"/>
  <c r="Y216" i="5"/>
  <c r="Y213" i="5" s="1"/>
  <c r="Y214" i="5" s="1"/>
  <c r="U216" i="5"/>
  <c r="U213" i="5" s="1"/>
  <c r="U214" i="5" s="1"/>
  <c r="Y163" i="5"/>
  <c r="M164" i="5"/>
  <c r="M161" i="5" s="1"/>
  <c r="M162" i="5" s="1"/>
  <c r="U163" i="5"/>
  <c r="P164" i="5"/>
  <c r="M152" i="5"/>
  <c r="M149" i="5" s="1"/>
  <c r="M150" i="5" s="1"/>
  <c r="Y152" i="5"/>
  <c r="Y149" i="5" s="1"/>
  <c r="Y144" i="5"/>
  <c r="Y141" i="5" s="1"/>
  <c r="D141" i="5" s="1"/>
  <c r="H23" i="4" s="1"/>
  <c r="AB213" i="5"/>
  <c r="L213" i="5"/>
  <c r="Q144" i="5"/>
  <c r="Q141" i="5" s="1"/>
  <c r="Q142" i="5" s="1"/>
  <c r="U140" i="5"/>
  <c r="U137" i="5" s="1"/>
  <c r="U138" i="5" s="1"/>
  <c r="D140" i="5" s="1"/>
  <c r="J22" i="4" s="1"/>
  <c r="T220" i="5"/>
  <c r="Q200" i="5"/>
  <c r="Q197" i="5" s="1"/>
  <c r="T171" i="5"/>
  <c r="AB161" i="5"/>
  <c r="H164" i="5"/>
  <c r="I144" i="5"/>
  <c r="I141" i="5" s="1"/>
  <c r="I142" i="5" s="1"/>
  <c r="P248" i="5"/>
  <c r="Y257" i="5"/>
  <c r="Y258" i="5" s="1"/>
  <c r="Y260" i="5"/>
  <c r="M244" i="5"/>
  <c r="M241" i="5"/>
  <c r="M242" i="5" s="1"/>
  <c r="Q247" i="5"/>
  <c r="M247" i="5"/>
  <c r="M232" i="5"/>
  <c r="M229" i="5"/>
  <c r="M230" i="5" s="1"/>
  <c r="P250" i="5"/>
  <c r="P254" i="5"/>
  <c r="I204" i="5"/>
  <c r="I201" i="5" s="1"/>
  <c r="I212" i="5"/>
  <c r="I209" i="5" s="1"/>
  <c r="I196" i="5"/>
  <c r="I193" i="5" s="1"/>
  <c r="U188" i="5"/>
  <c r="U185" i="5" s="1"/>
  <c r="U186" i="5" s="1"/>
  <c r="P220" i="5"/>
  <c r="I232" i="5"/>
  <c r="I229" i="5"/>
  <c r="P221" i="5"/>
  <c r="P217" i="5"/>
  <c r="AB249" i="5"/>
  <c r="AB253" i="5"/>
  <c r="I216" i="5"/>
  <c r="I213" i="5" s="1"/>
  <c r="T216" i="5"/>
  <c r="H158" i="5"/>
  <c r="L164" i="5"/>
  <c r="I147" i="5"/>
  <c r="AB171" i="5"/>
  <c r="P162" i="5"/>
  <c r="X161" i="5"/>
  <c r="U152" i="5"/>
  <c r="U149" i="5" s="1"/>
  <c r="M144" i="5"/>
  <c r="M141" i="5" s="1"/>
  <c r="M142" i="5" s="1"/>
  <c r="X221" i="5"/>
  <c r="X217" i="5"/>
  <c r="Y200" i="5"/>
  <c r="Y197" i="5" s="1"/>
  <c r="Y198" i="5" s="1"/>
  <c r="Q163" i="5"/>
  <c r="T161" i="5"/>
  <c r="Q156" i="5"/>
  <c r="Q153" i="5" s="1"/>
  <c r="I87" i="5"/>
  <c r="I84" i="5" s="1"/>
  <c r="I85" i="5" s="1"/>
  <c r="I104" i="5"/>
  <c r="I100" i="5"/>
  <c r="U100" i="5"/>
  <c r="U101" i="5" s="1"/>
  <c r="Y111" i="5"/>
  <c r="Y108" i="5"/>
  <c r="Y109" i="5" s="1"/>
  <c r="I131" i="5"/>
  <c r="I128" i="5"/>
  <c r="I129" i="5" s="1"/>
  <c r="Q84" i="5"/>
  <c r="Q85" i="5" s="1"/>
  <c r="M111" i="5"/>
  <c r="M108" i="5"/>
  <c r="M109" i="5" s="1"/>
  <c r="Y99" i="5"/>
  <c r="Y96" i="5"/>
  <c r="Y97" i="5" s="1"/>
  <c r="Q111" i="5"/>
  <c r="Q108" i="5"/>
  <c r="Q109" i="5" s="1"/>
  <c r="U99" i="5"/>
  <c r="U96" i="5"/>
  <c r="U97" i="5" s="1"/>
  <c r="Q99" i="5"/>
  <c r="Q96" i="5"/>
  <c r="Q97" i="5" s="1"/>
  <c r="I111" i="5"/>
  <c r="I108" i="5"/>
  <c r="I35" i="5"/>
  <c r="I32" i="5" s="1"/>
  <c r="I33" i="5" s="1"/>
  <c r="U111" i="5"/>
  <c r="U108" i="5"/>
  <c r="U109" i="5" s="1"/>
  <c r="Y100" i="5"/>
  <c r="Y101" i="5" s="1"/>
  <c r="M99" i="5"/>
  <c r="M96" i="5"/>
  <c r="M97" i="5" s="1"/>
  <c r="Q11" i="5"/>
  <c r="Q8" i="5" s="1"/>
  <c r="Q9" i="5" s="1"/>
  <c r="I99" i="5"/>
  <c r="I96" i="5"/>
  <c r="Q131" i="5"/>
  <c r="Q128" i="5"/>
  <c r="Q129" i="5" s="1"/>
  <c r="AB120" i="5"/>
  <c r="Z124" i="5"/>
  <c r="Z127" i="5"/>
  <c r="AB123" i="5"/>
  <c r="V127" i="5"/>
  <c r="X123" i="5"/>
  <c r="Y122" i="5"/>
  <c r="X122" i="5"/>
  <c r="W126" i="5"/>
  <c r="X126" i="5" s="1"/>
  <c r="W125" i="5"/>
  <c r="X125" i="5" s="1"/>
  <c r="X121" i="5"/>
  <c r="R123" i="5"/>
  <c r="T119" i="5"/>
  <c r="T116" i="5"/>
  <c r="R120" i="5"/>
  <c r="Q119" i="5"/>
  <c r="P120" i="5"/>
  <c r="N124" i="5"/>
  <c r="P124" i="5" s="1"/>
  <c r="O121" i="5"/>
  <c r="P117" i="5"/>
  <c r="N127" i="5"/>
  <c r="P123" i="5"/>
  <c r="Q122" i="5"/>
  <c r="O126" i="5"/>
  <c r="P126" i="5" s="1"/>
  <c r="P122" i="5"/>
  <c r="J123" i="5"/>
  <c r="L119" i="5"/>
  <c r="L120" i="5"/>
  <c r="J124" i="5"/>
  <c r="L124" i="5" s="1"/>
  <c r="I123" i="5"/>
  <c r="I116" i="5"/>
  <c r="AB107" i="5"/>
  <c r="Y106" i="5"/>
  <c r="Y104" i="5" s="1"/>
  <c r="Y105" i="5" s="1"/>
  <c r="Q103" i="5"/>
  <c r="Q100" i="5"/>
  <c r="Q101" i="5" s="1"/>
  <c r="Q107" i="5"/>
  <c r="Q104" i="5"/>
  <c r="Q105" i="5" s="1"/>
  <c r="M100" i="5"/>
  <c r="M101" i="5" s="1"/>
  <c r="L107" i="5"/>
  <c r="M106" i="5"/>
  <c r="AA93" i="5"/>
  <c r="AB93" i="5" s="1"/>
  <c r="AB89" i="5"/>
  <c r="AB84" i="5"/>
  <c r="Z88" i="5"/>
  <c r="AB91" i="5"/>
  <c r="Z95" i="5"/>
  <c r="V95" i="5"/>
  <c r="W94" i="5"/>
  <c r="X94" i="5" s="1"/>
  <c r="X90" i="5"/>
  <c r="W93" i="5"/>
  <c r="X93" i="5" s="1"/>
  <c r="X89" i="5"/>
  <c r="T91" i="5"/>
  <c r="R95" i="5"/>
  <c r="R88" i="5"/>
  <c r="T84" i="5"/>
  <c r="N95" i="5"/>
  <c r="P91" i="5"/>
  <c r="P84" i="5"/>
  <c r="N88" i="5"/>
  <c r="J95" i="5"/>
  <c r="L91" i="5"/>
  <c r="L88" i="5"/>
  <c r="J92" i="5"/>
  <c r="L92" i="5" s="1"/>
  <c r="AB31" i="5"/>
  <c r="AB38" i="5"/>
  <c r="AB32" i="5"/>
  <c r="AB37" i="5"/>
  <c r="X36" i="5"/>
  <c r="X34" i="5"/>
  <c r="X29" i="5"/>
  <c r="X39" i="5"/>
  <c r="Y38" i="5"/>
  <c r="Y35" i="5"/>
  <c r="Y32" i="5" s="1"/>
  <c r="Y33" i="5" s="1"/>
  <c r="T36" i="5"/>
  <c r="T35" i="5"/>
  <c r="U34" i="5"/>
  <c r="U31" i="5"/>
  <c r="U28" i="5" s="1"/>
  <c r="T29" i="5"/>
  <c r="T34" i="5"/>
  <c r="P31" i="5"/>
  <c r="P35" i="5"/>
  <c r="Q34" i="5"/>
  <c r="P34" i="5"/>
  <c r="P32" i="5"/>
  <c r="Q31" i="5"/>
  <c r="Q28" i="5" s="1"/>
  <c r="Q29" i="5" s="1"/>
  <c r="P28" i="5"/>
  <c r="P33" i="5"/>
  <c r="L38" i="5"/>
  <c r="L37" i="5"/>
  <c r="L35" i="5"/>
  <c r="M34" i="5"/>
  <c r="L32" i="5"/>
  <c r="M31" i="5"/>
  <c r="M28" i="5" s="1"/>
  <c r="M29" i="5" s="1"/>
  <c r="I112" i="5"/>
  <c r="I15" i="5"/>
  <c r="I12" i="5" s="1"/>
  <c r="I13" i="5" s="1"/>
  <c r="U15" i="5"/>
  <c r="U12" i="5" s="1"/>
  <c r="U13" i="5" s="1"/>
  <c r="Y15" i="5"/>
  <c r="Y12" i="5" s="1"/>
  <c r="M15" i="5"/>
  <c r="M12" i="5" s="1"/>
  <c r="M13" i="5" s="1"/>
  <c r="Q15" i="5"/>
  <c r="Q12" i="5" s="1"/>
  <c r="Q13" i="5" s="1"/>
  <c r="I19" i="5"/>
  <c r="I16" i="5" s="1"/>
  <c r="I17" i="5" s="1"/>
  <c r="U19" i="5"/>
  <c r="U16" i="5" s="1"/>
  <c r="M19" i="5"/>
  <c r="M16" i="5" s="1"/>
  <c r="M17" i="5" s="1"/>
  <c r="Q19" i="5"/>
  <c r="Q16" i="5" s="1"/>
  <c r="Q17" i="5" s="1"/>
  <c r="M27" i="5"/>
  <c r="M24" i="5" s="1"/>
  <c r="M25" i="5" s="1"/>
  <c r="Q27" i="5"/>
  <c r="Q24" i="5" s="1"/>
  <c r="Q25" i="5" s="1"/>
  <c r="U27" i="5"/>
  <c r="U24" i="5" s="1"/>
  <c r="I27" i="5"/>
  <c r="I24" i="5" s="1"/>
  <c r="I25" i="5" s="1"/>
  <c r="I43" i="5"/>
  <c r="I40" i="5" s="1"/>
  <c r="I41" i="5" s="1"/>
  <c r="I47" i="5"/>
  <c r="M115" i="5"/>
  <c r="M112" i="5"/>
  <c r="M113" i="5" s="1"/>
  <c r="U119" i="5"/>
  <c r="U116" i="5"/>
  <c r="U117" i="5" s="1"/>
  <c r="M119" i="5"/>
  <c r="M116" i="5"/>
  <c r="M117" i="5" s="1"/>
  <c r="U115" i="5"/>
  <c r="U112" i="5"/>
  <c r="U113" i="5" s="1"/>
  <c r="M91" i="5"/>
  <c r="M88" i="5" s="1"/>
  <c r="M89" i="5" s="1"/>
  <c r="U91" i="5"/>
  <c r="U88" i="5" s="1"/>
  <c r="U89" i="5" s="1"/>
  <c r="Q91" i="5"/>
  <c r="Q88" i="5" s="1"/>
  <c r="Q89" i="5" s="1"/>
  <c r="I79" i="5"/>
  <c r="I76" i="5" s="1"/>
  <c r="I77" i="5" s="1"/>
  <c r="M76" i="5"/>
  <c r="Q79" i="5"/>
  <c r="Q76" i="5" s="1"/>
  <c r="Q77" i="5" s="1"/>
  <c r="Q72" i="5"/>
  <c r="Q73" i="5" s="1"/>
  <c r="I68" i="5"/>
  <c r="I69" i="5" s="1"/>
  <c r="I67" i="5"/>
  <c r="I64" i="5" s="1"/>
  <c r="I65" i="5" s="1"/>
  <c r="I61" i="5"/>
  <c r="M75" i="5"/>
  <c r="M72" i="5" s="1"/>
  <c r="U67" i="5"/>
  <c r="U64" i="5" s="1"/>
  <c r="U65" i="5" s="1"/>
  <c r="M63" i="5"/>
  <c r="M60" i="5" s="1"/>
  <c r="M61" i="5" s="1"/>
  <c r="U87" i="5"/>
  <c r="U84" i="5" s="1"/>
  <c r="U85" i="5" s="1"/>
  <c r="M83" i="5"/>
  <c r="M80" i="5" s="1"/>
  <c r="U71" i="5"/>
  <c r="U68" i="5" s="1"/>
  <c r="M67" i="5"/>
  <c r="M64" i="5" s="1"/>
  <c r="U63" i="5"/>
  <c r="U60" i="5" s="1"/>
  <c r="U61" i="5" s="1"/>
  <c r="U83" i="5"/>
  <c r="U80" i="5" s="1"/>
  <c r="U81" i="5" s="1"/>
  <c r="M87" i="5"/>
  <c r="M84" i="5" s="1"/>
  <c r="U75" i="5"/>
  <c r="U72" i="5" s="1"/>
  <c r="U73" i="5" s="1"/>
  <c r="M71" i="5"/>
  <c r="M68" i="5" s="1"/>
  <c r="D274" i="5" l="1"/>
  <c r="L24" i="4" s="1"/>
  <c r="P13" i="4"/>
  <c r="T13" i="4"/>
  <c r="I14" i="4"/>
  <c r="C14" i="4"/>
  <c r="V12" i="4"/>
  <c r="N12" i="4"/>
  <c r="E12" i="4"/>
  <c r="F12" i="4"/>
  <c r="G12" i="4"/>
  <c r="L12" i="4"/>
  <c r="X12" i="4"/>
  <c r="M12" i="4"/>
  <c r="W12" i="4"/>
  <c r="U12" i="4"/>
  <c r="O12" i="4"/>
  <c r="N14" i="4"/>
  <c r="V14" i="4"/>
  <c r="E14" i="4"/>
  <c r="G14" i="4"/>
  <c r="F14" i="4"/>
  <c r="L14" i="4"/>
  <c r="X14" i="4"/>
  <c r="M14" i="4"/>
  <c r="W14" i="4"/>
  <c r="U14" i="4"/>
  <c r="O14" i="4"/>
  <c r="Y12" i="4"/>
  <c r="K12" i="4"/>
  <c r="S12" i="4"/>
  <c r="R12" i="4"/>
  <c r="Q12" i="4"/>
  <c r="P12" i="4"/>
  <c r="T12" i="4"/>
  <c r="J14" i="4"/>
  <c r="Z14" i="4"/>
  <c r="Y14" i="4"/>
  <c r="K14" i="4"/>
  <c r="Q14" i="4"/>
  <c r="S14" i="4"/>
  <c r="R14" i="4"/>
  <c r="T14" i="4"/>
  <c r="P14" i="4"/>
  <c r="C23" i="5"/>
  <c r="C22" i="5" s="1"/>
  <c r="D72" i="5"/>
  <c r="D38" i="4" s="1"/>
  <c r="D358" i="5"/>
  <c r="L45" i="4" s="1"/>
  <c r="C59" i="5"/>
  <c r="C58" i="5" s="1"/>
  <c r="D318" i="5"/>
  <c r="L35" i="4" s="1"/>
  <c r="D583" i="5"/>
  <c r="V36" i="4" s="1"/>
  <c r="D591" i="5"/>
  <c r="V38" i="4" s="1"/>
  <c r="D209" i="5"/>
  <c r="H40" i="4" s="1"/>
  <c r="D205" i="5"/>
  <c r="H39" i="4" s="1"/>
  <c r="D366" i="5"/>
  <c r="L47" i="4" s="1"/>
  <c r="D64" i="5"/>
  <c r="D36" i="4" s="1"/>
  <c r="D185" i="5"/>
  <c r="H34" i="4" s="1"/>
  <c r="D189" i="5"/>
  <c r="H35" i="4" s="1"/>
  <c r="D28" i="5"/>
  <c r="D370" i="5"/>
  <c r="L48" i="4" s="1"/>
  <c r="D595" i="5"/>
  <c r="V39" i="4" s="1"/>
  <c r="D24" i="5"/>
  <c r="D338" i="5"/>
  <c r="L40" i="4" s="1"/>
  <c r="D575" i="5"/>
  <c r="V34" i="4" s="1"/>
  <c r="D628" i="5"/>
  <c r="T48" i="4" s="1"/>
  <c r="D745" i="5"/>
  <c r="X45" i="4" s="1"/>
  <c r="D644" i="5"/>
  <c r="Z564" i="5"/>
  <c r="AC562" i="5"/>
  <c r="AC563" i="5" s="1"/>
  <c r="AC560" i="5" s="1"/>
  <c r="AC561" i="5" s="1"/>
  <c r="Z693" i="5"/>
  <c r="AC691" i="5"/>
  <c r="AC692" i="5" s="1"/>
  <c r="AC689" i="5" s="1"/>
  <c r="AC690" i="5" s="1"/>
  <c r="C11" i="5"/>
  <c r="C10" i="5" s="1"/>
  <c r="D627" i="5"/>
  <c r="V47" i="4" s="1"/>
  <c r="D599" i="5"/>
  <c r="V40" i="4" s="1"/>
  <c r="D580" i="5"/>
  <c r="T36" i="4" s="1"/>
  <c r="D623" i="5"/>
  <c r="V46" i="4" s="1"/>
  <c r="D576" i="5"/>
  <c r="T35" i="4" s="1"/>
  <c r="D587" i="5"/>
  <c r="V37" i="4" s="1"/>
  <c r="D612" i="5"/>
  <c r="T44" i="4" s="1"/>
  <c r="D615" i="5"/>
  <c r="V44" i="4" s="1"/>
  <c r="M69" i="5"/>
  <c r="D68" i="5"/>
  <c r="D37" i="4" s="1"/>
  <c r="Q331" i="5"/>
  <c r="D330" i="5"/>
  <c r="L38" i="4" s="1"/>
  <c r="Q710" i="5"/>
  <c r="D712" i="5" s="1"/>
  <c r="Z36" i="4" s="1"/>
  <c r="D709" i="5"/>
  <c r="I113" i="5"/>
  <c r="D115" i="5" s="1"/>
  <c r="D112" i="5"/>
  <c r="I97" i="5"/>
  <c r="D99" i="5" s="1"/>
  <c r="D96" i="5"/>
  <c r="Y150" i="5"/>
  <c r="D149" i="5"/>
  <c r="H25" i="4" s="1"/>
  <c r="D314" i="5"/>
  <c r="L34" i="4" s="1"/>
  <c r="D334" i="5"/>
  <c r="L39" i="4" s="1"/>
  <c r="D241" i="5"/>
  <c r="H48" i="4" s="1"/>
  <c r="D354" i="5"/>
  <c r="L44" i="4" s="1"/>
  <c r="D225" i="5"/>
  <c r="H44" i="4" s="1"/>
  <c r="D620" i="5"/>
  <c r="T46" i="4" s="1"/>
  <c r="D137" i="5"/>
  <c r="D624" i="5"/>
  <c r="T47" i="4" s="1"/>
  <c r="Y13" i="5"/>
  <c r="D15" i="5" s="1"/>
  <c r="D12" i="5"/>
  <c r="I105" i="5"/>
  <c r="D233" i="5"/>
  <c r="H46" i="4" s="1"/>
  <c r="D157" i="5"/>
  <c r="H27" i="4" s="1"/>
  <c r="Y283" i="5"/>
  <c r="D285" i="5" s="1"/>
  <c r="N26" i="4" s="1"/>
  <c r="D282" i="5"/>
  <c r="L26" i="4" s="1"/>
  <c r="D322" i="5"/>
  <c r="L36" i="4" s="1"/>
  <c r="D765" i="5"/>
  <c r="X50" i="4" s="1"/>
  <c r="D761" i="5"/>
  <c r="X49" i="4" s="1"/>
  <c r="U702" i="5"/>
  <c r="D704" i="5" s="1"/>
  <c r="Z34" i="4" s="1"/>
  <c r="D701" i="5"/>
  <c r="X34" i="4" s="1"/>
  <c r="Q722" i="5"/>
  <c r="D724" i="5" s="1"/>
  <c r="Z39" i="4" s="1"/>
  <c r="D721" i="5"/>
  <c r="X39" i="4" s="1"/>
  <c r="I774" i="5"/>
  <c r="D776" i="5" s="1"/>
  <c r="Z52" i="4" s="1"/>
  <c r="D773" i="5"/>
  <c r="X52" i="4" s="1"/>
  <c r="Y674" i="5"/>
  <c r="D676" i="5" s="1"/>
  <c r="Z27" i="4" s="1"/>
  <c r="D673" i="5"/>
  <c r="X27" i="4" s="1"/>
  <c r="D603" i="5"/>
  <c r="V41" i="4" s="1"/>
  <c r="M238" i="5"/>
  <c r="D240" i="5" s="1"/>
  <c r="J47" i="4" s="1"/>
  <c r="D237" i="5"/>
  <c r="H47" i="4" s="1"/>
  <c r="D656" i="5"/>
  <c r="D653" i="5"/>
  <c r="X22" i="4" s="1"/>
  <c r="Y17" i="5"/>
  <c r="D16" i="5"/>
  <c r="D600" i="5"/>
  <c r="T41" i="4" s="1"/>
  <c r="D584" i="5"/>
  <c r="T37" i="4" s="1"/>
  <c r="D596" i="5"/>
  <c r="T40" i="4" s="1"/>
  <c r="D592" i="5"/>
  <c r="T39" i="4" s="1"/>
  <c r="I758" i="5"/>
  <c r="D757" i="5"/>
  <c r="X48" i="4" s="1"/>
  <c r="Q726" i="5"/>
  <c r="D728" i="5" s="1"/>
  <c r="Z40" i="4" s="1"/>
  <c r="D725" i="5"/>
  <c r="X40" i="4" s="1"/>
  <c r="Y670" i="5"/>
  <c r="D672" i="5" s="1"/>
  <c r="Z26" i="4" s="1"/>
  <c r="D669" i="5"/>
  <c r="AB124" i="5"/>
  <c r="D127" i="5"/>
  <c r="I101" i="5"/>
  <c r="D103" i="5" s="1"/>
  <c r="D100" i="5"/>
  <c r="Q198" i="5"/>
  <c r="D197" i="5"/>
  <c r="H37" i="4" s="1"/>
  <c r="M214" i="5"/>
  <c r="D213" i="5"/>
  <c r="H41" i="4" s="1"/>
  <c r="Q194" i="5"/>
  <c r="D193" i="5"/>
  <c r="H36" i="4" s="1"/>
  <c r="D760" i="5"/>
  <c r="Z48" i="4" s="1"/>
  <c r="Y279" i="5"/>
  <c r="D281" i="5" s="1"/>
  <c r="N25" i="4" s="1"/>
  <c r="D278" i="5"/>
  <c r="L25" i="4" s="1"/>
  <c r="M742" i="5"/>
  <c r="D744" i="5" s="1"/>
  <c r="Z44" i="4" s="1"/>
  <c r="D741" i="5"/>
  <c r="X44" i="4" s="1"/>
  <c r="Y666" i="5"/>
  <c r="D668" i="5" s="1"/>
  <c r="Z25" i="4" s="1"/>
  <c r="D665" i="5"/>
  <c r="X25" i="4" s="1"/>
  <c r="D540" i="5"/>
  <c r="T26" i="4" s="1"/>
  <c r="M85" i="5"/>
  <c r="D87" i="5" s="1"/>
  <c r="D84" i="5"/>
  <c r="D63" i="5"/>
  <c r="M81" i="5"/>
  <c r="D83" i="5" s="1"/>
  <c r="D80" i="5"/>
  <c r="M77" i="5"/>
  <c r="D79" i="5" s="1"/>
  <c r="D76" i="5"/>
  <c r="D39" i="4" s="1"/>
  <c r="I117" i="5"/>
  <c r="D119" i="5" s="1"/>
  <c r="D116" i="5"/>
  <c r="I109" i="5"/>
  <c r="D111" i="5" s="1"/>
  <c r="D108" i="5"/>
  <c r="D229" i="5"/>
  <c r="H45" i="4" s="1"/>
  <c r="Y146" i="5"/>
  <c r="D145" i="5"/>
  <c r="H24" i="4" s="1"/>
  <c r="D342" i="5"/>
  <c r="L41" i="4" s="1"/>
  <c r="D270" i="5"/>
  <c r="L23" i="4" s="1"/>
  <c r="D326" i="5"/>
  <c r="L37" i="4" s="1"/>
  <c r="D539" i="5"/>
  <c r="V25" i="4" s="1"/>
  <c r="Q730" i="5"/>
  <c r="Y662" i="5"/>
  <c r="I754" i="5"/>
  <c r="D756" i="5" s="1"/>
  <c r="Z47" i="4" s="1"/>
  <c r="D753" i="5"/>
  <c r="X47" i="4" s="1"/>
  <c r="Y658" i="5"/>
  <c r="D660" i="5" s="1"/>
  <c r="Z23" i="4" s="1"/>
  <c r="D657" i="5"/>
  <c r="X23" i="4" s="1"/>
  <c r="U706" i="5"/>
  <c r="D708" i="5" s="1"/>
  <c r="Z35" i="4" s="1"/>
  <c r="D705" i="5"/>
  <c r="X35" i="4" s="1"/>
  <c r="Q718" i="5"/>
  <c r="D720" i="5" s="1"/>
  <c r="Z38" i="4" s="1"/>
  <c r="D717" i="5"/>
  <c r="X38" i="4" s="1"/>
  <c r="Q714" i="5"/>
  <c r="D716" i="5" s="1"/>
  <c r="Z37" i="4" s="1"/>
  <c r="D713" i="5"/>
  <c r="X37" i="4" s="1"/>
  <c r="D266" i="5"/>
  <c r="L22" i="4" s="1"/>
  <c r="D94" i="5"/>
  <c r="G43" i="4" s="1"/>
  <c r="D201" i="5"/>
  <c r="H38" i="4" s="1"/>
  <c r="I121" i="5"/>
  <c r="D123" i="5" s="1"/>
  <c r="D120" i="5"/>
  <c r="D536" i="5"/>
  <c r="T25" i="4" s="1"/>
  <c r="D588" i="5"/>
  <c r="T38" i="4" s="1"/>
  <c r="D616" i="5"/>
  <c r="T45" i="4" s="1"/>
  <c r="D524" i="5"/>
  <c r="D572" i="5"/>
  <c r="T34" i="4" s="1"/>
  <c r="D60" i="5"/>
  <c r="D35" i="4" s="1"/>
  <c r="D528" i="5"/>
  <c r="D402" i="5"/>
  <c r="R23" i="4" s="1"/>
  <c r="D466" i="5"/>
  <c r="R39" i="4" s="1"/>
  <c r="D399" i="5"/>
  <c r="P23" i="4" s="1"/>
  <c r="U104" i="5"/>
  <c r="U105" i="5" s="1"/>
  <c r="Y91" i="5"/>
  <c r="Y88" i="5" s="1"/>
  <c r="Y89" i="5" s="1"/>
  <c r="X91" i="5"/>
  <c r="Y275" i="5"/>
  <c r="D277" i="5" s="1"/>
  <c r="M343" i="5"/>
  <c r="D345" i="5" s="1"/>
  <c r="N41" i="4" s="1"/>
  <c r="Y412" i="5"/>
  <c r="D414" i="5" s="1"/>
  <c r="R26" i="4" s="1"/>
  <c r="D411" i="5"/>
  <c r="P26" i="4" s="1"/>
  <c r="Q452" i="5"/>
  <c r="D454" i="5" s="1"/>
  <c r="R36" i="4" s="1"/>
  <c r="D451" i="5"/>
  <c r="P36" i="4" s="1"/>
  <c r="Q460" i="5"/>
  <c r="Y408" i="5"/>
  <c r="D410" i="5" s="1"/>
  <c r="R25" i="4" s="1"/>
  <c r="D407" i="5"/>
  <c r="P25" i="4" s="1"/>
  <c r="Q444" i="5"/>
  <c r="D446" i="5" s="1"/>
  <c r="R34" i="4" s="1"/>
  <c r="D443" i="5"/>
  <c r="P34" i="4" s="1"/>
  <c r="Y396" i="5"/>
  <c r="D398" i="5" s="1"/>
  <c r="R22" i="4" s="1"/>
  <c r="D395" i="5"/>
  <c r="P22" i="4" s="1"/>
  <c r="I387" i="5"/>
  <c r="D389" i="5" s="1"/>
  <c r="I355" i="5"/>
  <c r="D357" i="5" s="1"/>
  <c r="N44" i="4" s="1"/>
  <c r="D491" i="5"/>
  <c r="Y271" i="5"/>
  <c r="D273" i="5" s="1"/>
  <c r="N23" i="4" s="1"/>
  <c r="Q456" i="5"/>
  <c r="D458" i="5" s="1"/>
  <c r="R37" i="4" s="1"/>
  <c r="D455" i="5"/>
  <c r="P37" i="4" s="1"/>
  <c r="M468" i="5"/>
  <c r="D470" i="5" s="1"/>
  <c r="R40" i="4" s="1"/>
  <c r="D467" i="5"/>
  <c r="P40" i="4" s="1"/>
  <c r="Q448" i="5"/>
  <c r="D450" i="5" s="1"/>
  <c r="R35" i="4" s="1"/>
  <c r="D447" i="5"/>
  <c r="P35" i="4" s="1"/>
  <c r="D507" i="5"/>
  <c r="P50" i="4" s="1"/>
  <c r="I226" i="5"/>
  <c r="D228" i="5" s="1"/>
  <c r="J44" i="4" s="1"/>
  <c r="M206" i="5"/>
  <c r="D208" i="5" s="1"/>
  <c r="J39" i="4" s="1"/>
  <c r="I359" i="5"/>
  <c r="D361" i="5" s="1"/>
  <c r="N45" i="4" s="1"/>
  <c r="M335" i="5"/>
  <c r="D337" i="5" s="1"/>
  <c r="N39" i="4" s="1"/>
  <c r="I214" i="5"/>
  <c r="Y142" i="5"/>
  <c r="M198" i="5"/>
  <c r="U154" i="5"/>
  <c r="D156" i="5" s="1"/>
  <c r="M339" i="5"/>
  <c r="D341" i="5" s="1"/>
  <c r="N40" i="4" s="1"/>
  <c r="M331" i="5"/>
  <c r="I500" i="5"/>
  <c r="D502" i="5" s="1"/>
  <c r="R48" i="4" s="1"/>
  <c r="D499" i="5"/>
  <c r="P48" i="4" s="1"/>
  <c r="D503" i="5"/>
  <c r="P49" i="4" s="1"/>
  <c r="M194" i="5"/>
  <c r="Y267" i="5"/>
  <c r="D269" i="5" s="1"/>
  <c r="N22" i="4" s="1"/>
  <c r="I516" i="5"/>
  <c r="D518" i="5" s="1"/>
  <c r="R52" i="4" s="1"/>
  <c r="D515" i="5"/>
  <c r="P52" i="4" s="1"/>
  <c r="M210" i="5"/>
  <c r="D212" i="5" s="1"/>
  <c r="J40" i="4" s="1"/>
  <c r="D463" i="5"/>
  <c r="P39" i="4" s="1"/>
  <c r="U150" i="5"/>
  <c r="Q323" i="5"/>
  <c r="D325" i="5" s="1"/>
  <c r="N36" i="4" s="1"/>
  <c r="U146" i="5"/>
  <c r="I246" i="5"/>
  <c r="I367" i="5"/>
  <c r="D369" i="5" s="1"/>
  <c r="N47" i="4" s="1"/>
  <c r="Q315" i="5"/>
  <c r="D317" i="5" s="1"/>
  <c r="N34" i="4" s="1"/>
  <c r="Q327" i="5"/>
  <c r="D329" i="5" s="1"/>
  <c r="N37" i="4" s="1"/>
  <c r="M472" i="5"/>
  <c r="D474" i="5" s="1"/>
  <c r="R41" i="4" s="1"/>
  <c r="D471" i="5"/>
  <c r="P41" i="4" s="1"/>
  <c r="M484" i="5"/>
  <c r="D486" i="5" s="1"/>
  <c r="R44" i="4" s="1"/>
  <c r="D483" i="5"/>
  <c r="P44" i="4" s="1"/>
  <c r="I488" i="5"/>
  <c r="D490" i="5" s="1"/>
  <c r="R45" i="4" s="1"/>
  <c r="D487" i="5"/>
  <c r="P45" i="4" s="1"/>
  <c r="I496" i="5"/>
  <c r="D498" i="5" s="1"/>
  <c r="R47" i="4" s="1"/>
  <c r="D495" i="5"/>
  <c r="P47" i="4" s="1"/>
  <c r="M202" i="5"/>
  <c r="D204" i="5" s="1"/>
  <c r="J38" i="4" s="1"/>
  <c r="I772" i="5"/>
  <c r="I91" i="5"/>
  <c r="I88" i="5" s="1"/>
  <c r="H127" i="5"/>
  <c r="I126" i="5"/>
  <c r="H95" i="5"/>
  <c r="I94" i="5"/>
  <c r="O94" i="5"/>
  <c r="P94" i="5" s="1"/>
  <c r="P90" i="5"/>
  <c r="H90" i="5"/>
  <c r="G94" i="5"/>
  <c r="H94" i="5" s="1"/>
  <c r="I673" i="5"/>
  <c r="I674" i="5" s="1"/>
  <c r="H47" i="5"/>
  <c r="H42" i="5"/>
  <c r="I44" i="5"/>
  <c r="I45" i="5" s="1"/>
  <c r="H41" i="5"/>
  <c r="H40" i="5"/>
  <c r="I589" i="5"/>
  <c r="I770" i="5"/>
  <c r="I722" i="5"/>
  <c r="I742" i="5"/>
  <c r="I242" i="5"/>
  <c r="D244" i="5" s="1"/>
  <c r="J48" i="4" s="1"/>
  <c r="Q662" i="5"/>
  <c r="Q678" i="5"/>
  <c r="AB734" i="5"/>
  <c r="AB738" i="5"/>
  <c r="T734" i="5"/>
  <c r="T738" i="5"/>
  <c r="L684" i="5"/>
  <c r="M683" i="5"/>
  <c r="P681" i="5"/>
  <c r="U739" i="5"/>
  <c r="T740" i="5"/>
  <c r="L733" i="5"/>
  <c r="L737" i="5"/>
  <c r="H691" i="5"/>
  <c r="X681" i="5"/>
  <c r="Y732" i="5"/>
  <c r="Y729" i="5" s="1"/>
  <c r="Y730" i="5" s="1"/>
  <c r="I762" i="5"/>
  <c r="D764" i="5" s="1"/>
  <c r="Z49" i="4" s="1"/>
  <c r="I680" i="5"/>
  <c r="I677" i="5" s="1"/>
  <c r="I678" i="5" s="1"/>
  <c r="L740" i="5"/>
  <c r="M739" i="5"/>
  <c r="P740" i="5"/>
  <c r="Q739" i="5"/>
  <c r="M772" i="5"/>
  <c r="M769" i="5"/>
  <c r="M770" i="5" s="1"/>
  <c r="X690" i="5"/>
  <c r="P688" i="5"/>
  <c r="Q687" i="5"/>
  <c r="L681" i="5"/>
  <c r="H681" i="5"/>
  <c r="P772" i="5"/>
  <c r="Q771" i="5"/>
  <c r="X733" i="5"/>
  <c r="X737" i="5"/>
  <c r="M746" i="5"/>
  <c r="D748" i="5" s="1"/>
  <c r="Z45" i="4" s="1"/>
  <c r="I734" i="5"/>
  <c r="AB765" i="5"/>
  <c r="AB769" i="5"/>
  <c r="AB684" i="5"/>
  <c r="AB683" i="5"/>
  <c r="U680" i="5"/>
  <c r="U677" i="5" s="1"/>
  <c r="L683" i="5"/>
  <c r="U658" i="5"/>
  <c r="U772" i="5"/>
  <c r="U769" i="5"/>
  <c r="U770" i="5" s="1"/>
  <c r="I740" i="5"/>
  <c r="I737" i="5" s="1"/>
  <c r="AB678" i="5"/>
  <c r="H684" i="5"/>
  <c r="I683" i="5"/>
  <c r="X736" i="5"/>
  <c r="Y735" i="5"/>
  <c r="X765" i="5"/>
  <c r="X769" i="5"/>
  <c r="T733" i="5"/>
  <c r="T737" i="5"/>
  <c r="Y680" i="5"/>
  <c r="Y677" i="5" s="1"/>
  <c r="L735" i="5"/>
  <c r="L739" i="5"/>
  <c r="AB681" i="5"/>
  <c r="T679" i="5"/>
  <c r="U736" i="5"/>
  <c r="U733" i="5" s="1"/>
  <c r="U734" i="5" s="1"/>
  <c r="AB733" i="5"/>
  <c r="AB737" i="5"/>
  <c r="L734" i="5"/>
  <c r="L738" i="5"/>
  <c r="P691" i="5"/>
  <c r="P733" i="5"/>
  <c r="P737" i="5"/>
  <c r="I726" i="5"/>
  <c r="M736" i="5"/>
  <c r="M733" i="5" s="1"/>
  <c r="T682" i="5"/>
  <c r="Q684" i="5"/>
  <c r="Q681" i="5" s="1"/>
  <c r="H694" i="5"/>
  <c r="H698" i="5"/>
  <c r="X684" i="5"/>
  <c r="Y683" i="5"/>
  <c r="H733" i="5"/>
  <c r="H737" i="5"/>
  <c r="M680" i="5"/>
  <c r="M677" i="5" s="1"/>
  <c r="M678" i="5" s="1"/>
  <c r="M752" i="5"/>
  <c r="M749" i="5" s="1"/>
  <c r="I730" i="5"/>
  <c r="I766" i="5"/>
  <c r="D768" i="5" s="1"/>
  <c r="Z50" i="4" s="1"/>
  <c r="T684" i="5"/>
  <c r="U683" i="5"/>
  <c r="U664" i="5"/>
  <c r="U661" i="5" s="1"/>
  <c r="U662" i="5" s="1"/>
  <c r="AB735" i="5"/>
  <c r="AB739" i="5"/>
  <c r="Y752" i="5"/>
  <c r="Y749" i="5" s="1"/>
  <c r="Y750" i="5" s="1"/>
  <c r="T681" i="5"/>
  <c r="L678" i="5"/>
  <c r="U541" i="5"/>
  <c r="D543" i="5" s="1"/>
  <c r="V26" i="4" s="1"/>
  <c r="Q537" i="5"/>
  <c r="Q577" i="5"/>
  <c r="D579" i="5" s="1"/>
  <c r="V35" i="4" s="1"/>
  <c r="I581" i="5"/>
  <c r="T554" i="5"/>
  <c r="X636" i="5"/>
  <c r="X640" i="5"/>
  <c r="L551" i="5"/>
  <c r="M550" i="5"/>
  <c r="P551" i="5"/>
  <c r="Q550" i="5"/>
  <c r="P643" i="5"/>
  <c r="Q642" i="5"/>
  <c r="X552" i="5"/>
  <c r="X569" i="5"/>
  <c r="X565" i="5"/>
  <c r="M635" i="5"/>
  <c r="M632" i="5"/>
  <c r="I547" i="5"/>
  <c r="I544" i="5" s="1"/>
  <c r="I545" i="5" s="1"/>
  <c r="U547" i="5"/>
  <c r="U544" i="5" s="1"/>
  <c r="T636" i="5"/>
  <c r="T640" i="5"/>
  <c r="P641" i="5"/>
  <c r="P637" i="5"/>
  <c r="L636" i="5"/>
  <c r="L640" i="5"/>
  <c r="H611" i="5"/>
  <c r="I610" i="5"/>
  <c r="L554" i="5"/>
  <c r="I597" i="5"/>
  <c r="U639" i="5"/>
  <c r="U636" i="5"/>
  <c r="U637" i="5" s="1"/>
  <c r="Y547" i="5"/>
  <c r="Y544" i="5" s="1"/>
  <c r="L548" i="5"/>
  <c r="P611" i="5"/>
  <c r="Q610" i="5"/>
  <c r="T610" i="5"/>
  <c r="T606" i="5"/>
  <c r="X550" i="5"/>
  <c r="L609" i="5"/>
  <c r="L605" i="5"/>
  <c r="H643" i="5"/>
  <c r="I642" i="5"/>
  <c r="AB636" i="5"/>
  <c r="AB640" i="5"/>
  <c r="Q535" i="5"/>
  <c r="Q532" i="5" s="1"/>
  <c r="AB548" i="5"/>
  <c r="L553" i="5"/>
  <c r="Q607" i="5"/>
  <c r="Q604" i="5" s="1"/>
  <c r="AB639" i="5"/>
  <c r="X643" i="5"/>
  <c r="Y642" i="5"/>
  <c r="P552" i="5"/>
  <c r="AB609" i="5"/>
  <c r="AB605" i="5"/>
  <c r="P636" i="5"/>
  <c r="P640" i="5"/>
  <c r="I637" i="5"/>
  <c r="X551" i="5"/>
  <c r="Y550" i="5"/>
  <c r="M638" i="5"/>
  <c r="L639" i="5"/>
  <c r="AB637" i="5"/>
  <c r="AB641" i="5"/>
  <c r="T548" i="5"/>
  <c r="H636" i="5"/>
  <c r="H640" i="5"/>
  <c r="AB554" i="5"/>
  <c r="AB551" i="5"/>
  <c r="X611" i="5"/>
  <c r="Y610" i="5"/>
  <c r="H610" i="5"/>
  <c r="H606" i="5"/>
  <c r="X642" i="5"/>
  <c r="X638" i="5"/>
  <c r="T553" i="5"/>
  <c r="T551" i="5"/>
  <c r="U550" i="5"/>
  <c r="I629" i="5"/>
  <c r="D631" i="5" s="1"/>
  <c r="V48" i="4" s="1"/>
  <c r="H552" i="5"/>
  <c r="H554" i="5"/>
  <c r="H551" i="5"/>
  <c r="I550" i="5"/>
  <c r="AB553" i="5"/>
  <c r="P549" i="5"/>
  <c r="Y535" i="5"/>
  <c r="Y532" i="5" s="1"/>
  <c r="I585" i="5"/>
  <c r="U642" i="5"/>
  <c r="T643" i="5"/>
  <c r="I617" i="5"/>
  <c r="D619" i="5" s="1"/>
  <c r="V45" i="4" s="1"/>
  <c r="H561" i="5"/>
  <c r="I633" i="5"/>
  <c r="Q420" i="5"/>
  <c r="U416" i="5"/>
  <c r="M448" i="5"/>
  <c r="P428" i="5"/>
  <c r="P425" i="5"/>
  <c r="Y406" i="5"/>
  <c r="Y403" i="5" s="1"/>
  <c r="L425" i="5"/>
  <c r="L482" i="5"/>
  <c r="X423" i="5"/>
  <c r="P423" i="5"/>
  <c r="H424" i="5"/>
  <c r="X429" i="5"/>
  <c r="L422" i="5"/>
  <c r="M406" i="5"/>
  <c r="M403" i="5" s="1"/>
  <c r="M404" i="5" s="1"/>
  <c r="L423" i="5"/>
  <c r="Y418" i="5"/>
  <c r="Y415" i="5" s="1"/>
  <c r="T514" i="5"/>
  <c r="X507" i="5"/>
  <c r="X511" i="5"/>
  <c r="AB507" i="5"/>
  <c r="AB511" i="5"/>
  <c r="I504" i="5"/>
  <c r="D506" i="5" s="1"/>
  <c r="R49" i="4" s="1"/>
  <c r="U422" i="5"/>
  <c r="U419" i="5" s="1"/>
  <c r="AB424" i="5"/>
  <c r="H482" i="5"/>
  <c r="H476" i="5"/>
  <c r="H480" i="5"/>
  <c r="AB423" i="5"/>
  <c r="AC418" i="5"/>
  <c r="AC415" i="5" s="1"/>
  <c r="AC416" i="5" s="1"/>
  <c r="P426" i="5"/>
  <c r="AB421" i="5"/>
  <c r="Q478" i="5"/>
  <c r="Q475" i="5" s="1"/>
  <c r="Q476" i="5" s="1"/>
  <c r="M514" i="5"/>
  <c r="M511" i="5"/>
  <c r="M512" i="5" s="1"/>
  <c r="T423" i="5"/>
  <c r="U478" i="5"/>
  <c r="U475" i="5" s="1"/>
  <c r="U476" i="5" s="1"/>
  <c r="I406" i="5"/>
  <c r="I403" i="5" s="1"/>
  <c r="I404" i="5" s="1"/>
  <c r="T420" i="5"/>
  <c r="H514" i="5"/>
  <c r="X514" i="5"/>
  <c r="H425" i="5"/>
  <c r="M418" i="5"/>
  <c r="M415" i="5" s="1"/>
  <c r="M416" i="5" s="1"/>
  <c r="H422" i="5"/>
  <c r="AB482" i="5"/>
  <c r="AC481" i="5"/>
  <c r="AC514" i="5"/>
  <c r="AC511" i="5"/>
  <c r="AC512" i="5" s="1"/>
  <c r="H423" i="5"/>
  <c r="U510" i="5"/>
  <c r="U507" i="5"/>
  <c r="U508" i="5" s="1"/>
  <c r="X482" i="5"/>
  <c r="T482" i="5"/>
  <c r="I508" i="5"/>
  <c r="D510" i="5" s="1"/>
  <c r="R50" i="4" s="1"/>
  <c r="T426" i="5"/>
  <c r="M478" i="5"/>
  <c r="M475" i="5" s="1"/>
  <c r="U406" i="5"/>
  <c r="U403" i="5" s="1"/>
  <c r="X432" i="5"/>
  <c r="AB422" i="5"/>
  <c r="I418" i="5"/>
  <c r="I415" i="5" s="1"/>
  <c r="I416" i="5" s="1"/>
  <c r="L420" i="5"/>
  <c r="P482" i="5"/>
  <c r="P477" i="5"/>
  <c r="P481" i="5"/>
  <c r="X422" i="5"/>
  <c r="T421" i="5"/>
  <c r="Q283" i="5"/>
  <c r="Q291" i="5"/>
  <c r="Q287" i="5"/>
  <c r="T290" i="5"/>
  <c r="L290" i="5"/>
  <c r="M289" i="5"/>
  <c r="M286" i="5" s="1"/>
  <c r="M287" i="5" s="1"/>
  <c r="M377" i="5"/>
  <c r="M374" i="5"/>
  <c r="M375" i="5" s="1"/>
  <c r="Q349" i="5"/>
  <c r="Q346" i="5" s="1"/>
  <c r="Q347" i="5" s="1"/>
  <c r="I371" i="5"/>
  <c r="D373" i="5" s="1"/>
  <c r="N48" i="4" s="1"/>
  <c r="AB353" i="5"/>
  <c r="U349" i="5"/>
  <c r="U346" i="5" s="1"/>
  <c r="U347" i="5" s="1"/>
  <c r="AB293" i="5"/>
  <c r="AB381" i="5"/>
  <c r="L291" i="5"/>
  <c r="Q319" i="5"/>
  <c r="D321" i="5" s="1"/>
  <c r="N35" i="4" s="1"/>
  <c r="H385" i="5"/>
  <c r="I384" i="5"/>
  <c r="U289" i="5"/>
  <c r="U286" i="5" s="1"/>
  <c r="D286" i="5" s="1"/>
  <c r="L27" i="4" s="1"/>
  <c r="X385" i="5"/>
  <c r="Y384" i="5"/>
  <c r="X384" i="5"/>
  <c r="X380" i="5"/>
  <c r="P297" i="5"/>
  <c r="Q296" i="5"/>
  <c r="P352" i="5"/>
  <c r="P348" i="5"/>
  <c r="Y301" i="5"/>
  <c r="Y298" i="5" s="1"/>
  <c r="Y299" i="5" s="1"/>
  <c r="I349" i="5"/>
  <c r="I346" i="5" s="1"/>
  <c r="H305" i="5"/>
  <c r="I304" i="5"/>
  <c r="H294" i="5"/>
  <c r="T293" i="5"/>
  <c r="U292" i="5"/>
  <c r="T292" i="5"/>
  <c r="X305" i="5"/>
  <c r="Y304" i="5"/>
  <c r="I352" i="5"/>
  <c r="H353" i="5"/>
  <c r="H378" i="5"/>
  <c r="H382" i="5"/>
  <c r="H351" i="5"/>
  <c r="H347" i="5"/>
  <c r="U384" i="5"/>
  <c r="T385" i="5"/>
  <c r="L378" i="5"/>
  <c r="L382" i="5"/>
  <c r="L293" i="5"/>
  <c r="M292" i="5"/>
  <c r="AB379" i="5"/>
  <c r="AB383" i="5"/>
  <c r="Q377" i="5"/>
  <c r="Q374" i="5"/>
  <c r="Q375" i="5" s="1"/>
  <c r="T291" i="5"/>
  <c r="P381" i="5"/>
  <c r="Q380" i="5"/>
  <c r="X353" i="5"/>
  <c r="Y352" i="5"/>
  <c r="AB291" i="5"/>
  <c r="P353" i="5"/>
  <c r="Q352" i="5"/>
  <c r="Q365" i="5"/>
  <c r="Q362" i="5"/>
  <c r="Q363" i="5" s="1"/>
  <c r="P351" i="5"/>
  <c r="P347" i="5"/>
  <c r="L353" i="5"/>
  <c r="M352" i="5"/>
  <c r="I301" i="5"/>
  <c r="I298" i="5" s="1"/>
  <c r="I299" i="5" s="1"/>
  <c r="X378" i="5"/>
  <c r="X382" i="5"/>
  <c r="I381" i="5"/>
  <c r="I378" i="5"/>
  <c r="L296" i="5"/>
  <c r="AB378" i="5"/>
  <c r="AB382" i="5"/>
  <c r="X294" i="5"/>
  <c r="AB292" i="5"/>
  <c r="X352" i="5"/>
  <c r="X348" i="5"/>
  <c r="AB290" i="5"/>
  <c r="P383" i="5"/>
  <c r="P379" i="5"/>
  <c r="H352" i="5"/>
  <c r="H348" i="5"/>
  <c r="M349" i="5"/>
  <c r="M346" i="5" s="1"/>
  <c r="L380" i="5"/>
  <c r="L384" i="5"/>
  <c r="U381" i="5"/>
  <c r="U378" i="5"/>
  <c r="U379" i="5" s="1"/>
  <c r="M380" i="5"/>
  <c r="L381" i="5"/>
  <c r="P378" i="5"/>
  <c r="P382" i="5"/>
  <c r="I375" i="5"/>
  <c r="I363" i="5"/>
  <c r="D365" i="5" s="1"/>
  <c r="N46" i="4" s="1"/>
  <c r="T378" i="5"/>
  <c r="T382" i="5"/>
  <c r="T353" i="5"/>
  <c r="U352" i="5"/>
  <c r="P294" i="5"/>
  <c r="Q186" i="5"/>
  <c r="D188" i="5" s="1"/>
  <c r="J34" i="4" s="1"/>
  <c r="U142" i="5"/>
  <c r="Q154" i="5"/>
  <c r="Q150" i="5"/>
  <c r="U158" i="5"/>
  <c r="D160" i="5" s="1"/>
  <c r="J27" i="4" s="1"/>
  <c r="Q164" i="5"/>
  <c r="Q161" i="5" s="1"/>
  <c r="I148" i="5"/>
  <c r="I145" i="5" s="1"/>
  <c r="I146" i="5" s="1"/>
  <c r="I230" i="5"/>
  <c r="D232" i="5" s="1"/>
  <c r="J45" i="4" s="1"/>
  <c r="L221" i="5"/>
  <c r="L217" i="5"/>
  <c r="Y164" i="5"/>
  <c r="Y161" i="5" s="1"/>
  <c r="Y162" i="5" s="1"/>
  <c r="Y224" i="5"/>
  <c r="Y221" i="5" s="1"/>
  <c r="Y222" i="5" s="1"/>
  <c r="T252" i="5"/>
  <c r="U251" i="5"/>
  <c r="L175" i="5"/>
  <c r="L224" i="5"/>
  <c r="M223" i="5"/>
  <c r="AB168" i="5"/>
  <c r="I220" i="5"/>
  <c r="I217" i="5" s="1"/>
  <c r="Q190" i="5"/>
  <c r="D192" i="5" s="1"/>
  <c r="J35" i="4" s="1"/>
  <c r="L255" i="5"/>
  <c r="L251" i="5"/>
  <c r="H252" i="5"/>
  <c r="I251" i="5"/>
  <c r="P165" i="5"/>
  <c r="L165" i="5"/>
  <c r="U224" i="5"/>
  <c r="U221" i="5" s="1"/>
  <c r="U222" i="5" s="1"/>
  <c r="H165" i="5"/>
  <c r="P166" i="5"/>
  <c r="I210" i="5"/>
  <c r="M245" i="5"/>
  <c r="M246" i="5" s="1"/>
  <c r="M248" i="5"/>
  <c r="AB165" i="5"/>
  <c r="U164" i="5"/>
  <c r="U161" i="5" s="1"/>
  <c r="X167" i="5"/>
  <c r="P163" i="5"/>
  <c r="I223" i="5"/>
  <c r="AB256" i="5"/>
  <c r="AB182" i="5"/>
  <c r="AB178" i="5"/>
  <c r="X165" i="5"/>
  <c r="AB175" i="5"/>
  <c r="L168" i="5"/>
  <c r="M167" i="5"/>
  <c r="P224" i="5"/>
  <c r="Q223" i="5"/>
  <c r="I194" i="5"/>
  <c r="Q245" i="5"/>
  <c r="Q246" i="5" s="1"/>
  <c r="Q248" i="5"/>
  <c r="I167" i="5"/>
  <c r="H168" i="5"/>
  <c r="AB221" i="5"/>
  <c r="AB217" i="5"/>
  <c r="P168" i="5"/>
  <c r="Q167" i="5"/>
  <c r="T174" i="5"/>
  <c r="X162" i="5"/>
  <c r="U236" i="5"/>
  <c r="U233" i="5"/>
  <c r="U234" i="5" s="1"/>
  <c r="Y245" i="5"/>
  <c r="Y246" i="5" s="1"/>
  <c r="Y248" i="5"/>
  <c r="X168" i="5"/>
  <c r="Y167" i="5"/>
  <c r="H167" i="5"/>
  <c r="AB222" i="5"/>
  <c r="AB218" i="5"/>
  <c r="L252" i="5"/>
  <c r="M251" i="5"/>
  <c r="T165" i="5"/>
  <c r="H162" i="5"/>
  <c r="I202" i="5"/>
  <c r="P252" i="5"/>
  <c r="Q251" i="5"/>
  <c r="T175" i="5"/>
  <c r="M220" i="5"/>
  <c r="M217" i="5" s="1"/>
  <c r="X252" i="5"/>
  <c r="Y251" i="5"/>
  <c r="L174" i="5"/>
  <c r="T168" i="5"/>
  <c r="U167" i="5"/>
  <c r="T221" i="5"/>
  <c r="T217" i="5"/>
  <c r="I234" i="5"/>
  <c r="D236" i="5" s="1"/>
  <c r="J46" i="4" s="1"/>
  <c r="T223" i="5"/>
  <c r="T219" i="5"/>
  <c r="T254" i="5"/>
  <c r="T250" i="5"/>
  <c r="Y107" i="5"/>
  <c r="AB127" i="5"/>
  <c r="Y123" i="5"/>
  <c r="Y120" i="5"/>
  <c r="Y121" i="5" s="1"/>
  <c r="X127" i="5"/>
  <c r="Y126" i="5"/>
  <c r="R124" i="5"/>
  <c r="T124" i="5" s="1"/>
  <c r="T120" i="5"/>
  <c r="R127" i="5"/>
  <c r="T123" i="5"/>
  <c r="U122" i="5"/>
  <c r="P127" i="5"/>
  <c r="Q126" i="5"/>
  <c r="Q123" i="5"/>
  <c r="Q120" i="5"/>
  <c r="Q121" i="5" s="1"/>
  <c r="O125" i="5"/>
  <c r="P125" i="5" s="1"/>
  <c r="P121" i="5"/>
  <c r="J127" i="5"/>
  <c r="L123" i="5"/>
  <c r="M122" i="5"/>
  <c r="M107" i="5"/>
  <c r="M104" i="5"/>
  <c r="D104" i="5" s="1"/>
  <c r="Z92" i="5"/>
  <c r="AB88" i="5"/>
  <c r="AB95" i="5"/>
  <c r="X95" i="5"/>
  <c r="Y94" i="5"/>
  <c r="T88" i="5"/>
  <c r="R92" i="5"/>
  <c r="T92" i="5" s="1"/>
  <c r="T95" i="5"/>
  <c r="U94" i="5"/>
  <c r="P88" i="5"/>
  <c r="N92" i="5"/>
  <c r="P92" i="5" s="1"/>
  <c r="P95" i="5"/>
  <c r="Q94" i="5"/>
  <c r="L95" i="5"/>
  <c r="M94" i="5"/>
  <c r="AB42" i="5"/>
  <c r="AB36" i="5"/>
  <c r="AB35" i="5"/>
  <c r="AB41" i="5"/>
  <c r="X38" i="5"/>
  <c r="Y39" i="5"/>
  <c r="Y36" i="5" s="1"/>
  <c r="Y37" i="5" s="1"/>
  <c r="X43" i="5"/>
  <c r="Y42" i="5"/>
  <c r="Y43" i="5" s="1"/>
  <c r="Y40" i="5" s="1"/>
  <c r="Y41" i="5" s="1"/>
  <c r="X33" i="5"/>
  <c r="X40" i="5"/>
  <c r="U29" i="5"/>
  <c r="D31" i="5" s="1"/>
  <c r="T38" i="5"/>
  <c r="U35" i="5"/>
  <c r="U32" i="5" s="1"/>
  <c r="T40" i="5"/>
  <c r="T33" i="5"/>
  <c r="T39" i="5"/>
  <c r="U38" i="5"/>
  <c r="P37" i="5"/>
  <c r="Q35" i="5"/>
  <c r="Q32" i="5" s="1"/>
  <c r="Q33" i="5" s="1"/>
  <c r="P36" i="5"/>
  <c r="P39" i="5"/>
  <c r="Q38" i="5"/>
  <c r="P38" i="5"/>
  <c r="M38" i="5"/>
  <c r="L39" i="5"/>
  <c r="L36" i="5"/>
  <c r="L42" i="5"/>
  <c r="M35" i="5"/>
  <c r="M32" i="5" s="1"/>
  <c r="M33" i="5" s="1"/>
  <c r="L41" i="5"/>
  <c r="U17" i="5"/>
  <c r="U25" i="5"/>
  <c r="D27" i="5" s="1"/>
  <c r="M73" i="5"/>
  <c r="D75" i="5" s="1"/>
  <c r="C75" i="5" s="1"/>
  <c r="C74" i="5" s="1"/>
  <c r="M65" i="5"/>
  <c r="D67" i="5" s="1"/>
  <c r="U69" i="5"/>
  <c r="D32" i="5" l="1"/>
  <c r="D216" i="5"/>
  <c r="J41" i="4" s="1"/>
  <c r="Q11" i="4"/>
  <c r="S11" i="4"/>
  <c r="R11" i="4"/>
  <c r="N11" i="4"/>
  <c r="V11" i="4"/>
  <c r="E13" i="4"/>
  <c r="G13" i="4"/>
  <c r="F13" i="4"/>
  <c r="C389" i="5"/>
  <c r="C388" i="5" s="1"/>
  <c r="N52" i="4"/>
  <c r="C531" i="5"/>
  <c r="C530" i="5" s="1"/>
  <c r="T23" i="4"/>
  <c r="L62" i="4"/>
  <c r="X26" i="4"/>
  <c r="C140" i="5"/>
  <c r="C139" i="5" s="1"/>
  <c r="H22" i="4"/>
  <c r="C647" i="5"/>
  <c r="C646" i="5" s="1"/>
  <c r="T52" i="4"/>
  <c r="Q13" i="4"/>
  <c r="S13" i="4"/>
  <c r="R13" i="4"/>
  <c r="V13" i="4"/>
  <c r="N13" i="4"/>
  <c r="J11" i="4"/>
  <c r="Z11" i="4"/>
  <c r="C277" i="5"/>
  <c r="C276" i="5" s="1"/>
  <c r="N24" i="4"/>
  <c r="J58" i="4"/>
  <c r="Z22" i="4"/>
  <c r="L72" i="4"/>
  <c r="X36" i="4"/>
  <c r="U11" i="4"/>
  <c r="O11" i="4"/>
  <c r="Y11" i="4"/>
  <c r="K11" i="4"/>
  <c r="C156" i="5"/>
  <c r="C155" i="5" s="1"/>
  <c r="J26" i="4"/>
  <c r="J13" i="4"/>
  <c r="Z13" i="4"/>
  <c r="C494" i="5"/>
  <c r="C493" i="5" s="1"/>
  <c r="P46" i="4"/>
  <c r="I13" i="4"/>
  <c r="C13" i="4"/>
  <c r="U13" i="4"/>
  <c r="O13" i="4"/>
  <c r="Y13" i="4"/>
  <c r="K13" i="4"/>
  <c r="I11" i="4"/>
  <c r="C11" i="4"/>
  <c r="E11" i="4"/>
  <c r="F11" i="4"/>
  <c r="G11" i="4"/>
  <c r="C527" i="5"/>
  <c r="C526" i="5" s="1"/>
  <c r="T22" i="4"/>
  <c r="C361" i="5"/>
  <c r="C360" i="5" s="1"/>
  <c r="C764" i="5"/>
  <c r="C763" i="5" s="1"/>
  <c r="D362" i="5"/>
  <c r="L46" i="4" s="1"/>
  <c r="C321" i="5"/>
  <c r="C320" i="5" s="1"/>
  <c r="C208" i="5"/>
  <c r="C207" i="5" s="1"/>
  <c r="C325" i="5"/>
  <c r="C324" i="5" s="1"/>
  <c r="C341" i="5"/>
  <c r="C340" i="5" s="1"/>
  <c r="C591" i="5"/>
  <c r="C590" i="5" s="1"/>
  <c r="D346" i="5"/>
  <c r="L42" i="4" s="1"/>
  <c r="D729" i="5"/>
  <c r="X41" i="4" s="1"/>
  <c r="D732" i="5"/>
  <c r="C583" i="5"/>
  <c r="C582" i="5" s="1"/>
  <c r="C212" i="5"/>
  <c r="C211" i="5" s="1"/>
  <c r="C192" i="5"/>
  <c r="C191" i="5" s="1"/>
  <c r="C595" i="5"/>
  <c r="C594" i="5" s="1"/>
  <c r="C67" i="5"/>
  <c r="C66" i="5" s="1"/>
  <c r="C357" i="5"/>
  <c r="C356" i="5" s="1"/>
  <c r="D71" i="5"/>
  <c r="C71" i="5" s="1"/>
  <c r="C70" i="5" s="1"/>
  <c r="C365" i="5"/>
  <c r="C364" i="5" s="1"/>
  <c r="C369" i="5"/>
  <c r="C368" i="5" s="1"/>
  <c r="C575" i="5"/>
  <c r="C574" i="5" s="1"/>
  <c r="C115" i="5"/>
  <c r="C114" i="5" s="1"/>
  <c r="D161" i="5"/>
  <c r="H28" i="4" s="1"/>
  <c r="D152" i="5"/>
  <c r="C188" i="5"/>
  <c r="C187" i="5" s="1"/>
  <c r="C373" i="5"/>
  <c r="C372" i="5" s="1"/>
  <c r="D772" i="5"/>
  <c r="Z51" i="4" s="1"/>
  <c r="C244" i="5"/>
  <c r="C243" i="5" s="1"/>
  <c r="C744" i="5"/>
  <c r="C743" i="5" s="1"/>
  <c r="C232" i="5"/>
  <c r="C231" i="5" s="1"/>
  <c r="D200" i="5"/>
  <c r="C748" i="5"/>
  <c r="C747" i="5" s="1"/>
  <c r="C27" i="5"/>
  <c r="C26" i="5" s="1"/>
  <c r="C31" i="5"/>
  <c r="C30" i="5" s="1"/>
  <c r="D248" i="5"/>
  <c r="C716" i="5"/>
  <c r="C715" i="5" s="1"/>
  <c r="C776" i="5"/>
  <c r="C775" i="5" s="1"/>
  <c r="C704" i="5"/>
  <c r="C703" i="5" s="1"/>
  <c r="C615" i="5"/>
  <c r="C614" i="5" s="1"/>
  <c r="C329" i="5"/>
  <c r="C328" i="5" s="1"/>
  <c r="C720" i="5"/>
  <c r="C719" i="5" s="1"/>
  <c r="D148" i="5"/>
  <c r="C631" i="5"/>
  <c r="C630" i="5" s="1"/>
  <c r="C579" i="5"/>
  <c r="C578" i="5" s="1"/>
  <c r="C337" i="5"/>
  <c r="C336" i="5" s="1"/>
  <c r="C672" i="5"/>
  <c r="C671" i="5" s="1"/>
  <c r="C539" i="5"/>
  <c r="C538" i="5" s="1"/>
  <c r="D333" i="5"/>
  <c r="D661" i="5"/>
  <c r="X24" i="4" s="1"/>
  <c r="C160" i="5"/>
  <c r="C159" i="5" s="1"/>
  <c r="D144" i="5"/>
  <c r="C587" i="5"/>
  <c r="C586" i="5" s="1"/>
  <c r="C768" i="5"/>
  <c r="C767" i="5" s="1"/>
  <c r="C119" i="5"/>
  <c r="C118" i="5" s="1"/>
  <c r="C87" i="5"/>
  <c r="C86" i="5" s="1"/>
  <c r="D196" i="5"/>
  <c r="D19" i="5"/>
  <c r="C19" i="5" s="1"/>
  <c r="C18" i="5" s="1"/>
  <c r="D664" i="5"/>
  <c r="Z24" i="4" s="1"/>
  <c r="C111" i="5"/>
  <c r="C110" i="5" s="1"/>
  <c r="C760" i="5"/>
  <c r="C759" i="5" s="1"/>
  <c r="Z568" i="5"/>
  <c r="AC570" i="5" s="1"/>
  <c r="AC571" i="5" s="1"/>
  <c r="AC568" i="5" s="1"/>
  <c r="AC569" i="5" s="1"/>
  <c r="AC566" i="5"/>
  <c r="AC567" i="5" s="1"/>
  <c r="AC564" i="5" s="1"/>
  <c r="AC565" i="5" s="1"/>
  <c r="Z697" i="5"/>
  <c r="AC699" i="5" s="1"/>
  <c r="AC700" i="5" s="1"/>
  <c r="AC697" i="5" s="1"/>
  <c r="AC698" i="5" s="1"/>
  <c r="AC695" i="5"/>
  <c r="AC696" i="5" s="1"/>
  <c r="AC693" i="5" s="1"/>
  <c r="AC694" i="5" s="1"/>
  <c r="C660" i="5"/>
  <c r="C659" i="5" s="1"/>
  <c r="C317" i="5"/>
  <c r="C316" i="5" s="1"/>
  <c r="C285" i="5"/>
  <c r="C284" i="5" s="1"/>
  <c r="C345" i="5"/>
  <c r="C344" i="5" s="1"/>
  <c r="C273" i="5"/>
  <c r="C272" i="5" s="1"/>
  <c r="C269" i="5"/>
  <c r="C268" i="5" s="1"/>
  <c r="C281" i="5"/>
  <c r="C280" i="5" s="1"/>
  <c r="C236" i="5"/>
  <c r="C235" i="5" s="1"/>
  <c r="D80" i="4"/>
  <c r="C228" i="5"/>
  <c r="C227" i="5" s="1"/>
  <c r="D83" i="4"/>
  <c r="C240" i="5"/>
  <c r="C239" i="5" s="1"/>
  <c r="C204" i="5"/>
  <c r="C203" i="5" s="1"/>
  <c r="C63" i="5"/>
  <c r="C62" i="5" s="1"/>
  <c r="C123" i="5"/>
  <c r="C122" i="5" s="1"/>
  <c r="C79" i="5"/>
  <c r="C78" i="5" s="1"/>
  <c r="C15" i="5"/>
  <c r="C14" i="5" s="1"/>
  <c r="C99" i="5"/>
  <c r="C98" i="5" s="1"/>
  <c r="C103" i="5"/>
  <c r="C102" i="5" s="1"/>
  <c r="C83" i="5"/>
  <c r="C82" i="5" s="1"/>
  <c r="C656" i="5"/>
  <c r="C655" i="5" s="1"/>
  <c r="C708" i="5"/>
  <c r="C707" i="5" s="1"/>
  <c r="C756" i="5"/>
  <c r="C755" i="5" s="1"/>
  <c r="C668" i="5"/>
  <c r="C667" i="5" s="1"/>
  <c r="C676" i="5"/>
  <c r="C675" i="5" s="1"/>
  <c r="C724" i="5"/>
  <c r="C723" i="5" s="1"/>
  <c r="C712" i="5"/>
  <c r="C711" i="5" s="1"/>
  <c r="C728" i="5"/>
  <c r="C727" i="5" s="1"/>
  <c r="C623" i="5"/>
  <c r="C622" i="5" s="1"/>
  <c r="C627" i="5"/>
  <c r="C626" i="5" s="1"/>
  <c r="C543" i="5"/>
  <c r="C542" i="5" s="1"/>
  <c r="C603" i="5"/>
  <c r="C602" i="5" s="1"/>
  <c r="C619" i="5"/>
  <c r="C618" i="5" s="1"/>
  <c r="C599" i="5"/>
  <c r="C598" i="5" s="1"/>
  <c r="Q605" i="5"/>
  <c r="D607" i="5" s="1"/>
  <c r="V42" i="4" s="1"/>
  <c r="D604" i="5"/>
  <c r="T42" i="4" s="1"/>
  <c r="Y678" i="5"/>
  <c r="D677" i="5"/>
  <c r="X28" i="4" s="1"/>
  <c r="D769" i="5"/>
  <c r="X51" i="4" s="1"/>
  <c r="AB92" i="5"/>
  <c r="D377" i="5"/>
  <c r="N49" i="4" s="1"/>
  <c r="D374" i="5"/>
  <c r="L49" i="4" s="1"/>
  <c r="M218" i="5"/>
  <c r="D217" i="5"/>
  <c r="H42" i="4" s="1"/>
  <c r="Y545" i="5"/>
  <c r="D544" i="5"/>
  <c r="T27" i="4" s="1"/>
  <c r="D245" i="5"/>
  <c r="H49" i="4" s="1"/>
  <c r="Y533" i="5"/>
  <c r="D535" i="5" s="1"/>
  <c r="V24" i="4" s="1"/>
  <c r="D532" i="5"/>
  <c r="T24" i="4" s="1"/>
  <c r="M750" i="5"/>
  <c r="D752" i="5" s="1"/>
  <c r="Z46" i="4" s="1"/>
  <c r="D749" i="5"/>
  <c r="X46" i="4" s="1"/>
  <c r="I89" i="5"/>
  <c r="D91" i="5" s="1"/>
  <c r="D88" i="5"/>
  <c r="M633" i="5"/>
  <c r="D635" i="5" s="1"/>
  <c r="V49" i="4" s="1"/>
  <c r="D632" i="5"/>
  <c r="T49" i="4" s="1"/>
  <c r="M734" i="5"/>
  <c r="C506" i="5"/>
  <c r="C505" i="5" s="1"/>
  <c r="C402" i="5"/>
  <c r="C401" i="5" s="1"/>
  <c r="C490" i="5"/>
  <c r="C489" i="5" s="1"/>
  <c r="C474" i="5"/>
  <c r="C473" i="5" s="1"/>
  <c r="C466" i="5"/>
  <c r="C465" i="5" s="1"/>
  <c r="C410" i="5"/>
  <c r="C409" i="5" s="1"/>
  <c r="C510" i="5"/>
  <c r="C509" i="5" s="1"/>
  <c r="C498" i="5"/>
  <c r="C497" i="5" s="1"/>
  <c r="C486" i="5"/>
  <c r="C485" i="5" s="1"/>
  <c r="C502" i="5"/>
  <c r="C501" i="5" s="1"/>
  <c r="G70" i="4"/>
  <c r="C458" i="5"/>
  <c r="C457" i="5" s="1"/>
  <c r="C454" i="5"/>
  <c r="C453" i="5" s="1"/>
  <c r="C446" i="5"/>
  <c r="C445" i="5" s="1"/>
  <c r="C470" i="5"/>
  <c r="C469" i="5" s="1"/>
  <c r="C518" i="5"/>
  <c r="C517" i="5" s="1"/>
  <c r="C450" i="5"/>
  <c r="C449" i="5" s="1"/>
  <c r="C414" i="5"/>
  <c r="C413" i="5" s="1"/>
  <c r="C398" i="5"/>
  <c r="C397" i="5" s="1"/>
  <c r="I88" i="4"/>
  <c r="J63" i="4"/>
  <c r="D27" i="4"/>
  <c r="D475" i="5"/>
  <c r="P42" i="4" s="1"/>
  <c r="U287" i="5"/>
  <c r="D289" i="5" s="1"/>
  <c r="Y404" i="5"/>
  <c r="D403" i="5"/>
  <c r="P24" i="4" s="1"/>
  <c r="M347" i="5"/>
  <c r="Y416" i="5"/>
  <c r="D418" i="5" s="1"/>
  <c r="R27" i="4" s="1"/>
  <c r="D415" i="5"/>
  <c r="P27" i="4" s="1"/>
  <c r="U162" i="5"/>
  <c r="F83" i="4"/>
  <c r="G88" i="4"/>
  <c r="J72" i="4"/>
  <c r="K72" i="4" s="1"/>
  <c r="J62" i="4"/>
  <c r="K62" i="4" s="1"/>
  <c r="I70" i="4"/>
  <c r="F22" i="4"/>
  <c r="I95" i="5"/>
  <c r="I92" i="5"/>
  <c r="I124" i="5"/>
  <c r="I125" i="5" s="1"/>
  <c r="I127" i="5"/>
  <c r="D22" i="4"/>
  <c r="L58" i="4"/>
  <c r="F80" i="4"/>
  <c r="J70" i="4"/>
  <c r="L70" i="4"/>
  <c r="J80" i="4"/>
  <c r="L80" i="4"/>
  <c r="J88" i="4"/>
  <c r="L88" i="4"/>
  <c r="J61" i="4"/>
  <c r="L61" i="4"/>
  <c r="J75" i="4"/>
  <c r="L75" i="4"/>
  <c r="J83" i="4"/>
  <c r="L83" i="4"/>
  <c r="J84" i="4"/>
  <c r="L84" i="4"/>
  <c r="J86" i="4"/>
  <c r="L86" i="4"/>
  <c r="J85" i="4"/>
  <c r="L85" i="4"/>
  <c r="J81" i="4"/>
  <c r="L81" i="4"/>
  <c r="J76" i="4"/>
  <c r="L76" i="4"/>
  <c r="J74" i="4"/>
  <c r="L74" i="4"/>
  <c r="J73" i="4"/>
  <c r="L73" i="4"/>
  <c r="J71" i="4"/>
  <c r="L71" i="4"/>
  <c r="J59" i="4"/>
  <c r="L59" i="4"/>
  <c r="D58" i="4"/>
  <c r="F58" i="4"/>
  <c r="F72" i="4"/>
  <c r="D40" i="4"/>
  <c r="D23" i="4"/>
  <c r="D48" i="4"/>
  <c r="G76" i="4"/>
  <c r="I76" i="4"/>
  <c r="G81" i="4"/>
  <c r="I81" i="4"/>
  <c r="G86" i="4"/>
  <c r="I86" i="4"/>
  <c r="G72" i="4"/>
  <c r="I72" i="4"/>
  <c r="D84" i="4"/>
  <c r="F84" i="4"/>
  <c r="G77" i="4"/>
  <c r="I77" i="4"/>
  <c r="D25" i="4"/>
  <c r="D49" i="4"/>
  <c r="D47" i="4"/>
  <c r="F73" i="4"/>
  <c r="F61" i="4"/>
  <c r="G84" i="4"/>
  <c r="I84" i="4"/>
  <c r="G59" i="4"/>
  <c r="I59" i="4"/>
  <c r="I71" i="4"/>
  <c r="G61" i="4"/>
  <c r="I61" i="4"/>
  <c r="D34" i="4"/>
  <c r="D41" i="4"/>
  <c r="D71" i="4"/>
  <c r="F71" i="4"/>
  <c r="G73" i="4"/>
  <c r="I73" i="4"/>
  <c r="G85" i="4"/>
  <c r="I85" i="4"/>
  <c r="D45" i="4"/>
  <c r="G80" i="4"/>
  <c r="I80" i="4"/>
  <c r="G58" i="4"/>
  <c r="I58" i="4"/>
  <c r="D24" i="4"/>
  <c r="D44" i="4"/>
  <c r="D82" i="4"/>
  <c r="F82" i="4"/>
  <c r="D74" i="4"/>
  <c r="F74" i="4"/>
  <c r="D75" i="4"/>
  <c r="F75" i="4"/>
  <c r="D70" i="4"/>
  <c r="F70" i="4"/>
  <c r="G83" i="4"/>
  <c r="I83" i="4"/>
  <c r="G75" i="4"/>
  <c r="I75" i="4"/>
  <c r="G62" i="4"/>
  <c r="I62" i="4"/>
  <c r="G82" i="4"/>
  <c r="I82" i="4"/>
  <c r="D81" i="4"/>
  <c r="F81" i="4"/>
  <c r="F59" i="4"/>
  <c r="D77" i="4"/>
  <c r="F77" i="4"/>
  <c r="D76" i="4"/>
  <c r="F76" i="4"/>
  <c r="D62" i="4"/>
  <c r="F62" i="4"/>
  <c r="D63" i="4"/>
  <c r="F63" i="4"/>
  <c r="H51" i="5"/>
  <c r="I48" i="5"/>
  <c r="I49" i="5" s="1"/>
  <c r="H46" i="5"/>
  <c r="H45" i="5"/>
  <c r="D26" i="4"/>
  <c r="H44" i="5"/>
  <c r="Q682" i="5"/>
  <c r="U678" i="5"/>
  <c r="T685" i="5"/>
  <c r="I684" i="5"/>
  <c r="I681" i="5" s="1"/>
  <c r="I682" i="5" s="1"/>
  <c r="X698" i="5"/>
  <c r="X694" i="5"/>
  <c r="Q740" i="5"/>
  <c r="Q737" i="5" s="1"/>
  <c r="Q738" i="5" s="1"/>
  <c r="X685" i="5"/>
  <c r="I738" i="5"/>
  <c r="L688" i="5"/>
  <c r="M687" i="5"/>
  <c r="L682" i="5"/>
  <c r="Y684" i="5"/>
  <c r="Y681" i="5" s="1"/>
  <c r="P699" i="5"/>
  <c r="P695" i="5"/>
  <c r="I687" i="5"/>
  <c r="H688" i="5"/>
  <c r="L687" i="5"/>
  <c r="AB687" i="5"/>
  <c r="AB688" i="5"/>
  <c r="H685" i="5"/>
  <c r="M740" i="5"/>
  <c r="M737" i="5" s="1"/>
  <c r="U740" i="5"/>
  <c r="U737" i="5" s="1"/>
  <c r="U738" i="5" s="1"/>
  <c r="Y687" i="5"/>
  <c r="X688" i="5"/>
  <c r="T688" i="5"/>
  <c r="U687" i="5"/>
  <c r="T683" i="5"/>
  <c r="Y736" i="5"/>
  <c r="Y733" i="5" s="1"/>
  <c r="Y734" i="5" s="1"/>
  <c r="Q688" i="5"/>
  <c r="Q685" i="5" s="1"/>
  <c r="Q686" i="5" s="1"/>
  <c r="P685" i="5"/>
  <c r="U684" i="5"/>
  <c r="U681" i="5" s="1"/>
  <c r="U682" i="5" s="1"/>
  <c r="T686" i="5"/>
  <c r="AB685" i="5"/>
  <c r="X740" i="5"/>
  <c r="Y739" i="5"/>
  <c r="AB682" i="5"/>
  <c r="Q772" i="5"/>
  <c r="Q769" i="5"/>
  <c r="Q770" i="5" s="1"/>
  <c r="L685" i="5"/>
  <c r="P692" i="5"/>
  <c r="Q691" i="5"/>
  <c r="H699" i="5"/>
  <c r="H695" i="5"/>
  <c r="M684" i="5"/>
  <c r="M681" i="5" s="1"/>
  <c r="M682" i="5" s="1"/>
  <c r="U545" i="5"/>
  <c r="H569" i="5"/>
  <c r="H565" i="5"/>
  <c r="P553" i="5"/>
  <c r="H556" i="5"/>
  <c r="U551" i="5"/>
  <c r="U548" i="5" s="1"/>
  <c r="U549" i="5" s="1"/>
  <c r="Y551" i="5"/>
  <c r="Y548" i="5" s="1"/>
  <c r="AB552" i="5"/>
  <c r="X554" i="5"/>
  <c r="L555" i="5"/>
  <c r="M554" i="5"/>
  <c r="AB557" i="5"/>
  <c r="H555" i="5"/>
  <c r="I554" i="5"/>
  <c r="P556" i="5"/>
  <c r="Q611" i="5"/>
  <c r="Q608" i="5" s="1"/>
  <c r="L552" i="5"/>
  <c r="I611" i="5"/>
  <c r="I608" i="5" s="1"/>
  <c r="X556" i="5"/>
  <c r="Q643" i="5"/>
  <c r="Q640" i="5"/>
  <c r="Q641" i="5" s="1"/>
  <c r="P555" i="5"/>
  <c r="Q554" i="5"/>
  <c r="U643" i="5"/>
  <c r="U640" i="5"/>
  <c r="U641" i="5" s="1"/>
  <c r="T555" i="5"/>
  <c r="U554" i="5"/>
  <c r="Y611" i="5"/>
  <c r="Y608" i="5" s="1"/>
  <c r="Y609" i="5" s="1"/>
  <c r="AB555" i="5"/>
  <c r="AB558" i="5"/>
  <c r="T552" i="5"/>
  <c r="L643" i="5"/>
  <c r="M642" i="5"/>
  <c r="X555" i="5"/>
  <c r="Y554" i="5"/>
  <c r="L557" i="5"/>
  <c r="Q533" i="5"/>
  <c r="L558" i="5"/>
  <c r="M551" i="5"/>
  <c r="M548" i="5" s="1"/>
  <c r="M549" i="5" s="1"/>
  <c r="T558" i="5"/>
  <c r="I551" i="5"/>
  <c r="I548" i="5" s="1"/>
  <c r="I549" i="5" s="1"/>
  <c r="H558" i="5"/>
  <c r="T557" i="5"/>
  <c r="M639" i="5"/>
  <c r="M636" i="5"/>
  <c r="D636" i="5" s="1"/>
  <c r="T50" i="4" s="1"/>
  <c r="Y643" i="5"/>
  <c r="Y640" i="5"/>
  <c r="Y641" i="5" s="1"/>
  <c r="AB643" i="5"/>
  <c r="I643" i="5"/>
  <c r="I640" i="5"/>
  <c r="Q551" i="5"/>
  <c r="Q548" i="5" s="1"/>
  <c r="U420" i="5"/>
  <c r="Y422" i="5"/>
  <c r="Y419" i="5" s="1"/>
  <c r="Y420" i="5" s="1"/>
  <c r="AB426" i="5"/>
  <c r="U404" i="5"/>
  <c r="Y482" i="5"/>
  <c r="Y479" i="5" s="1"/>
  <c r="Y480" i="5" s="1"/>
  <c r="AC482" i="5"/>
  <c r="AC479" i="5" s="1"/>
  <c r="AC480" i="5" s="1"/>
  <c r="Y514" i="5"/>
  <c r="Y511" i="5"/>
  <c r="Y512" i="5" s="1"/>
  <c r="T424" i="5"/>
  <c r="AB425" i="5"/>
  <c r="P430" i="5"/>
  <c r="AB427" i="5"/>
  <c r="U514" i="5"/>
  <c r="U511" i="5"/>
  <c r="U512" i="5" s="1"/>
  <c r="L427" i="5"/>
  <c r="M422" i="5"/>
  <c r="M419" i="5" s="1"/>
  <c r="M420" i="5" s="1"/>
  <c r="M482" i="5"/>
  <c r="M479" i="5" s="1"/>
  <c r="T425" i="5"/>
  <c r="Q482" i="5"/>
  <c r="Q479" i="5" s="1"/>
  <c r="Q480" i="5" s="1"/>
  <c r="AC422" i="5"/>
  <c r="AC419" i="5" s="1"/>
  <c r="AC420" i="5" s="1"/>
  <c r="U426" i="5"/>
  <c r="U423" i="5" s="1"/>
  <c r="AB428" i="5"/>
  <c r="L426" i="5"/>
  <c r="X433" i="5"/>
  <c r="P427" i="5"/>
  <c r="P432" i="5"/>
  <c r="U482" i="5"/>
  <c r="U479" i="5" s="1"/>
  <c r="U480" i="5" s="1"/>
  <c r="I422" i="5"/>
  <c r="I419" i="5" s="1"/>
  <c r="I420" i="5" s="1"/>
  <c r="I514" i="5"/>
  <c r="I511" i="5"/>
  <c r="D511" i="5" s="1"/>
  <c r="P51" i="4" s="1"/>
  <c r="Q426" i="5"/>
  <c r="Q423" i="5" s="1"/>
  <c r="L429" i="5"/>
  <c r="X426" i="5"/>
  <c r="L424" i="5"/>
  <c r="X440" i="5"/>
  <c r="X436" i="5"/>
  <c r="M476" i="5"/>
  <c r="D478" i="5" s="1"/>
  <c r="R42" i="4" s="1"/>
  <c r="T430" i="5"/>
  <c r="H427" i="5"/>
  <c r="H426" i="5"/>
  <c r="H429" i="5"/>
  <c r="T427" i="5"/>
  <c r="I482" i="5"/>
  <c r="I479" i="5" s="1"/>
  <c r="H428" i="5"/>
  <c r="X427" i="5"/>
  <c r="P429" i="5"/>
  <c r="AB294" i="5"/>
  <c r="M293" i="5"/>
  <c r="M290" i="5" s="1"/>
  <c r="M291" i="5" s="1"/>
  <c r="U385" i="5"/>
  <c r="U382" i="5"/>
  <c r="U383" i="5" s="1"/>
  <c r="Y305" i="5"/>
  <c r="Y302" i="5" s="1"/>
  <c r="Y303" i="5" s="1"/>
  <c r="I305" i="5"/>
  <c r="I302" i="5" s="1"/>
  <c r="I303" i="5" s="1"/>
  <c r="I385" i="5"/>
  <c r="I382" i="5"/>
  <c r="L295" i="5"/>
  <c r="AB385" i="5"/>
  <c r="P298" i="5"/>
  <c r="Y353" i="5"/>
  <c r="Y350" i="5" s="1"/>
  <c r="Y351" i="5" s="1"/>
  <c r="T296" i="5"/>
  <c r="L294" i="5"/>
  <c r="U353" i="5"/>
  <c r="U350" i="5" s="1"/>
  <c r="U351" i="5" s="1"/>
  <c r="M381" i="5"/>
  <c r="M378" i="5"/>
  <c r="M379" i="5" s="1"/>
  <c r="X298" i="5"/>
  <c r="AB295" i="5"/>
  <c r="T295" i="5"/>
  <c r="M296" i="5"/>
  <c r="L297" i="5"/>
  <c r="X309" i="5"/>
  <c r="Y308" i="5"/>
  <c r="H309" i="5"/>
  <c r="I308" i="5"/>
  <c r="Y385" i="5"/>
  <c r="Y382" i="5"/>
  <c r="Y383" i="5" s="1"/>
  <c r="Q353" i="5"/>
  <c r="Q350" i="5" s="1"/>
  <c r="Q351" i="5" s="1"/>
  <c r="I353" i="5"/>
  <c r="I350" i="5" s="1"/>
  <c r="L385" i="5"/>
  <c r="M384" i="5"/>
  <c r="L300" i="5"/>
  <c r="M353" i="5"/>
  <c r="M350" i="5" s="1"/>
  <c r="P385" i="5"/>
  <c r="Q384" i="5"/>
  <c r="U296" i="5"/>
  <c r="T297" i="5"/>
  <c r="Q297" i="5"/>
  <c r="Q294" i="5" s="1"/>
  <c r="AB296" i="5"/>
  <c r="I379" i="5"/>
  <c r="Q381" i="5"/>
  <c r="Q378" i="5"/>
  <c r="Q379" i="5" s="1"/>
  <c r="U293" i="5"/>
  <c r="U290" i="5" s="1"/>
  <c r="D290" i="5" s="1"/>
  <c r="L28" i="4" s="1"/>
  <c r="H298" i="5"/>
  <c r="I347" i="5"/>
  <c r="P301" i="5"/>
  <c r="Q300" i="5"/>
  <c r="AB297" i="5"/>
  <c r="T294" i="5"/>
  <c r="Q162" i="5"/>
  <c r="Y249" i="5"/>
  <c r="Y250" i="5" s="1"/>
  <c r="Y252" i="5"/>
  <c r="Q249" i="5"/>
  <c r="Q250" i="5" s="1"/>
  <c r="Q252" i="5"/>
  <c r="L256" i="5"/>
  <c r="M255" i="5"/>
  <c r="T178" i="5"/>
  <c r="T182" i="5"/>
  <c r="I168" i="5"/>
  <c r="I165" i="5" s="1"/>
  <c r="I166" i="5" s="1"/>
  <c r="H169" i="5"/>
  <c r="H256" i="5"/>
  <c r="I255" i="5"/>
  <c r="P256" i="5"/>
  <c r="Q255" i="5"/>
  <c r="H171" i="5"/>
  <c r="H172" i="5"/>
  <c r="I171" i="5"/>
  <c r="AB183" i="5"/>
  <c r="AB179" i="5"/>
  <c r="L179" i="5"/>
  <c r="L183" i="5"/>
  <c r="U168" i="5"/>
  <c r="U165" i="5" s="1"/>
  <c r="L182" i="5"/>
  <c r="L178" i="5"/>
  <c r="H166" i="5"/>
  <c r="T169" i="5"/>
  <c r="Y168" i="5"/>
  <c r="Y165" i="5" s="1"/>
  <c r="Y166" i="5" s="1"/>
  <c r="X166" i="5"/>
  <c r="Q168" i="5"/>
  <c r="Q165" i="5" s="1"/>
  <c r="M168" i="5"/>
  <c r="M165" i="5" s="1"/>
  <c r="M166" i="5" s="1"/>
  <c r="I224" i="5"/>
  <c r="I221" i="5" s="1"/>
  <c r="X171" i="5"/>
  <c r="P169" i="5"/>
  <c r="I218" i="5"/>
  <c r="AB172" i="5"/>
  <c r="T172" i="5"/>
  <c r="U171" i="5"/>
  <c r="P172" i="5"/>
  <c r="Q171" i="5"/>
  <c r="Q224" i="5"/>
  <c r="Q221" i="5" s="1"/>
  <c r="Q222" i="5" s="1"/>
  <c r="L172" i="5"/>
  <c r="M171" i="5"/>
  <c r="X169" i="5"/>
  <c r="P170" i="5"/>
  <c r="L169" i="5"/>
  <c r="T256" i="5"/>
  <c r="U255" i="5"/>
  <c r="X256" i="5"/>
  <c r="Y255" i="5"/>
  <c r="T183" i="5"/>
  <c r="T179" i="5"/>
  <c r="M249" i="5"/>
  <c r="M250" i="5" s="1"/>
  <c r="M252" i="5"/>
  <c r="X172" i="5"/>
  <c r="Y171" i="5"/>
  <c r="P167" i="5"/>
  <c r="AB169" i="5"/>
  <c r="I249" i="5"/>
  <c r="I252" i="5"/>
  <c r="M224" i="5"/>
  <c r="M221" i="5" s="1"/>
  <c r="M222" i="5" s="1"/>
  <c r="U249" i="5"/>
  <c r="U250" i="5" s="1"/>
  <c r="U252" i="5"/>
  <c r="Y124" i="5"/>
  <c r="Y125" i="5" s="1"/>
  <c r="Y127" i="5"/>
  <c r="T127" i="5"/>
  <c r="U126" i="5"/>
  <c r="U123" i="5"/>
  <c r="U120" i="5"/>
  <c r="U121" i="5" s="1"/>
  <c r="Q127" i="5"/>
  <c r="Q124" i="5"/>
  <c r="Q125" i="5" s="1"/>
  <c r="M123" i="5"/>
  <c r="M120" i="5"/>
  <c r="L127" i="5"/>
  <c r="M126" i="5"/>
  <c r="M105" i="5"/>
  <c r="D107" i="5" s="1"/>
  <c r="C107" i="5" s="1"/>
  <c r="C106" i="5" s="1"/>
  <c r="Y95" i="5"/>
  <c r="Y92" i="5" s="1"/>
  <c r="Y93" i="5" s="1"/>
  <c r="U95" i="5"/>
  <c r="U92" i="5" s="1"/>
  <c r="U93" i="5" s="1"/>
  <c r="Q95" i="5"/>
  <c r="Q92" i="5" s="1"/>
  <c r="Q93" i="5" s="1"/>
  <c r="M92" i="5"/>
  <c r="M95" i="5"/>
  <c r="AB40" i="5"/>
  <c r="AB45" i="5"/>
  <c r="AB39" i="5"/>
  <c r="AB46" i="5"/>
  <c r="X44" i="5"/>
  <c r="X42" i="5"/>
  <c r="X37" i="5"/>
  <c r="X47" i="5"/>
  <c r="Y46" i="5"/>
  <c r="Y47" i="5" s="1"/>
  <c r="Y44" i="5" s="1"/>
  <c r="Y45" i="5" s="1"/>
  <c r="T37" i="5"/>
  <c r="U33" i="5"/>
  <c r="D35" i="5" s="1"/>
  <c r="C35" i="5" s="1"/>
  <c r="C34" i="5" s="1"/>
  <c r="U39" i="5"/>
  <c r="U36" i="5" s="1"/>
  <c r="T44" i="5"/>
  <c r="T42" i="5"/>
  <c r="T43" i="5"/>
  <c r="U42" i="5"/>
  <c r="P42" i="5"/>
  <c r="P43" i="5"/>
  <c r="Q42" i="5"/>
  <c r="Q43" i="5" s="1"/>
  <c r="Q40" i="5" s="1"/>
  <c r="P40" i="5"/>
  <c r="Q39" i="5"/>
  <c r="Q36" i="5" s="1"/>
  <c r="Q37" i="5" s="1"/>
  <c r="P41" i="5"/>
  <c r="L46" i="5"/>
  <c r="M39" i="5"/>
  <c r="M36" i="5" s="1"/>
  <c r="M37" i="5" s="1"/>
  <c r="L40" i="5"/>
  <c r="L43" i="5"/>
  <c r="M42" i="5"/>
  <c r="L45" i="5"/>
  <c r="C216" i="5" l="1"/>
  <c r="C215" i="5" s="1"/>
  <c r="L13" i="4"/>
  <c r="X13" i="4"/>
  <c r="C289" i="5"/>
  <c r="C288" i="5" s="1"/>
  <c r="N27" i="4"/>
  <c r="C333" i="5"/>
  <c r="C332" i="5" s="1"/>
  <c r="N38" i="4"/>
  <c r="X11" i="4"/>
  <c r="L11" i="4"/>
  <c r="C144" i="5"/>
  <c r="C143" i="5" s="1"/>
  <c r="J23" i="4"/>
  <c r="C152" i="5"/>
  <c r="C151" i="5" s="1"/>
  <c r="J25" i="4"/>
  <c r="D72" i="4"/>
  <c r="J36" i="4"/>
  <c r="K58" i="4"/>
  <c r="C148" i="5"/>
  <c r="C147" i="5" s="1"/>
  <c r="J24" i="4"/>
  <c r="D85" i="4"/>
  <c r="J49" i="4"/>
  <c r="C200" i="5"/>
  <c r="C199" i="5" s="1"/>
  <c r="J37" i="4"/>
  <c r="C732" i="5"/>
  <c r="C731" i="5" s="1"/>
  <c r="Z41" i="4"/>
  <c r="P11" i="4"/>
  <c r="T11" i="4"/>
  <c r="D680" i="5"/>
  <c r="D36" i="5"/>
  <c r="J77" i="4"/>
  <c r="D61" i="4"/>
  <c r="D733" i="5"/>
  <c r="X42" i="4" s="1"/>
  <c r="D736" i="5"/>
  <c r="C664" i="5"/>
  <c r="C663" i="5" s="1"/>
  <c r="D73" i="4"/>
  <c r="C772" i="5"/>
  <c r="C771" i="5" s="1"/>
  <c r="D59" i="4"/>
  <c r="D165" i="5"/>
  <c r="H29" i="4" s="1"/>
  <c r="C196" i="5"/>
  <c r="C195" i="5" s="1"/>
  <c r="C248" i="5"/>
  <c r="C247" i="5" s="1"/>
  <c r="D547" i="5"/>
  <c r="D220" i="5"/>
  <c r="D406" i="5"/>
  <c r="D249" i="5"/>
  <c r="H50" i="4" s="1"/>
  <c r="D381" i="5"/>
  <c r="N50" i="4" s="1"/>
  <c r="D164" i="5"/>
  <c r="D349" i="5"/>
  <c r="C377" i="5"/>
  <c r="C376" i="5" s="1"/>
  <c r="C91" i="5"/>
  <c r="C90" i="5" s="1"/>
  <c r="C752" i="5"/>
  <c r="C751" i="5" s="1"/>
  <c r="C635" i="5"/>
  <c r="C634" i="5" s="1"/>
  <c r="C607" i="5"/>
  <c r="C606" i="5" s="1"/>
  <c r="C535" i="5"/>
  <c r="C534" i="5" s="1"/>
  <c r="M351" i="5"/>
  <c r="D350" i="5"/>
  <c r="L43" i="4" s="1"/>
  <c r="Y549" i="5"/>
  <c r="D551" i="5" s="1"/>
  <c r="V28" i="4" s="1"/>
  <c r="D548" i="5"/>
  <c r="T28" i="4" s="1"/>
  <c r="M738" i="5"/>
  <c r="D378" i="5"/>
  <c r="L50" i="4" s="1"/>
  <c r="Q609" i="5"/>
  <c r="D611" i="5" s="1"/>
  <c r="V43" i="4" s="1"/>
  <c r="D608" i="5"/>
  <c r="T43" i="4" s="1"/>
  <c r="I93" i="5"/>
  <c r="D92" i="5"/>
  <c r="D221" i="5"/>
  <c r="H43" i="4" s="1"/>
  <c r="Y682" i="5"/>
  <c r="D684" i="5" s="1"/>
  <c r="Z29" i="4" s="1"/>
  <c r="D681" i="5"/>
  <c r="X29" i="4" s="1"/>
  <c r="D422" i="5"/>
  <c r="R28" i="4" s="1"/>
  <c r="H70" i="4"/>
  <c r="C478" i="5"/>
  <c r="C477" i="5" s="1"/>
  <c r="C418" i="5"/>
  <c r="C417" i="5" s="1"/>
  <c r="H88" i="4"/>
  <c r="L63" i="4"/>
  <c r="K63" i="4" s="1"/>
  <c r="D42" i="4"/>
  <c r="L77" i="4"/>
  <c r="F27" i="4"/>
  <c r="E63" i="4" s="1"/>
  <c r="J87" i="4"/>
  <c r="F85" i="4"/>
  <c r="U166" i="5"/>
  <c r="D419" i="5"/>
  <c r="P28" i="4" s="1"/>
  <c r="U424" i="5"/>
  <c r="M480" i="5"/>
  <c r="D479" i="5"/>
  <c r="P43" i="4" s="1"/>
  <c r="K59" i="4"/>
  <c r="K73" i="4"/>
  <c r="K76" i="4"/>
  <c r="K81" i="4"/>
  <c r="K86" i="4"/>
  <c r="K83" i="4"/>
  <c r="K61" i="4"/>
  <c r="K88" i="4"/>
  <c r="K70" i="4"/>
  <c r="H83" i="4"/>
  <c r="H84" i="4"/>
  <c r="K71" i="4"/>
  <c r="K74" i="4"/>
  <c r="K85" i="4"/>
  <c r="K84" i="4"/>
  <c r="K75" i="4"/>
  <c r="K80" i="4"/>
  <c r="H77" i="4"/>
  <c r="H72" i="4"/>
  <c r="H86" i="4"/>
  <c r="H76" i="4"/>
  <c r="H75" i="4"/>
  <c r="H58" i="4"/>
  <c r="H85" i="4"/>
  <c r="H82" i="4"/>
  <c r="H81" i="4"/>
  <c r="H80" i="4"/>
  <c r="H73" i="4"/>
  <c r="G71" i="4"/>
  <c r="H71" i="4" s="1"/>
  <c r="H62" i="4"/>
  <c r="H61" i="4"/>
  <c r="H59" i="4"/>
  <c r="F49" i="4"/>
  <c r="E85" i="4" s="1"/>
  <c r="F48" i="4"/>
  <c r="E84" i="4" s="1"/>
  <c r="F47" i="4"/>
  <c r="E83" i="4" s="1"/>
  <c r="F45" i="4"/>
  <c r="E81" i="4" s="1"/>
  <c r="F44" i="4"/>
  <c r="E80" i="4" s="1"/>
  <c r="F42" i="4"/>
  <c r="F41" i="4"/>
  <c r="E77" i="4" s="1"/>
  <c r="F40" i="4"/>
  <c r="E76" i="4" s="1"/>
  <c r="F39" i="4"/>
  <c r="E75" i="4" s="1"/>
  <c r="F34" i="4"/>
  <c r="E70" i="4" s="1"/>
  <c r="F26" i="4"/>
  <c r="E62" i="4" s="1"/>
  <c r="F25" i="4"/>
  <c r="E61" i="4" s="1"/>
  <c r="F24" i="4"/>
  <c r="E60" i="4" s="1"/>
  <c r="F23" i="4"/>
  <c r="E59" i="4" s="1"/>
  <c r="E58" i="4"/>
  <c r="J82" i="4"/>
  <c r="L82" i="4"/>
  <c r="J64" i="4"/>
  <c r="L64" i="4"/>
  <c r="J60" i="4"/>
  <c r="L60" i="4"/>
  <c r="M637" i="5"/>
  <c r="D639" i="5" s="1"/>
  <c r="G78" i="4"/>
  <c r="I78" i="4"/>
  <c r="G63" i="4"/>
  <c r="I63" i="4"/>
  <c r="D46" i="4"/>
  <c r="I60" i="4"/>
  <c r="D60" i="4"/>
  <c r="F60" i="4"/>
  <c r="F78" i="4"/>
  <c r="F64" i="4"/>
  <c r="F38" i="4"/>
  <c r="E74" i="4" s="1"/>
  <c r="F37" i="4"/>
  <c r="E73" i="4" s="1"/>
  <c r="F36" i="4"/>
  <c r="F35" i="4"/>
  <c r="E71" i="4" s="1"/>
  <c r="H55" i="5"/>
  <c r="H50" i="5"/>
  <c r="H54" i="5"/>
  <c r="H53" i="5"/>
  <c r="H49" i="5"/>
  <c r="H52" i="5"/>
  <c r="H48" i="5"/>
  <c r="I641" i="5"/>
  <c r="I512" i="5"/>
  <c r="I383" i="5"/>
  <c r="Y688" i="5"/>
  <c r="Y685" i="5" s="1"/>
  <c r="Y686" i="5" s="1"/>
  <c r="X692" i="5"/>
  <c r="Y691" i="5"/>
  <c r="I688" i="5"/>
  <c r="I685" i="5" s="1"/>
  <c r="I686" i="5" s="1"/>
  <c r="L686" i="5"/>
  <c r="AB686" i="5"/>
  <c r="T690" i="5"/>
  <c r="P689" i="5"/>
  <c r="T692" i="5"/>
  <c r="U691" i="5"/>
  <c r="H692" i="5"/>
  <c r="I691" i="5"/>
  <c r="Y740" i="5"/>
  <c r="Y737" i="5" s="1"/>
  <c r="Y738" i="5" s="1"/>
  <c r="U688" i="5"/>
  <c r="U685" i="5" s="1"/>
  <c r="P696" i="5"/>
  <c r="Q695" i="5"/>
  <c r="AB691" i="5"/>
  <c r="L692" i="5"/>
  <c r="M691" i="5"/>
  <c r="X689" i="5"/>
  <c r="Q692" i="5"/>
  <c r="Q689" i="5" s="1"/>
  <c r="Q690" i="5" s="1"/>
  <c r="L689" i="5"/>
  <c r="AB689" i="5"/>
  <c r="T687" i="5"/>
  <c r="H689" i="5"/>
  <c r="AB692" i="5"/>
  <c r="L691" i="5"/>
  <c r="M688" i="5"/>
  <c r="M685" i="5" s="1"/>
  <c r="T689" i="5"/>
  <c r="Q549" i="5"/>
  <c r="T562" i="5"/>
  <c r="L562" i="5"/>
  <c r="L561" i="5"/>
  <c r="X559" i="5"/>
  <c r="Y558" i="5"/>
  <c r="AB559" i="5"/>
  <c r="U555" i="5"/>
  <c r="U552" i="5" s="1"/>
  <c r="H559" i="5"/>
  <c r="I558" i="5"/>
  <c r="L559" i="5"/>
  <c r="M558" i="5"/>
  <c r="H562" i="5"/>
  <c r="M643" i="5"/>
  <c r="M640" i="5"/>
  <c r="M641" i="5" s="1"/>
  <c r="AB562" i="5"/>
  <c r="T559" i="5"/>
  <c r="U558" i="5"/>
  <c r="P559" i="5"/>
  <c r="Q558" i="5"/>
  <c r="X560" i="5"/>
  <c r="I609" i="5"/>
  <c r="P560" i="5"/>
  <c r="AB561" i="5"/>
  <c r="X558" i="5"/>
  <c r="H560" i="5"/>
  <c r="T561" i="5"/>
  <c r="Y555" i="5"/>
  <c r="Y552" i="5" s="1"/>
  <c r="Y553" i="5" s="1"/>
  <c r="L556" i="5"/>
  <c r="I555" i="5"/>
  <c r="I552" i="5" s="1"/>
  <c r="I553" i="5" s="1"/>
  <c r="AB556" i="5"/>
  <c r="T556" i="5"/>
  <c r="Q555" i="5"/>
  <c r="Q552" i="5" s="1"/>
  <c r="M555" i="5"/>
  <c r="M552" i="5" s="1"/>
  <c r="M553" i="5" s="1"/>
  <c r="P557" i="5"/>
  <c r="Q424" i="5"/>
  <c r="X431" i="5"/>
  <c r="H430" i="5"/>
  <c r="T434" i="5"/>
  <c r="Y426" i="5"/>
  <c r="Y423" i="5" s="1"/>
  <c r="Y424" i="5" s="1"/>
  <c r="P440" i="5"/>
  <c r="P436" i="5"/>
  <c r="X441" i="5"/>
  <c r="X437" i="5"/>
  <c r="AB432" i="5"/>
  <c r="Q430" i="5"/>
  <c r="Q427" i="5" s="1"/>
  <c r="Q428" i="5" s="1"/>
  <c r="I480" i="5"/>
  <c r="H433" i="5"/>
  <c r="H431" i="5"/>
  <c r="U430" i="5"/>
  <c r="U427" i="5" s="1"/>
  <c r="L433" i="5"/>
  <c r="P431" i="5"/>
  <c r="M426" i="5"/>
  <c r="M423" i="5" s="1"/>
  <c r="M424" i="5" s="1"/>
  <c r="T429" i="5"/>
  <c r="T428" i="5"/>
  <c r="AB430" i="5"/>
  <c r="T431" i="5"/>
  <c r="I426" i="5"/>
  <c r="I423" i="5" s="1"/>
  <c r="I424" i="5" s="1"/>
  <c r="L431" i="5"/>
  <c r="AB431" i="5"/>
  <c r="P434" i="5"/>
  <c r="P433" i="5"/>
  <c r="H432" i="5"/>
  <c r="L428" i="5"/>
  <c r="X430" i="5"/>
  <c r="L430" i="5"/>
  <c r="AB429" i="5"/>
  <c r="AC426" i="5"/>
  <c r="AC423" i="5" s="1"/>
  <c r="AC424" i="5" s="1"/>
  <c r="U291" i="5"/>
  <c r="D293" i="5" s="1"/>
  <c r="Q295" i="5"/>
  <c r="Q385" i="5"/>
  <c r="Q382" i="5"/>
  <c r="Q383" i="5" s="1"/>
  <c r="I351" i="5"/>
  <c r="M300" i="5"/>
  <c r="L301" i="5"/>
  <c r="H302" i="5"/>
  <c r="AB300" i="5"/>
  <c r="I309" i="5"/>
  <c r="I306" i="5" s="1"/>
  <c r="I307" i="5" s="1"/>
  <c r="AB301" i="5"/>
  <c r="U300" i="5"/>
  <c r="T301" i="5"/>
  <c r="M385" i="5"/>
  <c r="M382" i="5"/>
  <c r="M383" i="5" s="1"/>
  <c r="X313" i="5"/>
  <c r="Y312" i="5"/>
  <c r="T299" i="5"/>
  <c r="T300" i="5"/>
  <c r="L299" i="5"/>
  <c r="L304" i="5"/>
  <c r="Y309" i="5"/>
  <c r="Y306" i="5" s="1"/>
  <c r="Y307" i="5" s="1"/>
  <c r="AB299" i="5"/>
  <c r="P305" i="5"/>
  <c r="Q304" i="5"/>
  <c r="M297" i="5"/>
  <c r="M294" i="5" s="1"/>
  <c r="M295" i="5" s="1"/>
  <c r="T298" i="5"/>
  <c r="Q301" i="5"/>
  <c r="Q298" i="5" s="1"/>
  <c r="Q299" i="5" s="1"/>
  <c r="U297" i="5"/>
  <c r="U294" i="5" s="1"/>
  <c r="D294" i="5" s="1"/>
  <c r="L29" i="4" s="1"/>
  <c r="H313" i="5"/>
  <c r="I312" i="5"/>
  <c r="X302" i="5"/>
  <c r="L298" i="5"/>
  <c r="P302" i="5"/>
  <c r="AB298" i="5"/>
  <c r="Q166" i="5"/>
  <c r="P171" i="5"/>
  <c r="L173" i="5"/>
  <c r="X173" i="5"/>
  <c r="AB176" i="5"/>
  <c r="H170" i="5"/>
  <c r="H176" i="5"/>
  <c r="I175" i="5"/>
  <c r="Q253" i="5"/>
  <c r="Q254" i="5" s="1"/>
  <c r="Q256" i="5"/>
  <c r="I253" i="5"/>
  <c r="D253" i="5" s="1"/>
  <c r="H51" i="4" s="1"/>
  <c r="I256" i="5"/>
  <c r="M253" i="5"/>
  <c r="M254" i="5" s="1"/>
  <c r="M256" i="5"/>
  <c r="I250" i="5"/>
  <c r="D252" i="5" s="1"/>
  <c r="J50" i="4" s="1"/>
  <c r="U253" i="5"/>
  <c r="U254" i="5" s="1"/>
  <c r="U256" i="5"/>
  <c r="L176" i="5"/>
  <c r="M175" i="5"/>
  <c r="U172" i="5"/>
  <c r="U169" i="5" s="1"/>
  <c r="I222" i="5"/>
  <c r="D224" i="5" s="1"/>
  <c r="J43" i="4" s="1"/>
  <c r="X170" i="5"/>
  <c r="Y172" i="5"/>
  <c r="Y169" i="5" s="1"/>
  <c r="Y170" i="5" s="1"/>
  <c r="P174" i="5"/>
  <c r="M172" i="5"/>
  <c r="M169" i="5" s="1"/>
  <c r="Q172" i="5"/>
  <c r="Q169" i="5" s="1"/>
  <c r="T176" i="5"/>
  <c r="U175" i="5"/>
  <c r="P173" i="5"/>
  <c r="T173" i="5"/>
  <c r="AB173" i="5"/>
  <c r="X176" i="5"/>
  <c r="Y175" i="5"/>
  <c r="Y253" i="5"/>
  <c r="Y254" i="5" s="1"/>
  <c r="Y256" i="5"/>
  <c r="P176" i="5"/>
  <c r="Q175" i="5"/>
  <c r="X175" i="5"/>
  <c r="I172" i="5"/>
  <c r="I169" i="5" s="1"/>
  <c r="I170" i="5" s="1"/>
  <c r="H175" i="5"/>
  <c r="H173" i="5"/>
  <c r="U127" i="5"/>
  <c r="U124" i="5"/>
  <c r="U125" i="5" s="1"/>
  <c r="M121" i="5"/>
  <c r="M127" i="5"/>
  <c r="M124" i="5"/>
  <c r="M125" i="5" s="1"/>
  <c r="M93" i="5"/>
  <c r="AB43" i="5"/>
  <c r="AB54" i="5"/>
  <c r="AB50" i="5"/>
  <c r="AB49" i="5"/>
  <c r="AB53" i="5"/>
  <c r="AB44" i="5"/>
  <c r="Y50" i="5"/>
  <c r="X51" i="5"/>
  <c r="X46" i="5"/>
  <c r="X41" i="5"/>
  <c r="X48" i="5"/>
  <c r="X52" i="5"/>
  <c r="T47" i="5"/>
  <c r="U46" i="5"/>
  <c r="T48" i="5"/>
  <c r="T52" i="5"/>
  <c r="U37" i="5"/>
  <c r="D39" i="5" s="1"/>
  <c r="T41" i="5"/>
  <c r="U43" i="5"/>
  <c r="U40" i="5" s="1"/>
  <c r="D40" i="5" s="1"/>
  <c r="T46" i="5"/>
  <c r="P45" i="5"/>
  <c r="P47" i="5"/>
  <c r="Q46" i="5"/>
  <c r="Q47" i="5" s="1"/>
  <c r="Q44" i="5" s="1"/>
  <c r="P44" i="5"/>
  <c r="P46" i="5"/>
  <c r="Q41" i="5"/>
  <c r="L47" i="5"/>
  <c r="M46" i="5"/>
  <c r="L49" i="5"/>
  <c r="L53" i="5"/>
  <c r="M43" i="5"/>
  <c r="M40" i="5" s="1"/>
  <c r="M41" i="5" s="1"/>
  <c r="L44" i="5"/>
  <c r="L54" i="5"/>
  <c r="L50" i="5"/>
  <c r="C39" i="5" l="1"/>
  <c r="C38" i="5" s="1"/>
  <c r="D168" i="5"/>
  <c r="J29" i="4" s="1"/>
  <c r="C639" i="5"/>
  <c r="C638" i="5" s="1"/>
  <c r="V50" i="4"/>
  <c r="D78" i="4"/>
  <c r="J42" i="4"/>
  <c r="C220" i="5"/>
  <c r="C219" i="5" s="1"/>
  <c r="C547" i="5"/>
  <c r="C546" i="5" s="1"/>
  <c r="V27" i="4"/>
  <c r="C293" i="5"/>
  <c r="C292" i="5" s="1"/>
  <c r="N28" i="4"/>
  <c r="M11" i="4"/>
  <c r="W11" i="4"/>
  <c r="D737" i="5"/>
  <c r="X43" i="4" s="1"/>
  <c r="C680" i="5"/>
  <c r="C679" i="5" s="1"/>
  <c r="Z28" i="4"/>
  <c r="C164" i="5"/>
  <c r="C163" i="5" s="1"/>
  <c r="J28" i="4"/>
  <c r="J78" i="4"/>
  <c r="Z42" i="4"/>
  <c r="C349" i="5"/>
  <c r="C348" i="5" s="1"/>
  <c r="N42" i="4"/>
  <c r="G60" i="4"/>
  <c r="R24" i="4"/>
  <c r="D95" i="5"/>
  <c r="C95" i="5" s="1"/>
  <c r="C94" i="5" s="1"/>
  <c r="K77" i="4"/>
  <c r="C736" i="5"/>
  <c r="C735" i="5" s="1"/>
  <c r="C224" i="5"/>
  <c r="C223" i="5" s="1"/>
  <c r="C168" i="5"/>
  <c r="C167" i="5" s="1"/>
  <c r="D740" i="5"/>
  <c r="C252" i="5"/>
  <c r="C251" i="5" s="1"/>
  <c r="D353" i="5"/>
  <c r="N43" i="4" s="1"/>
  <c r="D64" i="4"/>
  <c r="C406" i="5"/>
  <c r="C405" i="5" s="1"/>
  <c r="C381" i="5"/>
  <c r="C380" i="5" s="1"/>
  <c r="D482" i="5"/>
  <c r="R43" i="4" s="1"/>
  <c r="C684" i="5"/>
  <c r="C683" i="5" s="1"/>
  <c r="C551" i="5"/>
  <c r="C550" i="5" s="1"/>
  <c r="C611" i="5"/>
  <c r="C610" i="5" s="1"/>
  <c r="D382" i="5"/>
  <c r="L51" i="4" s="1"/>
  <c r="D640" i="5"/>
  <c r="T51" i="4" s="1"/>
  <c r="U170" i="5"/>
  <c r="D169" i="5"/>
  <c r="H30" i="4" s="1"/>
  <c r="D385" i="5"/>
  <c r="N51" i="4" s="1"/>
  <c r="U553" i="5"/>
  <c r="D555" i="5" s="1"/>
  <c r="V29" i="4" s="1"/>
  <c r="D552" i="5"/>
  <c r="T29" i="4" s="1"/>
  <c r="U686" i="5"/>
  <c r="D688" i="5" s="1"/>
  <c r="Z30" i="4" s="1"/>
  <c r="D685" i="5"/>
  <c r="X30" i="4" s="1"/>
  <c r="D643" i="5"/>
  <c r="V51" i="4" s="1"/>
  <c r="D426" i="5"/>
  <c r="R29" i="4" s="1"/>
  <c r="D514" i="5"/>
  <c r="C422" i="5"/>
  <c r="C421" i="5" s="1"/>
  <c r="E78" i="4"/>
  <c r="L87" i="4"/>
  <c r="K87" i="4" s="1"/>
  <c r="D28" i="4"/>
  <c r="D29" i="4"/>
  <c r="L78" i="4"/>
  <c r="L79" i="4"/>
  <c r="Q170" i="5"/>
  <c r="U295" i="5"/>
  <c r="D297" i="5" s="1"/>
  <c r="U428" i="5"/>
  <c r="D423" i="5"/>
  <c r="P29" i="4" s="1"/>
  <c r="K64" i="4"/>
  <c r="K82" i="4"/>
  <c r="K60" i="4"/>
  <c r="H63" i="4"/>
  <c r="H78" i="4"/>
  <c r="H60" i="4"/>
  <c r="F46" i="4"/>
  <c r="E72" i="4"/>
  <c r="F28" i="4"/>
  <c r="J65" i="4"/>
  <c r="L65" i="4"/>
  <c r="D43" i="4"/>
  <c r="D50" i="4"/>
  <c r="I87" i="4"/>
  <c r="D86" i="4"/>
  <c r="F86" i="4"/>
  <c r="G64" i="4"/>
  <c r="I64" i="4"/>
  <c r="D79" i="4"/>
  <c r="F79" i="4"/>
  <c r="D65" i="4"/>
  <c r="F65" i="4"/>
  <c r="I52" i="5"/>
  <c r="I53" i="5" s="1"/>
  <c r="I254" i="5"/>
  <c r="D256" i="5" s="1"/>
  <c r="T697" i="5"/>
  <c r="T693" i="5"/>
  <c r="M686" i="5"/>
  <c r="M692" i="5"/>
  <c r="M689" i="5" s="1"/>
  <c r="AB699" i="5"/>
  <c r="AB695" i="5"/>
  <c r="T696" i="5"/>
  <c r="U695" i="5"/>
  <c r="T698" i="5"/>
  <c r="T694" i="5"/>
  <c r="L690" i="5"/>
  <c r="AB696" i="5"/>
  <c r="T691" i="5"/>
  <c r="AB697" i="5"/>
  <c r="AB693" i="5"/>
  <c r="P700" i="5"/>
  <c r="Q699" i="5"/>
  <c r="I695" i="5"/>
  <c r="H696" i="5"/>
  <c r="AB690" i="5"/>
  <c r="Y695" i="5"/>
  <c r="X696" i="5"/>
  <c r="L695" i="5"/>
  <c r="L699" i="5"/>
  <c r="L696" i="5"/>
  <c r="M695" i="5"/>
  <c r="U692" i="5"/>
  <c r="U689" i="5" s="1"/>
  <c r="P697" i="5"/>
  <c r="P693" i="5"/>
  <c r="H697" i="5"/>
  <c r="H693" i="5"/>
  <c r="L697" i="5"/>
  <c r="L693" i="5"/>
  <c r="X697" i="5"/>
  <c r="X693" i="5"/>
  <c r="Q696" i="5"/>
  <c r="Q693" i="5" s="1"/>
  <c r="Q694" i="5" s="1"/>
  <c r="I692" i="5"/>
  <c r="I689" i="5" s="1"/>
  <c r="I690" i="5" s="1"/>
  <c r="Y692" i="5"/>
  <c r="Y689" i="5" s="1"/>
  <c r="Y690" i="5" s="1"/>
  <c r="AB565" i="5"/>
  <c r="AB569" i="5"/>
  <c r="Q559" i="5"/>
  <c r="Q556" i="5" s="1"/>
  <c r="Q557" i="5" s="1"/>
  <c r="M559" i="5"/>
  <c r="M556" i="5" s="1"/>
  <c r="H563" i="5"/>
  <c r="I562" i="5"/>
  <c r="X563" i="5"/>
  <c r="Y562" i="5"/>
  <c r="L570" i="5"/>
  <c r="L566" i="5"/>
  <c r="AB560" i="5"/>
  <c r="L560" i="5"/>
  <c r="H568" i="5"/>
  <c r="H564" i="5"/>
  <c r="T563" i="5"/>
  <c r="U562" i="5"/>
  <c r="Q553" i="5"/>
  <c r="T569" i="5"/>
  <c r="T565" i="5"/>
  <c r="P563" i="5"/>
  <c r="Q562" i="5"/>
  <c r="AB570" i="5"/>
  <c r="AB566" i="5"/>
  <c r="L563" i="5"/>
  <c r="M562" i="5"/>
  <c r="AB563" i="5"/>
  <c r="L569" i="5"/>
  <c r="L565" i="5"/>
  <c r="P561" i="5"/>
  <c r="T560" i="5"/>
  <c r="X562" i="5"/>
  <c r="P564" i="5"/>
  <c r="P568" i="5"/>
  <c r="X564" i="5"/>
  <c r="X568" i="5"/>
  <c r="U559" i="5"/>
  <c r="U556" i="5" s="1"/>
  <c r="H566" i="5"/>
  <c r="H570" i="5"/>
  <c r="I559" i="5"/>
  <c r="I556" i="5" s="1"/>
  <c r="I557" i="5" s="1"/>
  <c r="Y559" i="5"/>
  <c r="Y556" i="5" s="1"/>
  <c r="Y557" i="5" s="1"/>
  <c r="T566" i="5"/>
  <c r="T570" i="5"/>
  <c r="AB433" i="5"/>
  <c r="L434" i="5"/>
  <c r="L432" i="5"/>
  <c r="P438" i="5"/>
  <c r="T432" i="5"/>
  <c r="L437" i="5"/>
  <c r="L441" i="5"/>
  <c r="H435" i="5"/>
  <c r="H439" i="5"/>
  <c r="U434" i="5"/>
  <c r="U431" i="5" s="1"/>
  <c r="X435" i="5"/>
  <c r="X439" i="5"/>
  <c r="P441" i="5"/>
  <c r="P437" i="5"/>
  <c r="AB435" i="5"/>
  <c r="AB439" i="5"/>
  <c r="AC430" i="5"/>
  <c r="AC427" i="5" s="1"/>
  <c r="AC428" i="5" s="1"/>
  <c r="M430" i="5"/>
  <c r="M427" i="5" s="1"/>
  <c r="X434" i="5"/>
  <c r="Q434" i="5"/>
  <c r="Q431" i="5" s="1"/>
  <c r="Q432" i="5" s="1"/>
  <c r="T433" i="5"/>
  <c r="P435" i="5"/>
  <c r="P439" i="5"/>
  <c r="AB436" i="5"/>
  <c r="AB440" i="5"/>
  <c r="H434" i="5"/>
  <c r="Y430" i="5"/>
  <c r="Y427" i="5" s="1"/>
  <c r="Y428" i="5" s="1"/>
  <c r="H440" i="5"/>
  <c r="H436" i="5"/>
  <c r="L435" i="5"/>
  <c r="L439" i="5"/>
  <c r="T435" i="5"/>
  <c r="T439" i="5"/>
  <c r="AB434" i="5"/>
  <c r="H441" i="5"/>
  <c r="H437" i="5"/>
  <c r="T438" i="5"/>
  <c r="I430" i="5"/>
  <c r="I427" i="5" s="1"/>
  <c r="I428" i="5" s="1"/>
  <c r="L312" i="5"/>
  <c r="L308" i="5"/>
  <c r="H306" i="5"/>
  <c r="H310" i="5"/>
  <c r="L305" i="5"/>
  <c r="M304" i="5"/>
  <c r="P306" i="5"/>
  <c r="P310" i="5"/>
  <c r="T302" i="5"/>
  <c r="AB304" i="5"/>
  <c r="M301" i="5"/>
  <c r="M298" i="5" s="1"/>
  <c r="I313" i="5"/>
  <c r="I310" i="5" s="1"/>
  <c r="I311" i="5" s="1"/>
  <c r="P309" i="5"/>
  <c r="Q308" i="5"/>
  <c r="U304" i="5"/>
  <c r="T305" i="5"/>
  <c r="AB305" i="5"/>
  <c r="Q305" i="5"/>
  <c r="Q302" i="5" s="1"/>
  <c r="Q303" i="5" s="1"/>
  <c r="X306" i="5"/>
  <c r="X310" i="5"/>
  <c r="L303" i="5"/>
  <c r="T303" i="5"/>
  <c r="AB302" i="5"/>
  <c r="L302" i="5"/>
  <c r="AB303" i="5"/>
  <c r="T304" i="5"/>
  <c r="Y313" i="5"/>
  <c r="Y310" i="5" s="1"/>
  <c r="Y311" i="5" s="1"/>
  <c r="U301" i="5"/>
  <c r="U298" i="5" s="1"/>
  <c r="D298" i="5" s="1"/>
  <c r="L30" i="4" s="1"/>
  <c r="M170" i="5"/>
  <c r="X179" i="5"/>
  <c r="X183" i="5"/>
  <c r="X180" i="5"/>
  <c r="Y179" i="5"/>
  <c r="H179" i="5"/>
  <c r="H183" i="5"/>
  <c r="Q176" i="5"/>
  <c r="Q173" i="5" s="1"/>
  <c r="U176" i="5"/>
  <c r="U173" i="5" s="1"/>
  <c r="M176" i="5"/>
  <c r="M173" i="5" s="1"/>
  <c r="I176" i="5"/>
  <c r="I173" i="5" s="1"/>
  <c r="I174" i="5" s="1"/>
  <c r="P175" i="5"/>
  <c r="P180" i="5"/>
  <c r="Q179" i="5"/>
  <c r="Y176" i="5"/>
  <c r="Y173" i="5" s="1"/>
  <c r="Y174" i="5" s="1"/>
  <c r="AB181" i="5"/>
  <c r="AB177" i="5"/>
  <c r="T181" i="5"/>
  <c r="T177" i="5"/>
  <c r="T180" i="5"/>
  <c r="U179" i="5"/>
  <c r="H180" i="5"/>
  <c r="I179" i="5"/>
  <c r="AB180" i="5"/>
  <c r="X181" i="5"/>
  <c r="X177" i="5"/>
  <c r="H181" i="5"/>
  <c r="H177" i="5"/>
  <c r="P181" i="5"/>
  <c r="P177" i="5"/>
  <c r="P178" i="5"/>
  <c r="P182" i="5"/>
  <c r="X174" i="5"/>
  <c r="L180" i="5"/>
  <c r="M179" i="5"/>
  <c r="H174" i="5"/>
  <c r="L181" i="5"/>
  <c r="L177" i="5"/>
  <c r="AB48" i="5"/>
  <c r="AB52" i="5"/>
  <c r="AB47" i="5"/>
  <c r="X45" i="5"/>
  <c r="X54" i="5"/>
  <c r="X50" i="5"/>
  <c r="Y51" i="5"/>
  <c r="Y48" i="5" s="1"/>
  <c r="Y49" i="5" s="1"/>
  <c r="Y54" i="5"/>
  <c r="X55" i="5"/>
  <c r="U41" i="5"/>
  <c r="D43" i="5" s="1"/>
  <c r="C43" i="5" s="1"/>
  <c r="C42" i="5" s="1"/>
  <c r="T51" i="5"/>
  <c r="U50" i="5"/>
  <c r="T54" i="5"/>
  <c r="T50" i="5"/>
  <c r="T45" i="5"/>
  <c r="U47" i="5"/>
  <c r="U44" i="5" s="1"/>
  <c r="D44" i="5" s="1"/>
  <c r="P51" i="5"/>
  <c r="Q50" i="5"/>
  <c r="P52" i="5"/>
  <c r="P48" i="5"/>
  <c r="P50" i="5"/>
  <c r="P54" i="5"/>
  <c r="Q45" i="5"/>
  <c r="P49" i="5"/>
  <c r="P53" i="5"/>
  <c r="L51" i="5"/>
  <c r="M50" i="5"/>
  <c r="L48" i="5"/>
  <c r="L52" i="5"/>
  <c r="M47" i="5"/>
  <c r="M44" i="5" s="1"/>
  <c r="M45" i="5" s="1"/>
  <c r="K78" i="4" l="1"/>
  <c r="C740" i="5"/>
  <c r="C739" i="5" s="1"/>
  <c r="Z43" i="4"/>
  <c r="C297" i="5"/>
  <c r="C296" i="5" s="1"/>
  <c r="N29" i="4"/>
  <c r="C353" i="5"/>
  <c r="C352" i="5" s="1"/>
  <c r="C514" i="5"/>
  <c r="C513" i="5" s="1"/>
  <c r="R51" i="4"/>
  <c r="M13" i="4"/>
  <c r="W13" i="4"/>
  <c r="C256" i="5"/>
  <c r="C255" i="5" s="1"/>
  <c r="J51" i="4"/>
  <c r="D172" i="5"/>
  <c r="J30" i="4" s="1"/>
  <c r="C482" i="5"/>
  <c r="C481" i="5" s="1"/>
  <c r="C385" i="5"/>
  <c r="C384" i="5" s="1"/>
  <c r="C688" i="5"/>
  <c r="C687" i="5" s="1"/>
  <c r="C643" i="5"/>
  <c r="C642" i="5" s="1"/>
  <c r="C555" i="5"/>
  <c r="C554" i="5" s="1"/>
  <c r="U557" i="5"/>
  <c r="D556" i="5"/>
  <c r="T30" i="4" s="1"/>
  <c r="U174" i="5"/>
  <c r="D173" i="5"/>
  <c r="H31" i="4" s="1"/>
  <c r="D559" i="5"/>
  <c r="V30" i="4" s="1"/>
  <c r="U690" i="5"/>
  <c r="D692" i="5" s="1"/>
  <c r="Z31" i="4" s="1"/>
  <c r="D689" i="5"/>
  <c r="X31" i="4" s="1"/>
  <c r="G87" i="4"/>
  <c r="H87" i="4" s="1"/>
  <c r="D430" i="5"/>
  <c r="R30" i="4" s="1"/>
  <c r="C426" i="5"/>
  <c r="C425" i="5" s="1"/>
  <c r="J79" i="4"/>
  <c r="K79" i="4" s="1"/>
  <c r="F29" i="4"/>
  <c r="E65" i="4" s="1"/>
  <c r="E64" i="4"/>
  <c r="U299" i="5"/>
  <c r="D301" i="5" s="1"/>
  <c r="U432" i="5"/>
  <c r="D427" i="5"/>
  <c r="P30" i="4" s="1"/>
  <c r="Q174" i="5"/>
  <c r="K65" i="4"/>
  <c r="H64" i="4"/>
  <c r="I79" i="4"/>
  <c r="G79" i="4"/>
  <c r="F50" i="4"/>
  <c r="E86" i="4" s="1"/>
  <c r="E82" i="4"/>
  <c r="F43" i="4"/>
  <c r="E79" i="4" s="1"/>
  <c r="J66" i="4"/>
  <c r="L66" i="4"/>
  <c r="D87" i="4"/>
  <c r="F87" i="4"/>
  <c r="D66" i="4"/>
  <c r="F66" i="4"/>
  <c r="D30" i="4"/>
  <c r="M690" i="5"/>
  <c r="Q700" i="5"/>
  <c r="Q697" i="5" s="1"/>
  <c r="Q698" i="5" s="1"/>
  <c r="L700" i="5"/>
  <c r="M699" i="5"/>
  <c r="X700" i="5"/>
  <c r="Y699" i="5"/>
  <c r="T699" i="5"/>
  <c r="T695" i="5"/>
  <c r="U696" i="5"/>
  <c r="U693" i="5" s="1"/>
  <c r="Y696" i="5"/>
  <c r="Y693" i="5" s="1"/>
  <c r="Y694" i="5" s="1"/>
  <c r="I696" i="5"/>
  <c r="I693" i="5" s="1"/>
  <c r="I694" i="5" s="1"/>
  <c r="L698" i="5"/>
  <c r="L694" i="5"/>
  <c r="T700" i="5"/>
  <c r="U699" i="5"/>
  <c r="M696" i="5"/>
  <c r="M693" i="5" s="1"/>
  <c r="AB694" i="5"/>
  <c r="AB698" i="5"/>
  <c r="H700" i="5"/>
  <c r="I699" i="5"/>
  <c r="AB700" i="5"/>
  <c r="Q563" i="5"/>
  <c r="Q560" i="5" s="1"/>
  <c r="Q561" i="5" s="1"/>
  <c r="X567" i="5"/>
  <c r="Y566" i="5"/>
  <c r="X570" i="5"/>
  <c r="X566" i="5"/>
  <c r="P565" i="5"/>
  <c r="P569" i="5"/>
  <c r="L567" i="5"/>
  <c r="M566" i="5"/>
  <c r="P567" i="5"/>
  <c r="Q566" i="5"/>
  <c r="T567" i="5"/>
  <c r="U566" i="5"/>
  <c r="L564" i="5"/>
  <c r="L568" i="5"/>
  <c r="H567" i="5"/>
  <c r="I566" i="5"/>
  <c r="AB567" i="5"/>
  <c r="Y563" i="5"/>
  <c r="Y560" i="5" s="1"/>
  <c r="Y561" i="5" s="1"/>
  <c r="M557" i="5"/>
  <c r="T564" i="5"/>
  <c r="T568" i="5"/>
  <c r="M563" i="5"/>
  <c r="M560" i="5" s="1"/>
  <c r="U563" i="5"/>
  <c r="U560" i="5" s="1"/>
  <c r="AB564" i="5"/>
  <c r="AB568" i="5"/>
  <c r="I563" i="5"/>
  <c r="I560" i="5" s="1"/>
  <c r="I561" i="5" s="1"/>
  <c r="U438" i="5"/>
  <c r="U435" i="5" s="1"/>
  <c r="I434" i="5"/>
  <c r="I431" i="5" s="1"/>
  <c r="I432" i="5" s="1"/>
  <c r="M428" i="5"/>
  <c r="T436" i="5"/>
  <c r="T440" i="5"/>
  <c r="P442" i="5"/>
  <c r="L438" i="5"/>
  <c r="AB438" i="5"/>
  <c r="T437" i="5"/>
  <c r="T441" i="5"/>
  <c r="L436" i="5"/>
  <c r="L440" i="5"/>
  <c r="M434" i="5"/>
  <c r="M431" i="5" s="1"/>
  <c r="X438" i="5"/>
  <c r="Q438" i="5"/>
  <c r="Q435" i="5" s="1"/>
  <c r="Q436" i="5" s="1"/>
  <c r="AB437" i="5"/>
  <c r="AB441" i="5"/>
  <c r="T442" i="5"/>
  <c r="AC434" i="5"/>
  <c r="AC431" i="5" s="1"/>
  <c r="AC432" i="5" s="1"/>
  <c r="H438" i="5"/>
  <c r="Y434" i="5"/>
  <c r="Y431" i="5" s="1"/>
  <c r="Y432" i="5" s="1"/>
  <c r="M299" i="5"/>
  <c r="L310" i="5"/>
  <c r="L306" i="5"/>
  <c r="T309" i="5"/>
  <c r="U308" i="5"/>
  <c r="T310" i="5"/>
  <c r="T306" i="5"/>
  <c r="AB311" i="5"/>
  <c r="AB307" i="5"/>
  <c r="L311" i="5"/>
  <c r="L307" i="5"/>
  <c r="AB309" i="5"/>
  <c r="Q309" i="5"/>
  <c r="Q306" i="5" s="1"/>
  <c r="L309" i="5"/>
  <c r="M308" i="5"/>
  <c r="AB310" i="5"/>
  <c r="AB306" i="5"/>
  <c r="AB312" i="5"/>
  <c r="AB308" i="5"/>
  <c r="T312" i="5"/>
  <c r="T308" i="5"/>
  <c r="T311" i="5"/>
  <c r="T307" i="5"/>
  <c r="U305" i="5"/>
  <c r="U302" i="5" s="1"/>
  <c r="D302" i="5" s="1"/>
  <c r="L31" i="4" s="1"/>
  <c r="P313" i="5"/>
  <c r="Q312" i="5"/>
  <c r="M305" i="5"/>
  <c r="M302" i="5" s="1"/>
  <c r="M183" i="5"/>
  <c r="L184" i="5"/>
  <c r="I180" i="5"/>
  <c r="I177" i="5" s="1"/>
  <c r="I178" i="5" s="1"/>
  <c r="M180" i="5"/>
  <c r="M177" i="5" s="1"/>
  <c r="H184" i="5"/>
  <c r="I183" i="5"/>
  <c r="P184" i="5"/>
  <c r="Q183" i="5"/>
  <c r="AB184" i="5"/>
  <c r="U180" i="5"/>
  <c r="U177" i="5" s="1"/>
  <c r="U178" i="5" s="1"/>
  <c r="P183" i="5"/>
  <c r="P179" i="5"/>
  <c r="Y180" i="5"/>
  <c r="Y177" i="5" s="1"/>
  <c r="Y178" i="5" s="1"/>
  <c r="H178" i="5"/>
  <c r="H182" i="5"/>
  <c r="Q180" i="5"/>
  <c r="Q177" i="5" s="1"/>
  <c r="M174" i="5"/>
  <c r="X178" i="5"/>
  <c r="X182" i="5"/>
  <c r="U183" i="5"/>
  <c r="T184" i="5"/>
  <c r="X184" i="5"/>
  <c r="Y183" i="5"/>
  <c r="AB51" i="5"/>
  <c r="Y55" i="5"/>
  <c r="Y52" i="5" s="1"/>
  <c r="Y53" i="5" s="1"/>
  <c r="X49" i="5"/>
  <c r="X53" i="5"/>
  <c r="U45" i="5"/>
  <c r="D47" i="5" s="1"/>
  <c r="C47" i="5" s="1"/>
  <c r="C46" i="5" s="1"/>
  <c r="T53" i="5"/>
  <c r="T49" i="5"/>
  <c r="T55" i="5"/>
  <c r="U54" i="5"/>
  <c r="U51" i="5"/>
  <c r="U48" i="5" s="1"/>
  <c r="U49" i="5" s="1"/>
  <c r="P55" i="5"/>
  <c r="Q54" i="5"/>
  <c r="Q51" i="5"/>
  <c r="Q48" i="5" s="1"/>
  <c r="M51" i="5"/>
  <c r="M48" i="5" s="1"/>
  <c r="M49" i="5" s="1"/>
  <c r="M54" i="5"/>
  <c r="L55" i="5"/>
  <c r="C172" i="5" l="1"/>
  <c r="C171" i="5" s="1"/>
  <c r="C301" i="5"/>
  <c r="C300" i="5" s="1"/>
  <c r="N30" i="4"/>
  <c r="D177" i="5"/>
  <c r="H32" i="4" s="1"/>
  <c r="D176" i="5"/>
  <c r="C692" i="5"/>
  <c r="C691" i="5" s="1"/>
  <c r="C559" i="5"/>
  <c r="C558" i="5" s="1"/>
  <c r="D48" i="5"/>
  <c r="U561" i="5"/>
  <c r="D560" i="5"/>
  <c r="T31" i="4" s="1"/>
  <c r="U694" i="5"/>
  <c r="D696" i="5" s="1"/>
  <c r="Z32" i="4" s="1"/>
  <c r="D693" i="5"/>
  <c r="X32" i="4" s="1"/>
  <c r="D563" i="5"/>
  <c r="V31" i="4" s="1"/>
  <c r="D434" i="5"/>
  <c r="R31" i="4" s="1"/>
  <c r="C430" i="5"/>
  <c r="C429" i="5" s="1"/>
  <c r="D31" i="4"/>
  <c r="D431" i="5"/>
  <c r="P31" i="4" s="1"/>
  <c r="Q178" i="5"/>
  <c r="D180" i="5" s="1"/>
  <c r="J32" i="4" s="1"/>
  <c r="Q307" i="5"/>
  <c r="U436" i="5"/>
  <c r="U303" i="5"/>
  <c r="D305" i="5" s="1"/>
  <c r="K66" i="4"/>
  <c r="H79" i="4"/>
  <c r="I65" i="4"/>
  <c r="G65" i="4"/>
  <c r="F30" i="4"/>
  <c r="E66" i="4" s="1"/>
  <c r="G66" i="4"/>
  <c r="I66" i="4"/>
  <c r="D67" i="4"/>
  <c r="F67" i="4"/>
  <c r="M694" i="5"/>
  <c r="U700" i="5"/>
  <c r="U697" i="5" s="1"/>
  <c r="M700" i="5"/>
  <c r="M697" i="5" s="1"/>
  <c r="I700" i="5"/>
  <c r="I697" i="5" s="1"/>
  <c r="I698" i="5" s="1"/>
  <c r="Y700" i="5"/>
  <c r="Y697" i="5" s="1"/>
  <c r="Y698" i="5" s="1"/>
  <c r="M561" i="5"/>
  <c r="U567" i="5"/>
  <c r="U564" i="5" s="1"/>
  <c r="L571" i="5"/>
  <c r="M570" i="5"/>
  <c r="H571" i="5"/>
  <c r="I570" i="5"/>
  <c r="P571" i="5"/>
  <c r="Q570" i="5"/>
  <c r="Y567" i="5"/>
  <c r="Y564" i="5" s="1"/>
  <c r="Y565" i="5" s="1"/>
  <c r="AB571" i="5"/>
  <c r="T571" i="5"/>
  <c r="U570" i="5"/>
  <c r="M567" i="5"/>
  <c r="M564" i="5" s="1"/>
  <c r="I567" i="5"/>
  <c r="I564" i="5" s="1"/>
  <c r="I565" i="5" s="1"/>
  <c r="Q567" i="5"/>
  <c r="Q564" i="5" s="1"/>
  <c r="Q565" i="5" s="1"/>
  <c r="X571" i="5"/>
  <c r="Y570" i="5"/>
  <c r="X442" i="5"/>
  <c r="AC438" i="5"/>
  <c r="AC435" i="5" s="1"/>
  <c r="AC436" i="5" s="1"/>
  <c r="H442" i="5"/>
  <c r="U442" i="5"/>
  <c r="U439" i="5" s="1"/>
  <c r="Y438" i="5"/>
  <c r="Y435" i="5" s="1"/>
  <c r="Y436" i="5" s="1"/>
  <c r="L442" i="5"/>
  <c r="I438" i="5"/>
  <c r="I435" i="5" s="1"/>
  <c r="I436" i="5" s="1"/>
  <c r="M432" i="5"/>
  <c r="AB442" i="5"/>
  <c r="Q442" i="5"/>
  <c r="Q439" i="5" s="1"/>
  <c r="Q440" i="5" s="1"/>
  <c r="M438" i="5"/>
  <c r="M435" i="5" s="1"/>
  <c r="M303" i="5"/>
  <c r="Q313" i="5"/>
  <c r="Q310" i="5" s="1"/>
  <c r="L313" i="5"/>
  <c r="M312" i="5"/>
  <c r="U309" i="5"/>
  <c r="U306" i="5" s="1"/>
  <c r="AB313" i="5"/>
  <c r="M309" i="5"/>
  <c r="M306" i="5" s="1"/>
  <c r="T313" i="5"/>
  <c r="U312" i="5"/>
  <c r="Y184" i="5"/>
  <c r="Y181" i="5" s="1"/>
  <c r="Y182" i="5" s="1"/>
  <c r="I184" i="5"/>
  <c r="I181" i="5" s="1"/>
  <c r="I182" i="5" s="1"/>
  <c r="Q184" i="5"/>
  <c r="Q181" i="5" s="1"/>
  <c r="U184" i="5"/>
  <c r="U181" i="5" s="1"/>
  <c r="U182" i="5" s="1"/>
  <c r="M178" i="5"/>
  <c r="M184" i="5"/>
  <c r="M181" i="5" s="1"/>
  <c r="AB55" i="5"/>
  <c r="U55" i="5"/>
  <c r="U52" i="5" s="1"/>
  <c r="U53" i="5" s="1"/>
  <c r="Q55" i="5"/>
  <c r="Q52" i="5" s="1"/>
  <c r="Q49" i="5"/>
  <c r="D51" i="5" s="1"/>
  <c r="C51" i="5" s="1"/>
  <c r="C50" i="5" s="1"/>
  <c r="M55" i="5"/>
  <c r="M52" i="5" s="1"/>
  <c r="M53" i="5" s="1"/>
  <c r="C305" i="5" l="1"/>
  <c r="C304" i="5" s="1"/>
  <c r="N31" i="4"/>
  <c r="C176" i="5"/>
  <c r="C175" i="5" s="1"/>
  <c r="J31" i="4"/>
  <c r="C180" i="5"/>
  <c r="C179" i="5" s="1"/>
  <c r="C696" i="5"/>
  <c r="C695" i="5" s="1"/>
  <c r="C563" i="5"/>
  <c r="C562" i="5" s="1"/>
  <c r="U307" i="5"/>
  <c r="D309" i="5" s="1"/>
  <c r="N32" i="4" s="1"/>
  <c r="D306" i="5"/>
  <c r="L32" i="4" s="1"/>
  <c r="U565" i="5"/>
  <c r="D567" i="5" s="1"/>
  <c r="V32" i="4" s="1"/>
  <c r="D564" i="5"/>
  <c r="T32" i="4" s="1"/>
  <c r="D52" i="5"/>
  <c r="D181" i="5"/>
  <c r="H33" i="4" s="1"/>
  <c r="U698" i="5"/>
  <c r="D700" i="5" s="1"/>
  <c r="Z33" i="4" s="1"/>
  <c r="D697" i="5"/>
  <c r="X33" i="4" s="1"/>
  <c r="D438" i="5"/>
  <c r="R32" i="4" s="1"/>
  <c r="C434" i="5"/>
  <c r="C433" i="5" s="1"/>
  <c r="F31" i="4"/>
  <c r="E67" i="4" s="1"/>
  <c r="Q182" i="5"/>
  <c r="D184" i="5" s="1"/>
  <c r="J33" i="4" s="1"/>
  <c r="U440" i="5"/>
  <c r="D435" i="5"/>
  <c r="P32" i="4" s="1"/>
  <c r="Q311" i="5"/>
  <c r="L67" i="4"/>
  <c r="J67" i="4"/>
  <c r="H66" i="4"/>
  <c r="H65" i="4"/>
  <c r="J68" i="4"/>
  <c r="L68" i="4"/>
  <c r="G67" i="4"/>
  <c r="I67" i="4"/>
  <c r="D68" i="4"/>
  <c r="F68" i="4"/>
  <c r="M698" i="5"/>
  <c r="Y571" i="5"/>
  <c r="Y568" i="5" s="1"/>
  <c r="Y569" i="5" s="1"/>
  <c r="U571" i="5"/>
  <c r="U568" i="5" s="1"/>
  <c r="M565" i="5"/>
  <c r="Q571" i="5"/>
  <c r="Q568" i="5" s="1"/>
  <c r="Q569" i="5" s="1"/>
  <c r="M571" i="5"/>
  <c r="M568" i="5" s="1"/>
  <c r="I571" i="5"/>
  <c r="I568" i="5" s="1"/>
  <c r="I569" i="5" s="1"/>
  <c r="M442" i="5"/>
  <c r="M439" i="5" s="1"/>
  <c r="M436" i="5"/>
  <c r="AC442" i="5"/>
  <c r="AC439" i="5" s="1"/>
  <c r="AC440" i="5" s="1"/>
  <c r="I442" i="5"/>
  <c r="I439" i="5" s="1"/>
  <c r="I440" i="5" s="1"/>
  <c r="Y442" i="5"/>
  <c r="Y439" i="5" s="1"/>
  <c r="Y440" i="5" s="1"/>
  <c r="M313" i="5"/>
  <c r="M310" i="5" s="1"/>
  <c r="M307" i="5"/>
  <c r="U313" i="5"/>
  <c r="U310" i="5" s="1"/>
  <c r="U311" i="5" s="1"/>
  <c r="M182" i="5"/>
  <c r="Q53" i="5"/>
  <c r="D55" i="5" s="1"/>
  <c r="C309" i="5" l="1"/>
  <c r="C308" i="5" s="1"/>
  <c r="C55" i="5"/>
  <c r="C54" i="5" s="1"/>
  <c r="C567" i="5"/>
  <c r="C566" i="5" s="1"/>
  <c r="C700" i="5"/>
  <c r="C699" i="5" s="1"/>
  <c r="C184" i="5"/>
  <c r="C183" i="5" s="1"/>
  <c r="U569" i="5"/>
  <c r="D571" i="5" s="1"/>
  <c r="V33" i="4" s="1"/>
  <c r="D568" i="5"/>
  <c r="T33" i="4" s="1"/>
  <c r="D310" i="5"/>
  <c r="L33" i="4" s="1"/>
  <c r="D313" i="5"/>
  <c r="N33" i="4" s="1"/>
  <c r="D442" i="5"/>
  <c r="R33" i="4" s="1"/>
  <c r="C438" i="5"/>
  <c r="C437" i="5" s="1"/>
  <c r="D32" i="4"/>
  <c r="D439" i="5"/>
  <c r="P33" i="4" s="1"/>
  <c r="K68" i="4"/>
  <c r="K67" i="4"/>
  <c r="H67" i="4"/>
  <c r="F32" i="4"/>
  <c r="J69" i="4"/>
  <c r="L69" i="4"/>
  <c r="D69" i="4"/>
  <c r="F69" i="4"/>
  <c r="M569" i="5"/>
  <c r="M440" i="5"/>
  <c r="M311" i="5"/>
  <c r="I68" i="4" l="1"/>
  <c r="G68" i="4"/>
  <c r="C571" i="5"/>
  <c r="C570" i="5" s="1"/>
  <c r="C313" i="5"/>
  <c r="C312" i="5" s="1"/>
  <c r="C442" i="5"/>
  <c r="C441" i="5" s="1"/>
  <c r="E68" i="4"/>
  <c r="D33" i="4"/>
  <c r="K69" i="4"/>
  <c r="F33" i="4"/>
  <c r="O15" i="4"/>
  <c r="O17" i="4" s="1"/>
  <c r="R15" i="4"/>
  <c r="R17" i="4" s="1"/>
  <c r="K15" i="4"/>
  <c r="K17" i="4" s="1"/>
  <c r="T15" i="4"/>
  <c r="T17" i="4" s="1"/>
  <c r="M15" i="4"/>
  <c r="M17" i="4" s="1"/>
  <c r="G15" i="4"/>
  <c r="G17" i="4" s="1"/>
  <c r="L15" i="4"/>
  <c r="L17" i="4" s="1"/>
  <c r="I15" i="4"/>
  <c r="I17" i="4" s="1"/>
  <c r="U15" i="4"/>
  <c r="U17" i="4" s="1"/>
  <c r="E15" i="4"/>
  <c r="E17" i="4" s="1"/>
  <c r="Y15" i="4"/>
  <c r="Y17" i="4" s="1"/>
  <c r="P15" i="4"/>
  <c r="P17" i="4" s="1"/>
  <c r="N15" i="4"/>
  <c r="N17" i="4" s="1"/>
  <c r="Z15" i="4"/>
  <c r="Z17" i="4" s="1"/>
  <c r="W15" i="4"/>
  <c r="W17" i="4" s="1"/>
  <c r="X15" i="4"/>
  <c r="X17" i="4" s="1"/>
  <c r="F15" i="4"/>
  <c r="F17" i="4" s="1"/>
  <c r="S15" i="4"/>
  <c r="S17" i="4" s="1"/>
  <c r="Q15" i="4"/>
  <c r="Q17" i="4" s="1"/>
  <c r="H68" i="4" l="1"/>
  <c r="C15" i="4"/>
  <c r="C17" i="4" s="1"/>
  <c r="E69" i="4"/>
  <c r="G69" i="4"/>
  <c r="I69" i="4"/>
  <c r="C33" i="2"/>
  <c r="AG34" i="2" s="1"/>
  <c r="C29" i="2"/>
  <c r="AG30" i="2" s="1"/>
  <c r="C25" i="2"/>
  <c r="AG26" i="2" s="1"/>
  <c r="I22" i="2"/>
  <c r="I23" i="2" s="1"/>
  <c r="C17" i="2"/>
  <c r="AG18" i="2" s="1"/>
  <c r="AG19" i="2" s="1"/>
  <c r="AG16" i="2" s="1"/>
  <c r="AG17" i="2" s="1"/>
  <c r="C13" i="2"/>
  <c r="AG14" i="2" s="1"/>
  <c r="AG15" i="2" s="1"/>
  <c r="AG12" i="2" s="1"/>
  <c r="AG13" i="2" s="1"/>
  <c r="AG27" i="2" l="1"/>
  <c r="AG24" i="2" s="1"/>
  <c r="AG25" i="2" s="1"/>
  <c r="AG35" i="2"/>
  <c r="AG32" i="2"/>
  <c r="AG33" i="2" s="1"/>
  <c r="AG31" i="2"/>
  <c r="AG28" i="2"/>
  <c r="AG29" i="2" s="1"/>
  <c r="D13" i="2"/>
  <c r="D9" i="2"/>
  <c r="Q26" i="2"/>
  <c r="Q27" i="2" s="1"/>
  <c r="D25" i="2"/>
  <c r="M14" i="2"/>
  <c r="M15" i="2" s="1"/>
  <c r="M12" i="2" s="1"/>
  <c r="M13" i="2" s="1"/>
  <c r="Y30" i="2"/>
  <c r="Y31" i="2" s="1"/>
  <c r="Y28" i="2" s="1"/>
  <c r="Y29" i="2" s="1"/>
  <c r="D29" i="2"/>
  <c r="M18" i="2"/>
  <c r="M19" i="2" s="1"/>
  <c r="M16" i="2" s="1"/>
  <c r="M17" i="2" s="1"/>
  <c r="D17" i="2"/>
  <c r="M34" i="2"/>
  <c r="M32" i="2" s="1"/>
  <c r="M33" i="2" s="1"/>
  <c r="D33" i="2"/>
  <c r="U30" i="2"/>
  <c r="AC30" i="2"/>
  <c r="AC31" i="2" s="1"/>
  <c r="I30" i="2"/>
  <c r="I31" i="2" s="1"/>
  <c r="H69" i="4"/>
  <c r="J15" i="4"/>
  <c r="J17" i="4" s="1"/>
  <c r="I14" i="2"/>
  <c r="I15" i="2" s="1"/>
  <c r="Q30" i="2"/>
  <c r="Q31" i="2" s="1"/>
  <c r="M30" i="2"/>
  <c r="Q14" i="2"/>
  <c r="Q15" i="2" s="1"/>
  <c r="Q12" i="2" s="1"/>
  <c r="Q13" i="2" s="1"/>
  <c r="AC26" i="2"/>
  <c r="AC27" i="2" s="1"/>
  <c r="I18" i="2"/>
  <c r="I19" i="2" s="1"/>
  <c r="Y18" i="2"/>
  <c r="Y19" i="2" s="1"/>
  <c r="Y16" i="2" s="1"/>
  <c r="Y17" i="2" s="1"/>
  <c r="U26" i="2"/>
  <c r="U27" i="2" s="1"/>
  <c r="Y26" i="2"/>
  <c r="Y27" i="2" s="1"/>
  <c r="U22" i="2"/>
  <c r="U23" i="2" s="1"/>
  <c r="Q22" i="2"/>
  <c r="Q23" i="2" s="1"/>
  <c r="Q20" i="2" s="1"/>
  <c r="AC22" i="2"/>
  <c r="AC23" i="2" s="1"/>
  <c r="AC20" i="2" s="1"/>
  <c r="AC21" i="2" s="1"/>
  <c r="U34" i="2"/>
  <c r="U35" i="2" s="1"/>
  <c r="Y22" i="2"/>
  <c r="Y23" i="2" s="1"/>
  <c r="Y20" i="2" s="1"/>
  <c r="Y21" i="2" s="1"/>
  <c r="Q18" i="2"/>
  <c r="Q19" i="2" s="1"/>
  <c r="Q16" i="2" s="1"/>
  <c r="Q17" i="2" s="1"/>
  <c r="M22" i="2"/>
  <c r="M23" i="2" s="1"/>
  <c r="M20" i="2" s="1"/>
  <c r="M21" i="2" s="1"/>
  <c r="U18" i="2"/>
  <c r="U19" i="2" s="1"/>
  <c r="I26" i="2"/>
  <c r="I27" i="2" s="1"/>
  <c r="Y34" i="2"/>
  <c r="Y32" i="2" s="1"/>
  <c r="Y33" i="2" s="1"/>
  <c r="AC34" i="2"/>
  <c r="AC35" i="2" s="1"/>
  <c r="I34" i="2"/>
  <c r="I35" i="2" s="1"/>
  <c r="M26" i="2"/>
  <c r="Q34" i="2"/>
  <c r="AC18" i="2"/>
  <c r="AC19" i="2" s="1"/>
  <c r="AC14" i="2"/>
  <c r="Y14" i="2"/>
  <c r="Y15" i="2" s="1"/>
  <c r="Y12" i="2" s="1"/>
  <c r="Y13" i="2" s="1"/>
  <c r="I20" i="2"/>
  <c r="I21" i="2" s="1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Q21" i="2" l="1"/>
  <c r="I10" i="2"/>
  <c r="Q10" i="2"/>
  <c r="Q11" i="2" s="1"/>
  <c r="U10" i="2"/>
  <c r="Y10" i="2"/>
  <c r="Y11" i="2" s="1"/>
  <c r="Y8" i="2" s="1"/>
  <c r="Y9" i="2" s="1"/>
  <c r="M10" i="2"/>
  <c r="D10" i="2"/>
  <c r="M35" i="2"/>
  <c r="AC15" i="2"/>
  <c r="AC12" i="2" s="1"/>
  <c r="AC13" i="2" s="1"/>
  <c r="Q24" i="2"/>
  <c r="Q25" i="2" s="1"/>
  <c r="U28" i="2"/>
  <c r="U29" i="2" s="1"/>
  <c r="I28" i="2"/>
  <c r="I29" i="2" s="1"/>
  <c r="U31" i="2"/>
  <c r="Q28" i="2"/>
  <c r="Q29" i="2" s="1"/>
  <c r="AC28" i="2"/>
  <c r="AC29" i="2" s="1"/>
  <c r="I12" i="2"/>
  <c r="I13" i="2" s="1"/>
  <c r="M31" i="2"/>
  <c r="M28" i="2" s="1"/>
  <c r="M29" i="2" s="1"/>
  <c r="AC24" i="2"/>
  <c r="AC25" i="2" s="1"/>
  <c r="U24" i="2"/>
  <c r="U25" i="2" s="1"/>
  <c r="Y24" i="2"/>
  <c r="Y25" i="2" s="1"/>
  <c r="U32" i="2"/>
  <c r="U33" i="2" s="1"/>
  <c r="U20" i="2"/>
  <c r="U21" i="2" s="1"/>
  <c r="D23" i="2" s="1"/>
  <c r="I16" i="2"/>
  <c r="I17" i="2" s="1"/>
  <c r="I24" i="2"/>
  <c r="I25" i="2" s="1"/>
  <c r="AC32" i="2"/>
  <c r="AC33" i="2" s="1"/>
  <c r="I32" i="2"/>
  <c r="I33" i="2" s="1"/>
  <c r="D35" i="2" s="1"/>
  <c r="U16" i="2"/>
  <c r="U17" i="2" s="1"/>
  <c r="Y35" i="2"/>
  <c r="M27" i="2"/>
  <c r="M24" i="2" s="1"/>
  <c r="M25" i="2" s="1"/>
  <c r="AC16" i="2"/>
  <c r="AC17" i="2" s="1"/>
  <c r="Q35" i="2"/>
  <c r="Q32" i="2"/>
  <c r="Q33" i="2" s="1"/>
  <c r="U14" i="2"/>
  <c r="D22" i="2"/>
  <c r="D14" i="2"/>
  <c r="D34" i="2"/>
  <c r="D30" i="2"/>
  <c r="D26" i="2"/>
  <c r="D18" i="2"/>
  <c r="D19" i="2" l="1"/>
  <c r="D31" i="2"/>
  <c r="D27" i="2"/>
  <c r="D28" i="2"/>
  <c r="D24" i="2"/>
  <c r="D16" i="2"/>
  <c r="D20" i="2"/>
  <c r="C23" i="2" s="1"/>
  <c r="C22" i="2" s="1"/>
  <c r="D32" i="2"/>
  <c r="C35" i="2" s="1"/>
  <c r="C34" i="2" s="1"/>
  <c r="Q8" i="2"/>
  <c r="Q9" i="2" s="1"/>
  <c r="I11" i="2"/>
  <c r="I8" i="2" s="1"/>
  <c r="I9" i="2" s="1"/>
  <c r="U11" i="2"/>
  <c r="U8" i="2" s="1"/>
  <c r="U9" i="2" s="1"/>
  <c r="M11" i="2"/>
  <c r="M8" i="2" s="1"/>
  <c r="M9" i="2" s="1"/>
  <c r="U15" i="2"/>
  <c r="U12" i="2" s="1"/>
  <c r="U13" i="2" s="1"/>
  <c r="D15" i="2" s="1"/>
  <c r="C19" i="2" l="1"/>
  <c r="C18" i="2" s="1"/>
  <c r="C31" i="2"/>
  <c r="C30" i="2" s="1"/>
  <c r="C27" i="2"/>
  <c r="C26" i="2" s="1"/>
  <c r="D12" i="2"/>
  <c r="C15" i="2" s="1"/>
  <c r="C14" i="2" s="1"/>
  <c r="D11" i="2"/>
  <c r="D8" i="2"/>
  <c r="C11" i="2" l="1"/>
  <c r="C10" i="2" s="1"/>
  <c r="M459" i="5"/>
  <c r="M460" i="5" s="1"/>
  <c r="D462" i="5" s="1"/>
  <c r="R38" i="4" s="1"/>
  <c r="D13" i="4" l="1"/>
  <c r="H13" i="4"/>
  <c r="V15" i="4"/>
  <c r="V17" i="4" s="1"/>
  <c r="D459" i="5"/>
  <c r="P38" i="4" s="1"/>
  <c r="D11" i="4" l="1"/>
  <c r="H11" i="4"/>
  <c r="C462" i="5"/>
  <c r="C461" i="5" s="1"/>
  <c r="G74" i="4"/>
  <c r="I74" i="4"/>
  <c r="H74" i="4" l="1"/>
  <c r="AA13" i="4"/>
  <c r="D15" i="4"/>
  <c r="H15" i="4"/>
  <c r="H17" i="4" s="1"/>
  <c r="AA15" i="4" l="1"/>
  <c r="AA11" i="4" s="1"/>
  <c r="D17" i="4"/>
  <c r="AA17" i="4" s="1"/>
</calcChain>
</file>

<file path=xl/sharedStrings.xml><?xml version="1.0" encoding="utf-8"?>
<sst xmlns="http://schemas.openxmlformats.org/spreadsheetml/2006/main" count="1168" uniqueCount="96">
  <si>
    <t>LWT</t>
  </si>
  <si>
    <t>Outdoor air temperature[℃]</t>
  </si>
  <si>
    <t>CL</t>
  </si>
  <si>
    <t>CAP</t>
  </si>
  <si>
    <t>COP</t>
  </si>
  <si>
    <t>PI</t>
  </si>
  <si>
    <t>max</t>
  </si>
  <si>
    <t>min</t>
  </si>
  <si>
    <t>Indoor Temp.</t>
  </si>
  <si>
    <t>Abbreviations:</t>
  </si>
  <si>
    <t xml:space="preserve"> LWT: Leaving water temperature (°C ) </t>
  </si>
  <si>
    <t>CL: Capacity level</t>
  </si>
  <si>
    <t>PI: Power input (W)</t>
  </si>
  <si>
    <t xml:space="preserve">CAP: Total heating capacity (W) </t>
  </si>
  <si>
    <t>Heating Demand (W)</t>
  </si>
  <si>
    <t>at Delta T of 50C</t>
  </si>
  <si>
    <t>Total Heating Elements Output (W)</t>
  </si>
  <si>
    <t>Initial Conditions</t>
  </si>
  <si>
    <t>PI (W/h)</t>
  </si>
  <si>
    <t>Heating Demand</t>
  </si>
  <si>
    <t>nom</t>
  </si>
  <si>
    <t>mid</t>
  </si>
  <si>
    <t xml:space="preserve">at Amb. </t>
  </si>
  <si>
    <t>Hour</t>
  </si>
  <si>
    <t>Ave COP</t>
  </si>
  <si>
    <t>Totals</t>
  </si>
  <si>
    <t>Amb.</t>
  </si>
  <si>
    <t>Indoor</t>
  </si>
  <si>
    <t>Heating Demand (W) =</t>
  </si>
  <si>
    <t xml:space="preserve">Heating Elements (W) = </t>
  </si>
  <si>
    <t>Duty (%)</t>
  </si>
  <si>
    <t>Data for Graph.</t>
  </si>
  <si>
    <t>Pretty Graph.</t>
  </si>
  <si>
    <t>PI (kW)</t>
  </si>
  <si>
    <t>PO (kW)</t>
  </si>
  <si>
    <t>COP (%)</t>
  </si>
  <si>
    <t>Lookup Table.</t>
  </si>
  <si>
    <t>Indoor Temp. (18 to 23)</t>
  </si>
  <si>
    <t>Play Area.</t>
  </si>
  <si>
    <t xml:space="preserve">The initial data used in the accompanying tables was obtained from document Mitsubishi Ecodan Data Book Vol.5.3 R32, the Performance Data </t>
  </si>
  <si>
    <t>How to use the Modelling Tool.</t>
  </si>
  <si>
    <r>
      <t xml:space="preserve">1. Open the </t>
    </r>
    <r>
      <rPr>
        <b/>
        <sz val="11"/>
        <color theme="1"/>
        <rFont val="Calibri"/>
        <family val="2"/>
        <scheme val="minor"/>
      </rPr>
      <t>Initial Data</t>
    </r>
    <r>
      <rPr>
        <sz val="11"/>
        <color theme="1"/>
        <rFont val="Calibri"/>
        <family val="2"/>
        <scheme val="minor"/>
      </rPr>
      <t xml:space="preserve"> sheet and set the operating parameters for the particular system under investigation. (The cells that require setting are highlighted in green).</t>
    </r>
  </si>
  <si>
    <r>
      <t xml:space="preserve">a) In cell C1 set the the </t>
    </r>
    <r>
      <rPr>
        <b/>
        <sz val="11"/>
        <color theme="1"/>
        <rFont val="Calibri"/>
        <family val="2"/>
        <scheme val="minor"/>
      </rPr>
      <t>Heat Demand</t>
    </r>
    <r>
      <rPr>
        <sz val="11"/>
        <color theme="1"/>
        <rFont val="Calibri"/>
        <family val="2"/>
        <scheme val="minor"/>
      </rPr>
      <t xml:space="preserve"> as derived from Heat Loss calculations carried out at the specified </t>
    </r>
    <r>
      <rPr>
        <b/>
        <sz val="11"/>
        <color theme="1"/>
        <rFont val="Calibri"/>
        <family val="2"/>
        <scheme val="minor"/>
      </rPr>
      <t>Ambient Air Temperature</t>
    </r>
    <r>
      <rPr>
        <sz val="11"/>
        <color theme="1"/>
        <rFont val="Calibri"/>
        <family val="2"/>
        <scheme val="minor"/>
      </rPr>
      <t xml:space="preserve"> (cell E1).</t>
    </r>
  </si>
  <si>
    <r>
      <t xml:space="preserve">b) In cell H1 set a desired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>.</t>
    </r>
  </si>
  <si>
    <r>
      <t xml:space="preserve">c) In cell P1 set the value for the </t>
    </r>
    <r>
      <rPr>
        <b/>
        <sz val="11"/>
        <color theme="1"/>
        <rFont val="Calibri"/>
        <family val="2"/>
        <scheme val="minor"/>
      </rPr>
      <t>Total Heating Elements Output</t>
    </r>
    <r>
      <rPr>
        <sz val="11"/>
        <color theme="1"/>
        <rFont val="Calibri"/>
        <family val="2"/>
        <scheme val="minor"/>
      </rPr>
      <t>. (If the required information is not available, measure the size and type of all radiators etc. and</t>
    </r>
  </si>
  <si>
    <t xml:space="preserve">     obtain the data from a suitable source).</t>
  </si>
  <si>
    <t>Once the initial operating parameters have been set the table below will show the anticipated operating characteristics for the system.</t>
  </si>
  <si>
    <t>Of particular interest may be the following:-</t>
  </si>
  <si>
    <t>Column D shows the following:-</t>
  </si>
  <si>
    <r>
      <t xml:space="preserve">Column B shows various </t>
    </r>
    <r>
      <rPr>
        <b/>
        <sz val="11"/>
        <color theme="1"/>
        <rFont val="Calibri"/>
        <family val="2"/>
        <scheme val="minor"/>
      </rPr>
      <t>Ambient Air Temperatures</t>
    </r>
    <r>
      <rPr>
        <sz val="11"/>
        <color theme="1"/>
        <rFont val="Calibri"/>
        <family val="2"/>
        <scheme val="minor"/>
      </rPr>
      <t>.</t>
    </r>
  </si>
  <si>
    <r>
      <t>Calculated Coefficient of Performance (</t>
    </r>
    <r>
      <rPr>
        <b/>
        <sz val="11"/>
        <color theme="1"/>
        <rFont val="Calibri"/>
        <family val="2"/>
        <scheme val="minor"/>
      </rPr>
      <t>COP</t>
    </r>
    <r>
      <rPr>
        <sz val="11"/>
        <color theme="1"/>
        <rFont val="Calibri"/>
        <family val="2"/>
        <scheme val="minor"/>
      </rPr>
      <t>).</t>
    </r>
  </si>
  <si>
    <r>
      <t>Calculated Leaving (Flow) Water Temperature (</t>
    </r>
    <r>
      <rPr>
        <b/>
        <sz val="11"/>
        <color theme="1"/>
        <rFont val="Calibri"/>
        <family val="2"/>
        <scheme val="minor"/>
      </rPr>
      <t>LWT</t>
    </r>
    <r>
      <rPr>
        <sz val="11"/>
        <color theme="1"/>
        <rFont val="Calibri"/>
        <family val="2"/>
        <scheme val="minor"/>
      </rPr>
      <t>).</t>
    </r>
  </si>
  <si>
    <r>
      <t xml:space="preserve">Calculated Duty Cycle </t>
    </r>
    <r>
      <rPr>
        <b/>
        <sz val="11"/>
        <color theme="1"/>
        <rFont val="Calibri"/>
        <family val="2"/>
        <scheme val="minor"/>
      </rPr>
      <t>(Duty (%)</t>
    </r>
    <r>
      <rPr>
        <sz val="11"/>
        <color theme="1"/>
        <rFont val="Calibri"/>
        <family val="2"/>
        <scheme val="minor"/>
      </rPr>
      <t>). At higher ambient air temperatures the ASHP will not operate continuoiusly, but will cycle.</t>
    </r>
  </si>
  <si>
    <r>
      <t>Calculated Power Input (</t>
    </r>
    <r>
      <rPr>
        <b/>
        <sz val="11"/>
        <color theme="1"/>
        <rFont val="Calibri"/>
        <family val="2"/>
        <scheme val="minor"/>
      </rPr>
      <t>PI</t>
    </r>
    <r>
      <rPr>
        <sz val="11"/>
        <color theme="1"/>
        <rFont val="Calibri"/>
        <family val="2"/>
        <scheme val="minor"/>
      </rPr>
      <t>). The electrical energy drawn from the power supply.</t>
    </r>
  </si>
  <si>
    <r>
      <t xml:space="preserve">Column C shows the corresponding calculated </t>
    </r>
    <r>
      <rPr>
        <b/>
        <sz val="11"/>
        <color theme="1"/>
        <rFont val="Calibri"/>
        <family val="2"/>
        <scheme val="minor"/>
      </rPr>
      <t>Heating Demand</t>
    </r>
    <r>
      <rPr>
        <sz val="11"/>
        <color theme="1"/>
        <rFont val="Calibri"/>
        <family val="2"/>
        <scheme val="minor"/>
      </rPr>
      <t>.</t>
    </r>
  </si>
  <si>
    <t>Any large discrepancies should become obvious and may lead to further investigation becoming necessary.</t>
  </si>
  <si>
    <r>
      <t>Using the</t>
    </r>
    <r>
      <rPr>
        <b/>
        <sz val="11"/>
        <color theme="1"/>
        <rFont val="Calibri"/>
        <family val="2"/>
        <scheme val="minor"/>
      </rPr>
      <t xml:space="preserve"> Initial Data</t>
    </r>
    <r>
      <rPr>
        <sz val="11"/>
        <color theme="1"/>
        <rFont val="Calibri"/>
        <family val="2"/>
        <scheme val="minor"/>
      </rPr>
      <t xml:space="preserve"> sheet it should be possible to compare the performance of a working heating system against the manufacturers specified operating criteria.</t>
    </r>
  </si>
  <si>
    <t>It will also be possible to carry out 'what if' scenarious, to investigate the effect of possible improvements that could be made to improve overall efficiency.</t>
  </si>
  <si>
    <r>
      <t xml:space="preserve">To see what effect lowering the </t>
    </r>
    <r>
      <rPr>
        <b/>
        <sz val="11"/>
        <color theme="1"/>
        <rFont val="Calibri"/>
        <family val="2"/>
        <scheme val="minor"/>
      </rPr>
      <t>Heating Demand</t>
    </r>
    <r>
      <rPr>
        <sz val="11"/>
        <color theme="1"/>
        <rFont val="Calibri"/>
        <family val="2"/>
        <scheme val="minor"/>
      </rPr>
      <t xml:space="preserve"> by improved insulation would have on system operation.</t>
    </r>
  </si>
  <si>
    <r>
      <t xml:space="preserve">To see what effect varying the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 xml:space="preserve"> would have on system operation.</t>
    </r>
  </si>
  <si>
    <r>
      <t xml:space="preserve">To see what effect installing larger </t>
    </r>
    <r>
      <rPr>
        <b/>
        <sz val="11"/>
        <color theme="1"/>
        <rFont val="Calibri"/>
        <family val="2"/>
        <scheme val="minor"/>
      </rPr>
      <t>Heat Emitters</t>
    </r>
    <r>
      <rPr>
        <sz val="11"/>
        <color theme="1"/>
        <rFont val="Calibri"/>
        <family val="2"/>
        <scheme val="minor"/>
      </rPr>
      <t xml:space="preserve"> would have on system operation.</t>
    </r>
  </si>
  <si>
    <t>Using the Playroom sheet will allow more detailed investigation of system operation over specific 24 hours periods.</t>
  </si>
  <si>
    <r>
      <t xml:space="preserve">The </t>
    </r>
    <r>
      <rPr>
        <b/>
        <sz val="11"/>
        <color theme="1"/>
        <rFont val="Calibri"/>
        <family val="2"/>
        <scheme val="minor"/>
      </rPr>
      <t>Play Area</t>
    </r>
    <r>
      <rPr>
        <sz val="11"/>
        <color theme="1"/>
        <rFont val="Calibri"/>
        <family val="2"/>
        <scheme val="minor"/>
      </rPr>
      <t xml:space="preserve"> table allows hourly variations to be made to the </t>
    </r>
    <r>
      <rPr>
        <b/>
        <sz val="11"/>
        <color theme="1"/>
        <rFont val="Calibri"/>
        <family val="2"/>
        <scheme val="minor"/>
      </rPr>
      <t xml:space="preserve">Outdoor Temperature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>Indoor Temperature</t>
    </r>
    <r>
      <rPr>
        <sz val="11"/>
        <color theme="1"/>
        <rFont val="Calibri"/>
        <family val="2"/>
        <scheme val="minor"/>
      </rPr>
      <t xml:space="preserve"> experienced by the system.</t>
    </r>
  </si>
  <si>
    <t>This in turn allows the calculation of the following parameters:-</t>
  </si>
  <si>
    <r>
      <t xml:space="preserve">The </t>
    </r>
    <r>
      <rPr>
        <b/>
        <sz val="11"/>
        <color theme="1"/>
        <rFont val="Calibri"/>
        <family val="2"/>
        <scheme val="minor"/>
      </rPr>
      <t>Lookup Table</t>
    </r>
    <r>
      <rPr>
        <sz val="11"/>
        <color theme="1"/>
        <rFont val="Calibri"/>
        <family val="2"/>
        <scheme val="minor"/>
      </rPr>
      <t xml:space="preserve"> contains the data necessary for the calculations to be made and should not be changed.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</si>
  <si>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Data for Graph </t>
    </r>
    <r>
      <rPr>
        <sz val="11"/>
        <color theme="1"/>
        <rFont val="Calibri"/>
        <family val="2"/>
        <scheme val="minor"/>
      </rPr>
      <t>table contains the data necessary for the production of the graph and should not be changed.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</si>
  <si>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Pretty Graph</t>
    </r>
    <r>
      <rPr>
        <sz val="11"/>
        <color theme="1"/>
        <rFont val="Calibri"/>
        <family val="2"/>
        <scheme val="minor"/>
      </rPr>
      <t xml:space="preserve"> shows the calculated </t>
    </r>
    <r>
      <rPr>
        <b/>
        <sz val="11"/>
        <color theme="1"/>
        <rFont val="Calibri"/>
        <family val="2"/>
        <scheme val="minor"/>
      </rPr>
      <t>Input Power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Output Power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COP</t>
    </r>
    <r>
      <rPr>
        <sz val="11"/>
        <color theme="1"/>
        <rFont val="Calibri"/>
        <family val="2"/>
        <scheme val="minor"/>
      </rPr>
      <t>, for Indoor Temperatures of 19C, 21C and 23C.</t>
    </r>
  </si>
  <si>
    <t>14kW-Maximum heating CAP</t>
  </si>
  <si>
    <r>
      <t xml:space="preserve">The </t>
    </r>
    <r>
      <rPr>
        <b/>
        <sz val="11"/>
        <color theme="1"/>
        <rFont val="Calibri"/>
        <family val="2"/>
        <scheme val="minor"/>
      </rPr>
      <t>Detailed Data</t>
    </r>
    <r>
      <rPr>
        <sz val="11"/>
        <color theme="1"/>
        <rFont val="Calibri"/>
        <family val="2"/>
        <scheme val="minor"/>
      </rPr>
      <t xml:space="preserve"> sheet contains 6 tables which calculate the various parameters at Indoor Temperatures from 18C to 23C. </t>
    </r>
  </si>
  <si>
    <t>The data within the tables has been extrapolated from the manufaturers data, to provide ambient air increments of 1C.</t>
  </si>
  <si>
    <r>
      <t xml:space="preserve">Cells containing </t>
    </r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scheme val="minor"/>
      </rPr>
      <t xml:space="preserve"> text or highlighted in Yellow contain formulas, and should not be changed.</t>
    </r>
  </si>
  <si>
    <t>It should therefore be possible to see the effects of making changes to the desired indoor temperature throughout the day.</t>
  </si>
  <si>
    <t>Water Temp Hyst. (C.)</t>
  </si>
  <si>
    <t>Buffer Tank Effect (%)</t>
  </si>
  <si>
    <r>
      <t xml:space="preserve">Two further parameters have been added to the </t>
    </r>
    <r>
      <rPr>
        <b/>
        <sz val="11"/>
        <color theme="1"/>
        <rFont val="Calibri"/>
        <family val="2"/>
        <scheme val="minor"/>
      </rPr>
      <t>Detailed Data</t>
    </r>
    <r>
      <rPr>
        <sz val="11"/>
        <color theme="1"/>
        <rFont val="Calibri"/>
        <family val="2"/>
        <scheme val="minor"/>
      </rPr>
      <t xml:space="preserve"> sheet, </t>
    </r>
    <r>
      <rPr>
        <b/>
        <sz val="11"/>
        <color theme="1"/>
        <rFont val="Calibri"/>
        <family val="2"/>
        <scheme val="minor"/>
      </rPr>
      <t>Water Temp Hyst. (C.)</t>
    </r>
    <r>
      <rPr>
        <sz val="11"/>
        <color theme="1"/>
        <rFont val="Calibri"/>
        <family val="2"/>
        <scheme val="minor"/>
      </rPr>
      <t xml:space="preserve"> in cell C2 and </t>
    </r>
    <r>
      <rPr>
        <b/>
        <sz val="11"/>
        <color theme="1"/>
        <rFont val="Calibri"/>
        <family val="2"/>
        <scheme val="minor"/>
      </rPr>
      <t>Buffer Tank Effect (%)</t>
    </r>
    <r>
      <rPr>
        <sz val="11"/>
        <color theme="1"/>
        <rFont val="Calibri"/>
        <family val="2"/>
        <scheme val="minor"/>
      </rPr>
      <t xml:space="preserve"> in cell N2.</t>
    </r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</si>
  <si>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Buffer Tank Effect (%) </t>
    </r>
    <r>
      <rPr>
        <sz val="11"/>
        <color theme="1"/>
        <rFont val="Calibri"/>
        <family val="2"/>
        <scheme val="minor"/>
      </rPr>
      <t>allows investigation of the possible effect of changing of flow rates as pumps stop and start and valves open and close</t>
    </r>
  </si>
  <si>
    <t>Both of these paramaters have been set at zero for the moment.</t>
  </si>
  <si>
    <t>It is also impossible to take any account of changes in operation due to solar gain, human activity, wind chill and rain effect.</t>
  </si>
  <si>
    <t>The modelling tool deals solely with heating demand and makes no allowance for hot water production and usage.</t>
  </si>
  <si>
    <t>Modelling Tool for Home Heating System with 14kW Mitsubishi Ecodan ASHP Models PUZ-HWM140VHA(-BS) and  PUZ-HWM140YHA(-BS).</t>
  </si>
  <si>
    <t>having been obtained from testing carried out to the requirements of EN14511-2013.</t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</si>
  <si>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Water Temp Hyst. (C.) </t>
    </r>
    <r>
      <rPr>
        <sz val="11"/>
        <color theme="1"/>
        <rFont val="Calibri"/>
        <family val="2"/>
        <scheme val="minor"/>
      </rPr>
      <t>allows investigation of the possible effect of changing the point at which the ASHP would start and stop operating as the water flowing heats up and cools down.</t>
    </r>
  </si>
  <si>
    <t>Heat Pump DT =</t>
  </si>
  <si>
    <t>Outside Temp (-10 to 20)</t>
  </si>
  <si>
    <t>Heat Out</t>
  </si>
  <si>
    <t>14W</t>
  </si>
  <si>
    <t>Flow lpm</t>
  </si>
  <si>
    <t>Energy Supply (W/h)</t>
  </si>
  <si>
    <t>Energy Demand (W/h)</t>
  </si>
  <si>
    <t>Energy Balance Wh</t>
  </si>
  <si>
    <t>Duty Cycle %</t>
  </si>
  <si>
    <t>Duty %</t>
  </si>
  <si>
    <t>Energy Supply</t>
  </si>
  <si>
    <t>Energy Demand</t>
  </si>
  <si>
    <t>Energy Balance</t>
  </si>
  <si>
    <r>
      <t xml:space="preserve">I have now added </t>
    </r>
    <r>
      <rPr>
        <b/>
        <sz val="11"/>
        <color theme="1"/>
        <rFont val="Calibri"/>
        <family val="2"/>
        <scheme val="minor"/>
      </rPr>
      <t>Heat Pump DT</t>
    </r>
    <r>
      <rPr>
        <sz val="11"/>
        <color theme="1"/>
        <rFont val="Calibri"/>
        <family val="2"/>
        <scheme val="minor"/>
      </rPr>
      <t xml:space="preserve"> setting and also calculated flow rate on the Initial Data sheet.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</si>
</sst>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555555"/>
      <name val="Arial Unicode MS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vertical="center"/>
    </xf>
    <xf numFmtId="0" fontId="0" fillId="0" borderId="17" xfId="0" applyFill="1" applyBorder="1"/>
    <xf numFmtId="0" fontId="0" fillId="0" borderId="11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18" xfId="0" applyFill="1" applyBorder="1"/>
    <xf numFmtId="0" fontId="0" fillId="0" borderId="13" xfId="0" applyFill="1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/>
    <xf numFmtId="0" fontId="1" fillId="0" borderId="6" xfId="0" applyFont="1" applyBorder="1"/>
    <xf numFmtId="1" fontId="1" fillId="0" borderId="8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" fillId="0" borderId="23" xfId="0" applyNumberFormat="1" applyFont="1" applyFill="1" applyBorder="1"/>
    <xf numFmtId="2" fontId="0" fillId="0" borderId="25" xfId="0" applyNumberFormat="1" applyFill="1" applyBorder="1"/>
    <xf numFmtId="0" fontId="1" fillId="0" borderId="5" xfId="0" applyFont="1" applyBorder="1"/>
    <xf numFmtId="0" fontId="1" fillId="0" borderId="21" xfId="0" applyFont="1" applyBorder="1"/>
    <xf numFmtId="0" fontId="1" fillId="0" borderId="24" xfId="0" applyFont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6" xfId="0" applyBorder="1"/>
    <xf numFmtId="0" fontId="0" fillId="0" borderId="21" xfId="0" applyBorder="1"/>
    <xf numFmtId="0" fontId="1" fillId="0" borderId="0" xfId="0" applyFont="1" applyAlignment="1">
      <alignment vertical="center"/>
    </xf>
    <xf numFmtId="164" fontId="1" fillId="0" borderId="27" xfId="0" applyNumberFormat="1" applyFont="1" applyBorder="1" applyAlignment="1">
      <alignment horizontal="center"/>
    </xf>
    <xf numFmtId="0" fontId="0" fillId="0" borderId="15" xfId="0" applyFill="1" applyBorder="1"/>
    <xf numFmtId="0" fontId="0" fillId="0" borderId="10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38" xfId="0" applyFill="1" applyBorder="1"/>
    <xf numFmtId="0" fontId="1" fillId="0" borderId="25" xfId="0" applyFont="1" applyBorder="1" applyAlignment="1">
      <alignment horizontal="center"/>
    </xf>
    <xf numFmtId="1" fontId="0" fillId="0" borderId="28" xfId="0" applyNumberFormat="1" applyFill="1" applyBorder="1"/>
    <xf numFmtId="1" fontId="0" fillId="0" borderId="29" xfId="0" applyNumberFormat="1" applyFill="1" applyBorder="1"/>
    <xf numFmtId="1" fontId="0" fillId="0" borderId="30" xfId="0" applyNumberFormat="1" applyFill="1" applyBorder="1"/>
    <xf numFmtId="1" fontId="0" fillId="0" borderId="31" xfId="0" applyNumberFormat="1" applyFill="1" applyBorder="1"/>
    <xf numFmtId="1" fontId="0" fillId="0" borderId="34" xfId="0" applyNumberFormat="1" applyFill="1" applyBorder="1"/>
    <xf numFmtId="0" fontId="0" fillId="0" borderId="41" xfId="0" applyFill="1" applyBorder="1"/>
    <xf numFmtId="0" fontId="0" fillId="0" borderId="1" xfId="0" applyBorder="1"/>
    <xf numFmtId="2" fontId="1" fillId="0" borderId="24" xfId="0" applyNumberFormat="1" applyFont="1" applyFill="1" applyBorder="1"/>
    <xf numFmtId="1" fontId="0" fillId="0" borderId="39" xfId="0" applyNumberFormat="1" applyFill="1" applyBorder="1"/>
    <xf numFmtId="1" fontId="0" fillId="0" borderId="40" xfId="0" applyNumberFormat="1" applyFill="1" applyBorder="1"/>
    <xf numFmtId="0" fontId="1" fillId="0" borderId="21" xfId="0" applyFont="1" applyBorder="1" applyAlignment="1">
      <alignment horizontal="left"/>
    </xf>
    <xf numFmtId="1" fontId="1" fillId="0" borderId="24" xfId="0" applyNumberFormat="1" applyFont="1" applyFill="1" applyBorder="1"/>
    <xf numFmtId="2" fontId="1" fillId="0" borderId="42" xfId="0" applyNumberFormat="1" applyFont="1" applyFill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/>
    <xf numFmtId="2" fontId="1" fillId="0" borderId="0" xfId="0" applyNumberFormat="1" applyFont="1"/>
    <xf numFmtId="2" fontId="1" fillId="0" borderId="6" xfId="0" applyNumberFormat="1" applyFont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3" xfId="0" applyNumberFormat="1" applyFill="1" applyBorder="1"/>
    <xf numFmtId="2" fontId="0" fillId="0" borderId="11" xfId="0" applyNumberFormat="1" applyFill="1" applyBorder="1"/>
    <xf numFmtId="1" fontId="0" fillId="2" borderId="17" xfId="0" applyNumberFormat="1" applyFill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2" fontId="0" fillId="0" borderId="33" xfId="0" applyNumberFormat="1" applyFill="1" applyBorder="1"/>
    <xf numFmtId="0" fontId="1" fillId="0" borderId="21" xfId="0" applyFont="1" applyBorder="1" applyAlignment="1">
      <alignment horizontal="center"/>
    </xf>
    <xf numFmtId="164" fontId="0" fillId="0" borderId="9" xfId="0" applyNumberFormat="1" applyBorder="1"/>
    <xf numFmtId="0" fontId="1" fillId="0" borderId="44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14" xfId="0" applyNumberFormat="1" applyBorder="1"/>
    <xf numFmtId="0" fontId="0" fillId="0" borderId="18" xfId="0" applyBorder="1"/>
    <xf numFmtId="164" fontId="0" fillId="0" borderId="13" xfId="0" applyNumberFormat="1" applyBorder="1"/>
    <xf numFmtId="0" fontId="0" fillId="0" borderId="48" xfId="0" applyBorder="1"/>
    <xf numFmtId="2" fontId="0" fillId="0" borderId="18" xfId="0" applyNumberFormat="1" applyBorder="1"/>
    <xf numFmtId="0" fontId="1" fillId="3" borderId="6" xfId="0" applyFont="1" applyFill="1" applyBorder="1"/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0" fillId="0" borderId="5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2" fontId="0" fillId="0" borderId="9" xfId="0" applyNumberFormat="1" applyBorder="1"/>
    <xf numFmtId="166" fontId="0" fillId="0" borderId="9" xfId="0" applyNumberFormat="1" applyBorder="1"/>
    <xf numFmtId="2" fontId="0" fillId="2" borderId="9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1" fontId="0" fillId="2" borderId="36" xfId="0" applyNumberFormat="1" applyFill="1" applyBorder="1"/>
    <xf numFmtId="1" fontId="0" fillId="2" borderId="38" xfId="0" applyNumberFormat="1" applyFill="1" applyBorder="1"/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" fontId="0" fillId="2" borderId="18" xfId="0" applyNumberFormat="1" applyFill="1" applyBorder="1"/>
    <xf numFmtId="2" fontId="0" fillId="2" borderId="56" xfId="0" applyNumberFormat="1" applyFill="1" applyBorder="1"/>
    <xf numFmtId="2" fontId="0" fillId="2" borderId="12" xfId="0" applyNumberFormat="1" applyFill="1" applyBorder="1"/>
    <xf numFmtId="2" fontId="0" fillId="2" borderId="48" xfId="0" applyNumberFormat="1" applyFill="1" applyBorder="1"/>
    <xf numFmtId="0" fontId="3" fillId="0" borderId="0" xfId="0" applyFont="1"/>
    <xf numFmtId="1" fontId="0" fillId="0" borderId="0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2" xfId="0" applyNumberFormat="1" applyBorder="1"/>
    <xf numFmtId="0" fontId="0" fillId="0" borderId="18" xfId="0" applyBorder="1" applyAlignment="1">
      <alignment horizontal="center"/>
    </xf>
    <xf numFmtId="0" fontId="0" fillId="0" borderId="13" xfId="0" applyBorder="1"/>
    <xf numFmtId="166" fontId="0" fillId="0" borderId="13" xfId="0" applyNumberFormat="1" applyBorder="1"/>
    <xf numFmtId="2" fontId="0" fillId="0" borderId="13" xfId="0" applyNumberFormat="1" applyBorder="1"/>
    <xf numFmtId="2" fontId="0" fillId="0" borderId="48" xfId="0" applyNumberFormat="1" applyBorder="1"/>
    <xf numFmtId="0" fontId="0" fillId="0" borderId="0" xfId="0" applyFont="1"/>
    <xf numFmtId="0" fontId="1" fillId="0" borderId="0" xfId="0" applyFont="1" applyBorder="1" applyAlignment="1">
      <alignment horizontal="center" vertical="center" textRotation="90"/>
    </xf>
    <xf numFmtId="0" fontId="1" fillId="0" borderId="1" xfId="0" applyFont="1" applyBorder="1"/>
    <xf numFmtId="0" fontId="1" fillId="0" borderId="24" xfId="0" applyFont="1" applyBorder="1"/>
    <xf numFmtId="2" fontId="1" fillId="0" borderId="25" xfId="0" applyNumberFormat="1" applyFont="1" applyFill="1" applyBorder="1"/>
    <xf numFmtId="0" fontId="1" fillId="0" borderId="24" xfId="0" applyFont="1" applyFill="1" applyBorder="1"/>
    <xf numFmtId="0" fontId="0" fillId="2" borderId="39" xfId="0" applyFill="1" applyBorder="1"/>
    <xf numFmtId="0" fontId="0" fillId="2" borderId="29" xfId="0" applyFill="1" applyBorder="1"/>
    <xf numFmtId="0" fontId="0" fillId="2" borderId="40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4" xfId="0" applyFill="1" applyBorder="1"/>
    <xf numFmtId="1" fontId="0" fillId="2" borderId="29" xfId="0" applyNumberFormat="1" applyFill="1" applyBorder="1"/>
    <xf numFmtId="1" fontId="0" fillId="2" borderId="34" xfId="0" applyNumberFormat="1" applyFill="1" applyBorder="1"/>
    <xf numFmtId="1" fontId="0" fillId="2" borderId="39" xfId="0" applyNumberFormat="1" applyFill="1" applyBorder="1"/>
    <xf numFmtId="1" fontId="0" fillId="2" borderId="40" xfId="0" applyNumberFormat="1" applyFill="1" applyBorder="1"/>
    <xf numFmtId="1" fontId="0" fillId="2" borderId="30" xfId="0" applyNumberFormat="1" applyFill="1" applyBorder="1"/>
    <xf numFmtId="1" fontId="0" fillId="2" borderId="31" xfId="0" applyNumberFormat="1" applyFill="1" applyBorder="1"/>
    <xf numFmtId="1" fontId="0" fillId="2" borderId="54" xfId="0" applyNumberFormat="1" applyFill="1" applyBorder="1"/>
    <xf numFmtId="0" fontId="0" fillId="2" borderId="12" xfId="0" applyFill="1" applyBorder="1"/>
    <xf numFmtId="1" fontId="0" fillId="2" borderId="12" xfId="0" applyNumberFormat="1" applyFill="1" applyBorder="1"/>
    <xf numFmtId="1" fontId="0" fillId="2" borderId="55" xfId="0" applyNumberFormat="1" applyFill="1" applyBorder="1"/>
    <xf numFmtId="0" fontId="0" fillId="2" borderId="54" xfId="0" applyFill="1" applyBorder="1"/>
    <xf numFmtId="1" fontId="0" fillId="2" borderId="0" xfId="0" applyNumberFormat="1" applyFill="1" applyBorder="1"/>
    <xf numFmtId="1" fontId="0" fillId="2" borderId="19" xfId="0" applyNumberFormat="1" applyFill="1" applyBorder="1"/>
    <xf numFmtId="1" fontId="0" fillId="2" borderId="26" xfId="0" applyNumberFormat="1" applyFill="1" applyBorder="1"/>
    <xf numFmtId="0" fontId="0" fillId="2" borderId="29" xfId="0" applyFont="1" applyFill="1" applyBorder="1"/>
    <xf numFmtId="0" fontId="0" fillId="2" borderId="34" xfId="0" applyFont="1" applyFill="1" applyBorder="1"/>
    <xf numFmtId="0" fontId="0" fillId="2" borderId="39" xfId="0" applyFont="1" applyFill="1" applyBorder="1"/>
    <xf numFmtId="0" fontId="0" fillId="2" borderId="40" xfId="0" applyFont="1" applyFill="1" applyBorder="1"/>
    <xf numFmtId="0" fontId="0" fillId="2" borderId="31" xfId="0" applyFont="1" applyFill="1" applyBorder="1"/>
    <xf numFmtId="0" fontId="1" fillId="0" borderId="1" xfId="0" applyFont="1" applyBorder="1" applyAlignment="1">
      <alignment horizontal="center"/>
    </xf>
    <xf numFmtId="0" fontId="0" fillId="0" borderId="12" xfId="0" applyFill="1" applyBorder="1"/>
    <xf numFmtId="0" fontId="0" fillId="3" borderId="21" xfId="0" applyFill="1" applyBorder="1"/>
    <xf numFmtId="1" fontId="1" fillId="0" borderId="4" xfId="0" applyNumberFormat="1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41" xfId="0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" fontId="0" fillId="0" borderId="54" xfId="0" applyNumberFormat="1" applyFill="1" applyBorder="1"/>
    <xf numFmtId="1" fontId="0" fillId="0" borderId="12" xfId="0" applyNumberFormat="1" applyFill="1" applyBorder="1"/>
    <xf numFmtId="1" fontId="0" fillId="0" borderId="55" xfId="0" applyNumberFormat="1" applyFill="1" applyBorder="1"/>
    <xf numFmtId="0" fontId="1" fillId="0" borderId="23" xfId="0" applyFont="1" applyBorder="1" applyAlignment="1">
      <alignment horizontal="center"/>
    </xf>
    <xf numFmtId="0" fontId="0" fillId="0" borderId="2" xfId="0" applyBorder="1"/>
    <xf numFmtId="2" fontId="0" fillId="0" borderId="0" xfId="0" applyNumberFormat="1" applyBorder="1"/>
    <xf numFmtId="1" fontId="0" fillId="0" borderId="0" xfId="0" applyNumberFormat="1"/>
    <xf numFmtId="0" fontId="1" fillId="0" borderId="6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5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" xfId="0" applyBorder="1"/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4" xfId="0" applyBorder="1"/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1" fontId="0" fillId="0" borderId="9" xfId="0" applyNumberFormat="1" applyBorder="1"/>
    <xf numFmtId="164" fontId="0" fillId="0" borderId="12" xfId="0" applyNumberFormat="1" applyBorder="1"/>
    <xf numFmtId="164" fontId="0" fillId="0" borderId="48" xfId="0" applyNumberFormat="1" applyBorder="1"/>
    <xf numFmtId="164" fontId="0" fillId="0" borderId="64" xfId="0" applyNumberFormat="1" applyBorder="1"/>
    <xf numFmtId="164" fontId="0" fillId="0" borderId="65" xfId="0" applyNumberFormat="1" applyBorder="1"/>
    <xf numFmtId="0" fontId="1" fillId="0" borderId="43" xfId="0" applyFont="1" applyBorder="1"/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1" fontId="0" fillId="0" borderId="13" xfId="0" applyNumberFormat="1" applyBorder="1"/>
    <xf numFmtId="2" fontId="0" fillId="0" borderId="37" xfId="0" applyNumberFormat="1" applyBorder="1"/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2" fontId="0" fillId="0" borderId="38" xfId="0" applyNumberFormat="1" applyBorder="1"/>
    <xf numFmtId="2" fontId="2" fillId="0" borderId="23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PI(19)</c:v>
          </c:tx>
          <c:marker>
            <c:symbol val="none"/>
          </c:marker>
          <c:cat>
            <c:numRef>
              <c:f>Playroom!$C$58:$C$88</c:f>
              <c:numCache>
                <c:formatCode>General</c:formatCode>
                <c:ptCount val="3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numCache>
            </c:numRef>
          </c:cat>
          <c:val>
            <c:numRef>
              <c:f>Playroom!$D$58:$D$88</c:f>
              <c:numCache>
                <c:formatCode>0.000</c:formatCode>
                <c:ptCount val="31"/>
                <c:pt idx="0">
                  <c:v>4.8183221072894439E-2</c:v>
                </c:pt>
                <c:pt idx="1">
                  <c:v>4.7525851130044469E-2</c:v>
                </c:pt>
                <c:pt idx="2">
                  <c:v>4.6863039619131241E-2</c:v>
                </c:pt>
                <c:pt idx="3">
                  <c:v>4.6194537315926938E-2</c:v>
                </c:pt>
                <c:pt idx="4">
                  <c:v>4.5520073503071475E-2</c:v>
                </c:pt>
                <c:pt idx="5">
                  <c:v>4.4839353176971346E-2</c:v>
                </c:pt>
                <c:pt idx="6">
                  <c:v>4.4152053759328756E-2</c:v>
                </c:pt>
                <c:pt idx="7">
                  <c:v>4.3457821199894511E-2</c:v>
                </c:pt>
                <c:pt idx="8">
                  <c:v>4.2756265324686349E-2</c:v>
                </c:pt>
                <c:pt idx="9">
                  <c:v>4.2046954240335027E-2</c:v>
                </c:pt>
                <c:pt idx="10">
                  <c:v>4.1329407545752921E-2</c:v>
                </c:pt>
                <c:pt idx="11">
                  <c:v>4.0603088020015887E-2</c:v>
                </c:pt>
                <c:pt idx="12">
                  <c:v>3.9867391339663362E-2</c:v>
                </c:pt>
                <c:pt idx="13">
                  <c:v>3.9121633213217911E-2</c:v>
                </c:pt>
                <c:pt idx="14">
                  <c:v>3.8365033079726996E-2</c:v>
                </c:pt>
                <c:pt idx="15">
                  <c:v>3.7596693159532339E-2</c:v>
                </c:pt>
                <c:pt idx="16">
                  <c:v>3.6815571099169886E-2</c:v>
                </c:pt>
                <c:pt idx="17">
                  <c:v>3.6020443597624997E-2</c:v>
                </c:pt>
                <c:pt idx="18">
                  <c:v>3.5209857022959146E-2</c:v>
                </c:pt>
                <c:pt idx="19">
                  <c:v>3.4382058727274144E-2</c:v>
                </c:pt>
                <c:pt idx="20">
                  <c:v>3.3534898767733731E-2</c:v>
                </c:pt>
                <c:pt idx="21">
                  <c:v>3.2665684448203114E-2</c:v>
                </c:pt>
                <c:pt idx="22">
                  <c:v>3.1770956019764443E-2</c:v>
                </c:pt>
                <c:pt idx="23">
                  <c:v>3.0846122751765504E-2</c:v>
                </c:pt>
                <c:pt idx="24">
                  <c:v>2.9884832819952238E-2</c:v>
                </c:pt>
                <c:pt idx="25">
                  <c:v>2.8877784144422845E-2</c:v>
                </c:pt>
                <c:pt idx="26">
                  <c:v>2.7810192291768596E-2</c:v>
                </c:pt>
                <c:pt idx="27">
                  <c:v>2.6655308527960008E-2</c:v>
                </c:pt>
                <c:pt idx="28">
                  <c:v>2.5351314898338233E-2</c:v>
                </c:pt>
                <c:pt idx="29">
                  <c:v>2.35E-2</c:v>
                </c:pt>
                <c:pt idx="30" formatCode="General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PO(19)</c:v>
          </c:tx>
          <c:marker>
            <c:symbol val="none"/>
          </c:marker>
          <c:cat>
            <c:numRef>
              <c:f>Playroom!$C$58:$C$88</c:f>
              <c:numCache>
                <c:formatCode>General</c:formatCode>
                <c:ptCount val="3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numCache>
            </c:numRef>
          </c:cat>
          <c:val>
            <c:numRef>
              <c:f>Playroom!$E$58:$E$88</c:f>
              <c:numCache>
                <c:formatCode>0.000</c:formatCode>
                <c:ptCount val="31"/>
                <c:pt idx="0">
                  <c:v>9.2896669204832705</c:v>
                </c:pt>
                <c:pt idx="1">
                  <c:v>8.9544586498556846</c:v>
                </c:pt>
                <c:pt idx="2">
                  <c:v>8.6161095371993373</c:v>
                </c:pt>
                <c:pt idx="3">
                  <c:v>8.2747668973444171</c:v>
                </c:pt>
                <c:pt idx="4">
                  <c:v>7.9365022573454134</c:v>
                </c:pt>
                <c:pt idx="5">
                  <c:v>7.6161695565034275</c:v>
                </c:pt>
                <c:pt idx="6">
                  <c:v>7.2941811392050351</c:v>
                </c:pt>
                <c:pt idx="7">
                  <c:v>6.9698263861694416</c:v>
                </c:pt>
                <c:pt idx="8">
                  <c:v>6.6418469179339716</c:v>
                </c:pt>
                <c:pt idx="9">
                  <c:v>6.3084107585780274</c:v>
                </c:pt>
                <c:pt idx="10">
                  <c:v>5.9671164469373545</c:v>
                </c:pt>
                <c:pt idx="11">
                  <c:v>5.6230113163053899</c:v>
                </c:pt>
                <c:pt idx="12">
                  <c:v>5.3088415882605711</c:v>
                </c:pt>
                <c:pt idx="13">
                  <c:v>4.9925780550050991</c:v>
                </c:pt>
                <c:pt idx="14">
                  <c:v>4.670665764502143</c:v>
                </c:pt>
                <c:pt idx="15">
                  <c:v>4.3406331398781663</c:v>
                </c:pt>
                <c:pt idx="16">
                  <c:v>3.9996424422425627</c:v>
                </c:pt>
                <c:pt idx="17">
                  <c:v>3.6448362701821804</c:v>
                </c:pt>
                <c:pt idx="18">
                  <c:v>3.3267446419989901</c:v>
                </c:pt>
                <c:pt idx="19">
                  <c:v>3.0009956563717726</c:v>
                </c:pt>
                <c:pt idx="20">
                  <c:v>2.6624774011188963</c:v>
                </c:pt>
                <c:pt idx="21">
                  <c:v>2.321723797797381</c:v>
                </c:pt>
                <c:pt idx="22">
                  <c:v>1.9846640296725957</c:v>
                </c:pt>
                <c:pt idx="23">
                  <c:v>1.6534352681914304</c:v>
                </c:pt>
                <c:pt idx="24">
                  <c:v>1.3224788876633655</c:v>
                </c:pt>
                <c:pt idx="25">
                  <c:v>0.99175460987317854</c:v>
                </c:pt>
                <c:pt idx="26">
                  <c:v>0.66472961162812416</c:v>
                </c:pt>
                <c:pt idx="27">
                  <c:v>0.33179486015432252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PI(21)</c:v>
          </c:tx>
          <c:marker>
            <c:symbol val="none"/>
          </c:marker>
          <c:cat>
            <c:numRef>
              <c:f>Playroom!$C$58:$C$88</c:f>
              <c:numCache>
                <c:formatCode>General</c:formatCode>
                <c:ptCount val="3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numCache>
            </c:numRef>
          </c:cat>
          <c:val>
            <c:numRef>
              <c:f>Playroom!$G$58:$G$88</c:f>
              <c:numCache>
                <c:formatCode>0.000</c:formatCode>
                <c:ptCount val="3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8.8114375413028787E-2</c:v>
                </c:pt>
                <c:pt idx="19">
                  <c:v>7.3009188159387325E-2</c:v>
                </c:pt>
                <c:pt idx="20">
                  <c:v>6.0967082525955049E-2</c:v>
                </c:pt>
                <c:pt idx="21">
                  <c:v>5.0808953664365455E-2</c:v>
                </c:pt>
                <c:pt idx="22">
                  <c:v>4.2022429911402599E-2</c:v>
                </c:pt>
                <c:pt idx="23">
                  <c:v>3.6119821908403793E-2</c:v>
                </c:pt>
                <c:pt idx="24">
                  <c:v>3.0387867184078189E-2</c:v>
                </c:pt>
                <c:pt idx="25">
                  <c:v>2.4834023004272929E-2</c:v>
                </c:pt>
                <c:pt idx="26">
                  <c:v>1.9507889536524915E-2</c:v>
                </c:pt>
                <c:pt idx="27">
                  <c:v>1.4355815036822827E-2</c:v>
                </c:pt>
                <c:pt idx="28">
                  <c:v>9.3817031967234031E-3</c:v>
                </c:pt>
                <c:pt idx="29">
                  <c:v>4.5916081801396511E-3</c:v>
                </c:pt>
                <c:pt idx="30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PO(21)</c:v>
          </c:tx>
          <c:marker>
            <c:symbol val="none"/>
          </c:marker>
          <c:cat>
            <c:numRef>
              <c:f>Playroom!$C$58:$C$88</c:f>
              <c:numCache>
                <c:formatCode>General</c:formatCode>
                <c:ptCount val="3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</c:numCache>
            </c:numRef>
          </c:cat>
          <c:val>
            <c:numRef>
              <c:f>Playroom!$H$58:$H$88</c:f>
              <c:numCache>
                <c:formatCode>0.000</c:formatCode>
                <c:ptCount val="31"/>
                <c:pt idx="0">
                  <c:v>4.8835379565611268</c:v>
                </c:pt>
                <c:pt idx="1">
                  <c:v>4.8183221072894442</c:v>
                </c:pt>
                <c:pt idx="2">
                  <c:v>4.7525851130044474</c:v>
                </c:pt>
                <c:pt idx="3">
                  <c:v>4.6863039619131248</c:v>
                </c:pt>
                <c:pt idx="4">
                  <c:v>4.619453731592694</c:v>
                </c:pt>
                <c:pt idx="5">
                  <c:v>4.5520073503071474</c:v>
                </c:pt>
                <c:pt idx="6">
                  <c:v>4.4839353176971342</c:v>
                </c:pt>
                <c:pt idx="7">
                  <c:v>4.4152053759328762</c:v>
                </c:pt>
                <c:pt idx="8">
                  <c:v>4.3457821199894511</c:v>
                </c:pt>
                <c:pt idx="9">
                  <c:v>4.2756265324686344</c:v>
                </c:pt>
                <c:pt idx="10">
                  <c:v>4.2046954240335026</c:v>
                </c:pt>
                <c:pt idx="11">
                  <c:v>4.1329407545752925</c:v>
                </c:pt>
                <c:pt idx="12">
                  <c:v>4.0603088020015887</c:v>
                </c:pt>
                <c:pt idx="13">
                  <c:v>3.9867391339663367</c:v>
                </c:pt>
                <c:pt idx="14">
                  <c:v>3.9121633213217915</c:v>
                </c:pt>
                <c:pt idx="15">
                  <c:v>3.8365033079727002</c:v>
                </c:pt>
                <c:pt idx="16">
                  <c:v>3.7596693159532339</c:v>
                </c:pt>
                <c:pt idx="17">
                  <c:v>3.681557109916989</c:v>
                </c:pt>
                <c:pt idx="18">
                  <c:v>3.1739188897049582</c:v>
                </c:pt>
                <c:pt idx="19">
                  <c:v>2.5706430764543495</c:v>
                </c:pt>
                <c:pt idx="20">
                  <c:v>2.0961738118379558</c:v>
                </c:pt>
                <c:pt idx="21">
                  <c:v>1.7038731176289692</c:v>
                </c:pt>
                <c:pt idx="22">
                  <c:v>1.3726914352326094</c:v>
                </c:pt>
                <c:pt idx="23">
                  <c:v>1.1475612732936211</c:v>
                </c:pt>
                <c:pt idx="24">
                  <c:v>0.93734788132442248</c:v>
                </c:pt>
                <c:pt idx="25">
                  <c:v>0.74216062572954444</c:v>
                </c:pt>
                <c:pt idx="26">
                  <c:v>0.56334462314901146</c:v>
                </c:pt>
                <c:pt idx="27">
                  <c:v>0.39923797667910593</c:v>
                </c:pt>
                <c:pt idx="28">
                  <c:v>0.250072193226411</c:v>
                </c:pt>
                <c:pt idx="29">
                  <c:v>0.11640330486450605</c:v>
                </c:pt>
                <c:pt idx="30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COP(19)</c:v>
          </c:tx>
          <c:marker>
            <c:symbol val="none"/>
          </c:marker>
          <c:val>
            <c:numRef>
              <c:f>Playroom!$F$58:$F$86</c:f>
              <c:numCache>
                <c:formatCode>0.00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87.014864686187451</c:v>
                </c:pt>
                <c:pt idx="18">
                  <c:v>71.55728911366252</c:v>
                </c:pt>
                <c:pt idx="19">
                  <c:v>58.917158936718238</c:v>
                </c:pt>
                <c:pt idx="20">
                  <c:v>48.224125586943828</c:v>
                </c:pt>
                <c:pt idx="21">
                  <c:v>39.070831755607379</c:v>
                </c:pt>
                <c:pt idx="22">
                  <c:v>31.156499431153005</c:v>
                </c:pt>
                <c:pt idx="23">
                  <c:v>25.474877404729146</c:v>
                </c:pt>
                <c:pt idx="24">
                  <c:v>19.977439339630763</c:v>
                </c:pt>
                <c:pt idx="25">
                  <c:v>14.671750097173906</c:v>
                </c:pt>
                <c:pt idx="26">
                  <c:v>9.5904310659764569</c:v>
                </c:pt>
                <c:pt idx="27">
                  <c:v>4.695031260465659</c:v>
                </c:pt>
                <c:pt idx="28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COP(21)</c:v>
          </c:tx>
          <c:marker>
            <c:symbol val="none"/>
          </c:marker>
          <c:val>
            <c:numRef>
              <c:f>Playroom!$I$58:$I$88</c:f>
              <c:numCache>
                <c:formatCode>0.00</c:formatCode>
                <c:ptCount val="31"/>
                <c:pt idx="0">
                  <c:v>48.835379565611262</c:v>
                </c:pt>
                <c:pt idx="1">
                  <c:v>48.18322107289444</c:v>
                </c:pt>
                <c:pt idx="2">
                  <c:v>47.525851130044472</c:v>
                </c:pt>
                <c:pt idx="3">
                  <c:v>46.863039619131243</c:v>
                </c:pt>
                <c:pt idx="4">
                  <c:v>46.194537315926937</c:v>
                </c:pt>
                <c:pt idx="5">
                  <c:v>45.520073503071472</c:v>
                </c:pt>
                <c:pt idx="6">
                  <c:v>44.839353176971343</c:v>
                </c:pt>
                <c:pt idx="7">
                  <c:v>44.152053759328759</c:v>
                </c:pt>
                <c:pt idx="8">
                  <c:v>43.457821199894511</c:v>
                </c:pt>
                <c:pt idx="9">
                  <c:v>42.756265324686346</c:v>
                </c:pt>
                <c:pt idx="10">
                  <c:v>42.046954240335026</c:v>
                </c:pt>
                <c:pt idx="11">
                  <c:v>41.329407545752922</c:v>
                </c:pt>
                <c:pt idx="12">
                  <c:v>40.603088020015889</c:v>
                </c:pt>
                <c:pt idx="13">
                  <c:v>39.867391339663364</c:v>
                </c:pt>
                <c:pt idx="14">
                  <c:v>39.121633213217912</c:v>
                </c:pt>
                <c:pt idx="15">
                  <c:v>38.365033079726999</c:v>
                </c:pt>
                <c:pt idx="16">
                  <c:v>37.596693159532336</c:v>
                </c:pt>
                <c:pt idx="17">
                  <c:v>36.815571099169887</c:v>
                </c:pt>
                <c:pt idx="18">
                  <c:v>36.020443597624997</c:v>
                </c:pt>
                <c:pt idx="19">
                  <c:v>35.209857022959149</c:v>
                </c:pt>
                <c:pt idx="20">
                  <c:v>34.382058727274142</c:v>
                </c:pt>
                <c:pt idx="21">
                  <c:v>33.534898767733729</c:v>
                </c:pt>
                <c:pt idx="22">
                  <c:v>32.665684448203116</c:v>
                </c:pt>
                <c:pt idx="23">
                  <c:v>31.770956019764441</c:v>
                </c:pt>
                <c:pt idx="24">
                  <c:v>30.846122751765503</c:v>
                </c:pt>
                <c:pt idx="25">
                  <c:v>29.884832819952237</c:v>
                </c:pt>
                <c:pt idx="26">
                  <c:v>28.877784144422844</c:v>
                </c:pt>
                <c:pt idx="27">
                  <c:v>27.810192291768598</c:v>
                </c:pt>
                <c:pt idx="28">
                  <c:v>26.65530852796001</c:v>
                </c:pt>
                <c:pt idx="29">
                  <c:v>25.351314898338234</c:v>
                </c:pt>
                <c:pt idx="30">
                  <c:v>23.5</c:v>
                </c:pt>
              </c:numCache>
            </c:numRef>
          </c:val>
          <c:smooth val="0"/>
        </c:ser>
        <c:ser>
          <c:idx val="6"/>
          <c:order val="6"/>
          <c:tx>
            <c:v>PI(23)</c:v>
          </c:tx>
          <c:marker>
            <c:symbol val="none"/>
          </c:marker>
          <c:val>
            <c:numRef>
              <c:f>Playroom!$J$58:$J$87</c:f>
              <c:numCache>
                <c:formatCode>0.000</c:formatCode>
                <c:ptCount val="30"/>
                <c:pt idx="0">
                  <c:v>5.0124899169003652E-2</c:v>
                </c:pt>
                <c:pt idx="1">
                  <c:v>4.9482539671038953E-2</c:v>
                </c:pt>
                <c:pt idx="2">
                  <c:v>4.8835379565611264E-2</c:v>
                </c:pt>
                <c:pt idx="3">
                  <c:v>4.8183221072894439E-2</c:v>
                </c:pt>
                <c:pt idx="4">
                  <c:v>4.7525851130044469E-2</c:v>
                </c:pt>
                <c:pt idx="5">
                  <c:v>4.6863039619131241E-2</c:v>
                </c:pt>
                <c:pt idx="6">
                  <c:v>4.6194537315926938E-2</c:v>
                </c:pt>
                <c:pt idx="7">
                  <c:v>4.5520073503071475E-2</c:v>
                </c:pt>
                <c:pt idx="8">
                  <c:v>4.4839353176971346E-2</c:v>
                </c:pt>
                <c:pt idx="9">
                  <c:v>4.4152053759328756E-2</c:v>
                </c:pt>
                <c:pt idx="10">
                  <c:v>4.3457821199894511E-2</c:v>
                </c:pt>
                <c:pt idx="11">
                  <c:v>4.2756265324686349E-2</c:v>
                </c:pt>
                <c:pt idx="12">
                  <c:v>4.2046954240335027E-2</c:v>
                </c:pt>
                <c:pt idx="13">
                  <c:v>4.1329407545752921E-2</c:v>
                </c:pt>
                <c:pt idx="14">
                  <c:v>4.0603088020015887E-2</c:v>
                </c:pt>
                <c:pt idx="15">
                  <c:v>3.9867391339663362E-2</c:v>
                </c:pt>
                <c:pt idx="16">
                  <c:v>3.9121633213217911E-2</c:v>
                </c:pt>
                <c:pt idx="17">
                  <c:v>3.8365033079726996E-2</c:v>
                </c:pt>
                <c:pt idx="18">
                  <c:v>3.7596693159532339E-2</c:v>
                </c:pt>
                <c:pt idx="19">
                  <c:v>3.6815571099169886E-2</c:v>
                </c:pt>
                <c:pt idx="20">
                  <c:v>3.6020443597624997E-2</c:v>
                </c:pt>
                <c:pt idx="21">
                  <c:v>3.5209857022959146E-2</c:v>
                </c:pt>
                <c:pt idx="22">
                  <c:v>3.4382058727274144E-2</c:v>
                </c:pt>
                <c:pt idx="23">
                  <c:v>3.3534898767733731E-2</c:v>
                </c:pt>
                <c:pt idx="24">
                  <c:v>3.2665684448203114E-2</c:v>
                </c:pt>
                <c:pt idx="25">
                  <c:v>3.1770956019764443E-2</c:v>
                </c:pt>
                <c:pt idx="26">
                  <c:v>3.0846122751765504E-2</c:v>
                </c:pt>
                <c:pt idx="27">
                  <c:v>2.9884832819952238E-2</c:v>
                </c:pt>
                <c:pt idx="28">
                  <c:v>2.8877784144422845E-2</c:v>
                </c:pt>
                <c:pt idx="29">
                  <c:v>2.7810192291768596E-2</c:v>
                </c:pt>
              </c:numCache>
            </c:numRef>
          </c:val>
          <c:smooth val="0"/>
        </c:ser>
        <c:ser>
          <c:idx val="7"/>
          <c:order val="7"/>
          <c:tx>
            <c:v>PO(23)</c:v>
          </c:tx>
          <c:marker>
            <c:symbol val="none"/>
          </c:marker>
          <c:val>
            <c:numRef>
              <c:f>Playroom!$K$58:$K$88</c:f>
              <c:numCache>
                <c:formatCode>0.000</c:formatCode>
                <c:ptCount val="31"/>
                <c:pt idx="0">
                  <c:v>5.0124899169003649</c:v>
                </c:pt>
                <c:pt idx="1">
                  <c:v>4.948253967103895</c:v>
                </c:pt>
                <c:pt idx="2">
                  <c:v>4.8835379565611268</c:v>
                </c:pt>
                <c:pt idx="3">
                  <c:v>4.8183221072894442</c:v>
                </c:pt>
                <c:pt idx="4">
                  <c:v>4.7525851130044465</c:v>
                </c:pt>
                <c:pt idx="5">
                  <c:v>4.6863039619131239</c:v>
                </c:pt>
                <c:pt idx="6">
                  <c:v>4.619453731592694</c:v>
                </c:pt>
                <c:pt idx="7">
                  <c:v>4.5520073503071474</c:v>
                </c:pt>
                <c:pt idx="8">
                  <c:v>4.4839353176971342</c:v>
                </c:pt>
                <c:pt idx="9">
                  <c:v>4.4152053759328753</c:v>
                </c:pt>
                <c:pt idx="10">
                  <c:v>4.3457821199894511</c:v>
                </c:pt>
                <c:pt idx="11">
                  <c:v>4.2756265324686353</c:v>
                </c:pt>
                <c:pt idx="12">
                  <c:v>4.2046954240335026</c:v>
                </c:pt>
                <c:pt idx="13">
                  <c:v>4.1329407545752916</c:v>
                </c:pt>
                <c:pt idx="14">
                  <c:v>4.0603088020015887</c:v>
                </c:pt>
                <c:pt idx="15">
                  <c:v>3.9867391339663363</c:v>
                </c:pt>
                <c:pt idx="16">
                  <c:v>3.912163321321791</c:v>
                </c:pt>
                <c:pt idx="17">
                  <c:v>3.8365033079726993</c:v>
                </c:pt>
                <c:pt idx="18">
                  <c:v>3.7596693159532339</c:v>
                </c:pt>
                <c:pt idx="19">
                  <c:v>2.9767976499812066</c:v>
                </c:pt>
                <c:pt idx="20">
                  <c:v>2.433942919953644</c:v>
                </c:pt>
                <c:pt idx="21">
                  <c:v>1.9987393486115275</c:v>
                </c:pt>
                <c:pt idx="22">
                  <c:v>1.6344495935379799</c:v>
                </c:pt>
                <c:pt idx="23">
                  <c:v>1.3927424274039903</c:v>
                </c:pt>
                <c:pt idx="24">
                  <c:v>1.1657889653697369</c:v>
                </c:pt>
                <c:pt idx="25">
                  <c:v>0.95368783092512766</c:v>
                </c:pt>
                <c:pt idx="26">
                  <c:v>0.75803467990865048</c:v>
                </c:pt>
                <c:pt idx="27">
                  <c:v>0.57684197428766593</c:v>
                </c:pt>
                <c:pt idx="28">
                  <c:v>0.41014815223858098</c:v>
                </c:pt>
                <c:pt idx="29">
                  <c:v>0.25809832075300032</c:v>
                </c:pt>
                <c:pt idx="30">
                  <c:v>0.12105739452600733</c:v>
                </c:pt>
              </c:numCache>
            </c:numRef>
          </c:val>
          <c:smooth val="0"/>
        </c:ser>
        <c:ser>
          <c:idx val="8"/>
          <c:order val="8"/>
          <c:tx>
            <c:v>COP(23)</c:v>
          </c:tx>
          <c:marker>
            <c:symbol val="none"/>
          </c:marker>
          <c:val>
            <c:numRef>
              <c:f>Playroom!$L$58:$L$88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80.857027640902928</c:v>
                </c:pt>
                <c:pt idx="20">
                  <c:v>67.571153402289738</c:v>
                </c:pt>
                <c:pt idx="21">
                  <c:v>56.766471596525307</c:v>
                </c:pt>
                <c:pt idx="22">
                  <c:v>47.537862886652142</c:v>
                </c:pt>
                <c:pt idx="23">
                  <c:v>41.53113558058643</c:v>
                </c:pt>
                <c:pt idx="24">
                  <c:v>35.688490385630509</c:v>
                </c:pt>
                <c:pt idx="25">
                  <c:v>30.017599417903778</c:v>
                </c:pt>
                <c:pt idx="26">
                  <c:v>24.574715143583603</c:v>
                </c:pt>
                <c:pt idx="27">
                  <c:v>19.302165006676717</c:v>
                </c:pt>
                <c:pt idx="28">
                  <c:v>14.202895561077622</c:v>
                </c:pt>
                <c:pt idx="29">
                  <c:v>9.2807096781345724</c:v>
                </c:pt>
                <c:pt idx="30">
                  <c:v>4.5415866936608342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41696"/>
        <c:axId val="87818240"/>
      </c:lineChart>
      <c:catAx>
        <c:axId val="9094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818240"/>
        <c:crosses val="autoZero"/>
        <c:auto val="1"/>
        <c:lblAlgn val="ctr"/>
        <c:lblOffset val="100"/>
        <c:noMultiLvlLbl val="0"/>
      </c:catAx>
      <c:valAx>
        <c:axId val="8781824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90941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90</xdr:row>
      <xdr:rowOff>9524</xdr:rowOff>
    </xdr:from>
    <xdr:to>
      <xdr:col>29</xdr:col>
      <xdr:colOff>390525</xdr:colOff>
      <xdr:row>118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3"/>
  <sheetViews>
    <sheetView tabSelected="1" workbookViewId="0">
      <selection activeCell="I60" sqref="I60"/>
    </sheetView>
  </sheetViews>
  <sheetFormatPr defaultRowHeight="15" x14ac:dyDescent="0.25"/>
  <sheetData>
    <row r="2" spans="1:1" x14ac:dyDescent="0.25">
      <c r="A2" s="118" t="s">
        <v>79</v>
      </c>
    </row>
    <row r="4" spans="1:1" x14ac:dyDescent="0.25">
      <c r="A4" t="s">
        <v>39</v>
      </c>
    </row>
    <row r="5" spans="1:1" x14ac:dyDescent="0.25">
      <c r="A5" t="s">
        <v>80</v>
      </c>
    </row>
    <row r="7" spans="1:1" x14ac:dyDescent="0.25">
      <c r="A7" s="21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5" spans="1:1" x14ac:dyDescent="0.25">
      <c r="A15" t="s">
        <v>46</v>
      </c>
    </row>
    <row r="16" spans="1:1" x14ac:dyDescent="0.25">
      <c r="A16" t="s">
        <v>47</v>
      </c>
    </row>
    <row r="17" spans="1:1" x14ac:dyDescent="0.25">
      <c r="A17" t="s">
        <v>49</v>
      </c>
    </row>
    <row r="18" spans="1:1" x14ac:dyDescent="0.25">
      <c r="A18" t="s">
        <v>54</v>
      </c>
    </row>
    <row r="19" spans="1:1" x14ac:dyDescent="0.25">
      <c r="A19" t="s">
        <v>48</v>
      </c>
    </row>
    <row r="20" spans="1:1" x14ac:dyDescent="0.25">
      <c r="A20" t="s">
        <v>50</v>
      </c>
    </row>
    <row r="21" spans="1:1" x14ac:dyDescent="0.25">
      <c r="A21" t="s">
        <v>51</v>
      </c>
    </row>
    <row r="22" spans="1:1" x14ac:dyDescent="0.25">
      <c r="A22" t="s">
        <v>52</v>
      </c>
    </row>
    <row r="23" spans="1:1" x14ac:dyDescent="0.25">
      <c r="A23" t="s">
        <v>53</v>
      </c>
    </row>
    <row r="25" spans="1:1" x14ac:dyDescent="0.25">
      <c r="A25" t="s">
        <v>56</v>
      </c>
    </row>
    <row r="26" spans="1:1" x14ac:dyDescent="0.25">
      <c r="A26" t="s">
        <v>55</v>
      </c>
    </row>
    <row r="28" spans="1:1" x14ac:dyDescent="0.25">
      <c r="A28" t="s">
        <v>57</v>
      </c>
    </row>
    <row r="29" spans="1:1" x14ac:dyDescent="0.25">
      <c r="A29" t="s">
        <v>58</v>
      </c>
    </row>
    <row r="30" spans="1:1" x14ac:dyDescent="0.25">
      <c r="A30" t="s">
        <v>59</v>
      </c>
    </row>
    <row r="31" spans="1:1" x14ac:dyDescent="0.25">
      <c r="A31" t="s">
        <v>60</v>
      </c>
    </row>
    <row r="33" spans="1:1" x14ac:dyDescent="0.25">
      <c r="A33" t="s">
        <v>61</v>
      </c>
    </row>
    <row r="34" spans="1:1" x14ac:dyDescent="0.25">
      <c r="A34" t="s">
        <v>62</v>
      </c>
    </row>
    <row r="35" spans="1:1" x14ac:dyDescent="0.25">
      <c r="A35" t="s">
        <v>63</v>
      </c>
    </row>
    <row r="36" spans="1:1" x14ac:dyDescent="0.25">
      <c r="A36" s="21" t="s">
        <v>4</v>
      </c>
    </row>
    <row r="37" spans="1:1" x14ac:dyDescent="0.25">
      <c r="A37" s="21" t="s">
        <v>0</v>
      </c>
    </row>
    <row r="38" spans="1:1" x14ac:dyDescent="0.25">
      <c r="A38" s="21" t="s">
        <v>5</v>
      </c>
    </row>
    <row r="39" spans="1:1" x14ac:dyDescent="0.25">
      <c r="A39" s="21" t="s">
        <v>90</v>
      </c>
    </row>
    <row r="40" spans="1:1" x14ac:dyDescent="0.25">
      <c r="A40" s="21" t="s">
        <v>92</v>
      </c>
    </row>
    <row r="41" spans="1:1" x14ac:dyDescent="0.25">
      <c r="A41" s="21" t="s">
        <v>93</v>
      </c>
    </row>
    <row r="42" spans="1:1" x14ac:dyDescent="0.25">
      <c r="A42" s="21" t="s">
        <v>94</v>
      </c>
    </row>
    <row r="43" spans="1:1" x14ac:dyDescent="0.25">
      <c r="A43" s="21"/>
    </row>
    <row r="44" spans="1:1" x14ac:dyDescent="0.25">
      <c r="A44" s="127" t="s">
        <v>71</v>
      </c>
    </row>
    <row r="46" spans="1:1" x14ac:dyDescent="0.25">
      <c r="A46" s="127" t="s">
        <v>64</v>
      </c>
    </row>
    <row r="48" spans="1:1" x14ac:dyDescent="0.25">
      <c r="A48" s="127" t="s">
        <v>65</v>
      </c>
    </row>
    <row r="50" spans="1:1" x14ac:dyDescent="0.25">
      <c r="A50" t="s">
        <v>66</v>
      </c>
    </row>
    <row r="52" spans="1:1" x14ac:dyDescent="0.25">
      <c r="A52" t="s">
        <v>68</v>
      </c>
    </row>
    <row r="53" spans="1:1" x14ac:dyDescent="0.25">
      <c r="A53" t="s">
        <v>69</v>
      </c>
    </row>
    <row r="54" spans="1:1" x14ac:dyDescent="0.25">
      <c r="A54" t="s">
        <v>70</v>
      </c>
    </row>
    <row r="56" spans="1:1" x14ac:dyDescent="0.25">
      <c r="A56" t="s">
        <v>74</v>
      </c>
    </row>
    <row r="57" spans="1:1" x14ac:dyDescent="0.25">
      <c r="A57" t="s">
        <v>81</v>
      </c>
    </row>
    <row r="58" spans="1:1" x14ac:dyDescent="0.25">
      <c r="A58" t="s">
        <v>75</v>
      </c>
    </row>
    <row r="59" spans="1:1" x14ac:dyDescent="0.25">
      <c r="A59" t="s">
        <v>76</v>
      </c>
    </row>
    <row r="60" spans="1:1" x14ac:dyDescent="0.25">
      <c r="A60" t="s">
        <v>95</v>
      </c>
    </row>
    <row r="62" spans="1:1" x14ac:dyDescent="0.25">
      <c r="A62" t="s">
        <v>78</v>
      </c>
    </row>
    <row r="63" spans="1:1" x14ac:dyDescent="0.25">
      <c r="A63" t="s">
        <v>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workbookViewId="0">
      <selection activeCell="C1" sqref="C1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8.5703125" bestFit="1" customWidth="1"/>
    <col min="5" max="5" width="5.7109375" bestFit="1" customWidth="1"/>
    <col min="6" max="6" width="6" bestFit="1" customWidth="1"/>
    <col min="7" max="8" width="5" bestFit="1" customWidth="1"/>
    <col min="9" max="9" width="5.5703125" bestFit="1" customWidth="1"/>
    <col min="10" max="11" width="6" bestFit="1" customWidth="1"/>
    <col min="12" max="12" width="5" bestFit="1" customWidth="1"/>
    <col min="13" max="14" width="6" bestFit="1" customWidth="1"/>
    <col min="15" max="15" width="5" bestFit="1" customWidth="1"/>
    <col min="16" max="16" width="8" bestFit="1" customWidth="1"/>
    <col min="17" max="17" width="6.140625" customWidth="1"/>
    <col min="18" max="18" width="6" bestFit="1" customWidth="1"/>
    <col min="19" max="20" width="5" bestFit="1" customWidth="1"/>
    <col min="21" max="21" width="5.85546875" customWidth="1"/>
    <col min="22" max="22" width="6" bestFit="1" customWidth="1"/>
    <col min="23" max="24" width="5" bestFit="1" customWidth="1"/>
    <col min="25" max="26" width="6" bestFit="1" customWidth="1"/>
    <col min="27" max="29" width="5" bestFit="1" customWidth="1"/>
    <col min="30" max="30" width="6" bestFit="1" customWidth="1"/>
    <col min="31" max="32" width="5" bestFit="1" customWidth="1"/>
    <col min="33" max="33" width="6" bestFit="1" customWidth="1"/>
    <col min="34" max="34" width="7.7109375" bestFit="1" customWidth="1"/>
    <col min="35" max="35" width="6" bestFit="1" customWidth="1"/>
    <col min="36" max="36" width="5" bestFit="1" customWidth="1"/>
    <col min="37" max="37" width="6" bestFit="1" customWidth="1"/>
    <col min="38" max="38" width="6.5703125" bestFit="1" customWidth="1"/>
    <col min="39" max="39" width="5.28515625" bestFit="1" customWidth="1"/>
  </cols>
  <sheetData>
    <row r="1" spans="1:39" ht="15.75" thickBot="1" x14ac:dyDescent="0.3">
      <c r="A1" s="18" t="s">
        <v>14</v>
      </c>
      <c r="B1" s="12"/>
      <c r="C1" s="89">
        <v>8000</v>
      </c>
      <c r="D1" s="12" t="s">
        <v>22</v>
      </c>
      <c r="E1" s="90">
        <v>-3.2</v>
      </c>
      <c r="F1" s="18" t="s">
        <v>8</v>
      </c>
      <c r="G1" s="12"/>
      <c r="H1" s="91">
        <v>21</v>
      </c>
      <c r="J1" s="18" t="s">
        <v>16</v>
      </c>
      <c r="K1" s="35"/>
      <c r="L1" s="35"/>
      <c r="M1" s="35"/>
      <c r="N1" s="35"/>
      <c r="O1" s="35"/>
      <c r="P1" s="89">
        <v>24000</v>
      </c>
      <c r="Q1" s="12" t="s">
        <v>15</v>
      </c>
      <c r="R1" s="35"/>
      <c r="S1" s="36"/>
      <c r="U1" s="18" t="s">
        <v>82</v>
      </c>
      <c r="V1" s="35"/>
      <c r="W1" s="35"/>
      <c r="X1" s="160">
        <v>5</v>
      </c>
    </row>
    <row r="2" spans="1:39" ht="15.75" thickBot="1" x14ac:dyDescent="0.3"/>
    <row r="3" spans="1:39" ht="15.75" thickBot="1" x14ac:dyDescent="0.3">
      <c r="A3" s="181" t="s">
        <v>0</v>
      </c>
      <c r="B3" s="174"/>
      <c r="C3" s="12"/>
      <c r="D3" s="12"/>
      <c r="E3" s="12"/>
      <c r="F3" s="181">
        <v>25</v>
      </c>
      <c r="G3" s="224"/>
      <c r="H3" s="174"/>
      <c r="I3" s="100"/>
      <c r="J3" s="174">
        <v>35</v>
      </c>
      <c r="K3" s="224"/>
      <c r="L3" s="174"/>
      <c r="M3" s="100"/>
      <c r="N3" s="174">
        <v>40</v>
      </c>
      <c r="O3" s="174"/>
      <c r="P3" s="174"/>
      <c r="Q3" s="100"/>
      <c r="R3" s="174">
        <v>45</v>
      </c>
      <c r="S3" s="174"/>
      <c r="T3" s="174"/>
      <c r="U3" s="100"/>
      <c r="V3" s="174">
        <v>50</v>
      </c>
      <c r="W3" s="174"/>
      <c r="X3" s="174"/>
      <c r="Y3" s="100"/>
      <c r="Z3" s="174">
        <v>55</v>
      </c>
      <c r="AA3" s="174"/>
      <c r="AB3" s="174"/>
      <c r="AC3" s="101"/>
      <c r="AD3" s="174">
        <v>60</v>
      </c>
      <c r="AE3" s="174"/>
      <c r="AF3" s="174"/>
      <c r="AG3" s="101"/>
    </row>
    <row r="4" spans="1:39" x14ac:dyDescent="0.25">
      <c r="A4" s="209" t="s">
        <v>1</v>
      </c>
      <c r="B4" s="210"/>
      <c r="C4" s="182" t="s">
        <v>19</v>
      </c>
      <c r="D4" s="99" t="s">
        <v>4</v>
      </c>
      <c r="E4" s="184" t="s">
        <v>2</v>
      </c>
      <c r="F4" s="217" t="s">
        <v>3</v>
      </c>
      <c r="G4" s="212" t="s">
        <v>4</v>
      </c>
      <c r="H4" s="220" t="s">
        <v>5</v>
      </c>
      <c r="I4" s="170" t="s">
        <v>4</v>
      </c>
      <c r="J4" s="214" t="s">
        <v>3</v>
      </c>
      <c r="K4" s="212" t="s">
        <v>4</v>
      </c>
      <c r="L4" s="214" t="s">
        <v>5</v>
      </c>
      <c r="M4" s="170" t="s">
        <v>4</v>
      </c>
      <c r="N4" s="177" t="s">
        <v>3</v>
      </c>
      <c r="O4" s="179" t="s">
        <v>4</v>
      </c>
      <c r="P4" s="175" t="s">
        <v>5</v>
      </c>
      <c r="Q4" s="99" t="s">
        <v>4</v>
      </c>
      <c r="R4" s="177" t="s">
        <v>3</v>
      </c>
      <c r="S4" s="179" t="s">
        <v>4</v>
      </c>
      <c r="T4" s="175" t="s">
        <v>5</v>
      </c>
      <c r="U4" s="99" t="s">
        <v>4</v>
      </c>
      <c r="V4" s="177" t="s">
        <v>3</v>
      </c>
      <c r="W4" s="179" t="s">
        <v>4</v>
      </c>
      <c r="X4" s="175" t="s">
        <v>5</v>
      </c>
      <c r="Y4" s="99" t="s">
        <v>4</v>
      </c>
      <c r="Z4" s="177" t="s">
        <v>3</v>
      </c>
      <c r="AA4" s="179" t="s">
        <v>4</v>
      </c>
      <c r="AB4" s="175" t="s">
        <v>5</v>
      </c>
      <c r="AC4" s="99" t="s">
        <v>4</v>
      </c>
      <c r="AD4" s="177" t="s">
        <v>3</v>
      </c>
      <c r="AE4" s="179" t="s">
        <v>4</v>
      </c>
      <c r="AF4" s="175" t="s">
        <v>5</v>
      </c>
      <c r="AG4" s="99" t="s">
        <v>4</v>
      </c>
    </row>
    <row r="5" spans="1:39" ht="15.75" thickBot="1" x14ac:dyDescent="0.3">
      <c r="A5" s="182"/>
      <c r="B5" s="211"/>
      <c r="C5" s="183"/>
      <c r="D5" s="20" t="s">
        <v>0</v>
      </c>
      <c r="E5" s="184"/>
      <c r="F5" s="218"/>
      <c r="G5" s="213"/>
      <c r="H5" s="221"/>
      <c r="I5" s="20" t="s">
        <v>5</v>
      </c>
      <c r="J5" s="215"/>
      <c r="K5" s="213"/>
      <c r="L5" s="215"/>
      <c r="M5" s="20" t="s">
        <v>5</v>
      </c>
      <c r="N5" s="178"/>
      <c r="O5" s="180"/>
      <c r="P5" s="176"/>
      <c r="Q5" s="20" t="s">
        <v>5</v>
      </c>
      <c r="R5" s="178"/>
      <c r="S5" s="180"/>
      <c r="T5" s="176"/>
      <c r="U5" s="20" t="s">
        <v>5</v>
      </c>
      <c r="V5" s="178"/>
      <c r="W5" s="180"/>
      <c r="X5" s="176"/>
      <c r="Y5" s="20" t="s">
        <v>5</v>
      </c>
      <c r="Z5" s="178"/>
      <c r="AA5" s="180"/>
      <c r="AB5" s="176"/>
      <c r="AC5" s="20" t="s">
        <v>5</v>
      </c>
      <c r="AD5" s="178"/>
      <c r="AE5" s="180"/>
      <c r="AF5" s="176"/>
      <c r="AG5" s="20" t="s">
        <v>5</v>
      </c>
    </row>
    <row r="6" spans="1:39" x14ac:dyDescent="0.25">
      <c r="A6" s="162"/>
      <c r="B6" s="206"/>
      <c r="C6" s="94" t="s">
        <v>86</v>
      </c>
      <c r="D6" s="20" t="s">
        <v>30</v>
      </c>
      <c r="E6" s="28"/>
      <c r="F6" s="216"/>
      <c r="G6" s="110"/>
      <c r="H6" s="222"/>
      <c r="I6" s="58"/>
      <c r="J6" s="216"/>
      <c r="K6" s="110"/>
      <c r="L6" s="163"/>
      <c r="M6" s="58"/>
      <c r="N6" s="97"/>
      <c r="O6" s="95"/>
      <c r="P6" s="96"/>
      <c r="Q6" s="93"/>
      <c r="R6" s="97"/>
      <c r="S6" s="95"/>
      <c r="T6" s="96"/>
      <c r="U6" s="93"/>
      <c r="V6" s="97"/>
      <c r="W6" s="95"/>
      <c r="X6" s="96"/>
      <c r="Y6" s="93"/>
      <c r="Z6" s="97"/>
      <c r="AA6" s="95"/>
      <c r="AB6" s="96"/>
      <c r="AC6" s="93"/>
      <c r="AD6" s="97"/>
      <c r="AE6" s="95"/>
      <c r="AF6" s="96"/>
      <c r="AG6" s="158"/>
    </row>
    <row r="7" spans="1:39" ht="15.75" thickBot="1" x14ac:dyDescent="0.3">
      <c r="A7" s="207"/>
      <c r="B7" s="208"/>
      <c r="C7" s="94" t="s">
        <v>84</v>
      </c>
      <c r="D7" s="30" t="s">
        <v>5</v>
      </c>
      <c r="E7" s="28"/>
      <c r="F7" s="219"/>
      <c r="G7" s="171"/>
      <c r="H7" s="223"/>
      <c r="I7" s="171"/>
      <c r="J7" s="216"/>
      <c r="K7" s="171"/>
      <c r="L7" s="119"/>
      <c r="M7" s="171"/>
      <c r="N7" s="97"/>
      <c r="O7" s="95"/>
      <c r="P7" s="96"/>
      <c r="Q7" s="98"/>
      <c r="R7" s="97"/>
      <c r="S7" s="95"/>
      <c r="T7" s="96"/>
      <c r="U7" s="98"/>
      <c r="V7" s="97"/>
      <c r="W7" s="95"/>
      <c r="X7" s="96"/>
      <c r="Y7" s="98"/>
      <c r="Z7" s="97"/>
      <c r="AA7" s="95"/>
      <c r="AB7" s="96"/>
      <c r="AC7" s="98"/>
      <c r="AD7" s="97"/>
      <c r="AE7" s="95"/>
      <c r="AF7" s="96"/>
      <c r="AG7" s="98"/>
    </row>
    <row r="8" spans="1:39" x14ac:dyDescent="0.25">
      <c r="A8" s="192" t="s">
        <v>85</v>
      </c>
      <c r="B8" s="187">
        <v>-10</v>
      </c>
      <c r="C8" s="25"/>
      <c r="D8" s="31">
        <f>IF(D9&gt;Z$3,(1-(D9-Z$3)/(AD$3-Z$3))*(AC8-AG8)+AG8,IF(D9&gt;V$3,(1-(D9-V$3)/(Z$3-V$3))*(Y8-AC8)+AC8,IF(D9&gt;R$3,(1-(D9-R$3)/(V$3-R$3))*(U8-Y8)+Y8,IF(D9&gt;N$3,(1-(D9-N$3)/(R$3-N$3))*(Q8-U8)+U8,IF(D9&gt;J$3,(1-(D9-J$3)/(N$3-J$3))*(M8-Q8)+Q8,IF(D9&gt;F$3,(1-(D9-F$3)/(J$3-F$3))*(I8-M8)+M8,I8))))))</f>
        <v>2.0317926372786994</v>
      </c>
      <c r="E8" s="27" t="s">
        <v>6</v>
      </c>
      <c r="F8" s="3">
        <v>14600</v>
      </c>
      <c r="G8" s="46">
        <v>2.4</v>
      </c>
      <c r="H8" s="167">
        <f t="shared" ref="H8:H35" si="0">F8/G8</f>
        <v>6083.3333333333339</v>
      </c>
      <c r="I8" s="64">
        <f>IF(I10=0,G11,IF(I10=1,(G10-G11)*I11+G11,IF(I10=2,(G9-G10)*I11+G10,IF(I10=3,(G8-G9)*I11+G9,G8))))</f>
        <v>2.7928760330578513</v>
      </c>
      <c r="J8" s="3">
        <v>14400</v>
      </c>
      <c r="K8" s="46">
        <v>2.25</v>
      </c>
      <c r="L8" s="41">
        <f t="shared" ref="L8:L35" si="1">J8/K8</f>
        <v>6400</v>
      </c>
      <c r="M8" s="64">
        <f>IF(M10=0,K11,IF(M10=1,(K10-K11)*M11+K11,IF(M10=2,(K9-K10)*M11+K10,IF(M10=3,(K8-K9)*M11+K9,K8))))</f>
        <v>2.6281459535318885</v>
      </c>
      <c r="N8" s="3">
        <v>14200</v>
      </c>
      <c r="O8" s="4">
        <v>2.1</v>
      </c>
      <c r="P8" s="52">
        <f t="shared" ref="P8:P35" si="2">N8/O8</f>
        <v>6761.9047619047615</v>
      </c>
      <c r="Q8" s="59">
        <f>IF(Q10=0,O11,IF(Q10=1,(O10-O11)*Q11+O11,IF(Q10=2,(O9-O10)*Q11+O10,IF(Q10=3,(O8-O9)*Q11+O9,O8))))</f>
        <v>2.4649940968122785</v>
      </c>
      <c r="R8" s="48">
        <v>14000</v>
      </c>
      <c r="S8" s="4">
        <v>1.9</v>
      </c>
      <c r="T8" s="52">
        <f t="shared" ref="T8:T35" si="3">R8/S8</f>
        <v>7368.4210526315792</v>
      </c>
      <c r="U8" s="59">
        <f>IF(U10=0,S11,IF(U10=1,(S10-S11)*U11+S11,IF(U10=2,(S9-S10)*U11+S10,IF(U10=3,(S8-S9)*U11+S9,S8))))</f>
        <v>2.2531797170472059</v>
      </c>
      <c r="V8" s="3">
        <v>14000</v>
      </c>
      <c r="W8" s="4">
        <v>1.85</v>
      </c>
      <c r="X8" s="41">
        <f t="shared" ref="X8:X35" si="4">V8/W8</f>
        <v>7567.5675675675675</v>
      </c>
      <c r="Y8" s="59">
        <f>IF(Y10=0,W11,IF(Y10=1,(W10-W11)*Y11+W11,IF(Y10=2,(W9-W10)*Y11+W10,IF(Y10=3,(W8-W9)*Y11+W9,W8))))</f>
        <v>2.0062359128474831</v>
      </c>
      <c r="Z8" s="3">
        <v>14000</v>
      </c>
      <c r="AA8" s="4">
        <v>1.75</v>
      </c>
      <c r="AB8" s="41">
        <f t="shared" ref="AB8:AB35" si="5">Z8/AA8</f>
        <v>8000</v>
      </c>
      <c r="AC8" s="59">
        <f>IF(AC10=0,AA11,IF(AC10=1,(AA10-AA11)*AC11+AA11,IF(AC10=2,(AA9-AA10)*AC11+AA10,IF(AC10=3,(AA8-AA9)*AC11+AA9,AA8))))</f>
        <v>1.7508264462809919</v>
      </c>
      <c r="AD8" s="3">
        <v>14000</v>
      </c>
      <c r="AE8" s="4">
        <v>1.55</v>
      </c>
      <c r="AF8" s="41">
        <f t="shared" ref="AF8:AF35" si="6">AD8/AE8</f>
        <v>9032.2580645161288</v>
      </c>
      <c r="AG8" s="59">
        <f>IF(AE8=AE9,AE8,IF(AG10=0,AE11,IF(AG10=1,(AE10-AE11)*AG11+AE11,IF(AG10=2,(AE9-AE10)*AG11+AE10,IF(AG10=3,(AE8-AE9)*AG11+AE9,AE8)))))</f>
        <v>1.55</v>
      </c>
      <c r="AH8" s="23"/>
      <c r="AI8" s="11"/>
      <c r="AJ8" s="172"/>
      <c r="AK8" s="11"/>
      <c r="AL8" s="23"/>
      <c r="AM8" s="23"/>
    </row>
    <row r="9" spans="1:39" x14ac:dyDescent="0.25">
      <c r="A9" s="192"/>
      <c r="B9" s="187"/>
      <c r="C9" s="13">
        <f>C$1/(21-E$1)*(H$1-B8)</f>
        <v>10247.933884297521</v>
      </c>
      <c r="D9" s="32">
        <f>(C9/P$1)^(1/1.3)*50+H$1+X$1/2</f>
        <v>49.48253967103895</v>
      </c>
      <c r="E9" s="28" t="s">
        <v>20</v>
      </c>
      <c r="F9" s="5">
        <v>14000</v>
      </c>
      <c r="G9" s="6">
        <v>2.8</v>
      </c>
      <c r="H9" s="159">
        <f t="shared" si="0"/>
        <v>5000</v>
      </c>
      <c r="I9" s="63">
        <f>IF($C9&gt;F8,H8,$C9/I8)</f>
        <v>3669.312122341968</v>
      </c>
      <c r="J9" s="5">
        <v>14000</v>
      </c>
      <c r="K9" s="6">
        <v>2.5</v>
      </c>
      <c r="L9" s="42">
        <f t="shared" si="1"/>
        <v>5600</v>
      </c>
      <c r="M9" s="63">
        <f>IF($C9&gt;J8,L8,$C9/M8)</f>
        <v>3899.3016618904376</v>
      </c>
      <c r="N9" s="5">
        <v>14000</v>
      </c>
      <c r="O9" s="6">
        <v>2.2000000000000002</v>
      </c>
      <c r="P9" s="53">
        <f t="shared" si="2"/>
        <v>6363.6363636363631</v>
      </c>
      <c r="Q9" s="63">
        <f>IF($C9&gt;N8,P8,$C9/Q8)</f>
        <v>4157.3867854491464</v>
      </c>
      <c r="R9" s="49">
        <v>14000</v>
      </c>
      <c r="S9" s="6">
        <v>1.9</v>
      </c>
      <c r="T9" s="53">
        <f t="shared" si="3"/>
        <v>7368.4210526315792</v>
      </c>
      <c r="U9" s="63">
        <f>IF($C9&gt;R8,T8,$C9/U8)</f>
        <v>4548.2097174775954</v>
      </c>
      <c r="V9" s="5">
        <v>14000</v>
      </c>
      <c r="W9" s="6">
        <v>1.85</v>
      </c>
      <c r="X9" s="42">
        <f t="shared" si="4"/>
        <v>7567.5675675675675</v>
      </c>
      <c r="Y9" s="63">
        <f>IF($C9&gt;V8,X8,$C9/Y8)</f>
        <v>5108.0402950979296</v>
      </c>
      <c r="Z9" s="5">
        <v>14000</v>
      </c>
      <c r="AA9" s="6">
        <v>1.75</v>
      </c>
      <c r="AB9" s="42">
        <f t="shared" si="5"/>
        <v>8000</v>
      </c>
      <c r="AC9" s="63">
        <f>IF($C9&gt;Z8,AB8,$C9/AC8)</f>
        <v>5853.1980174651871</v>
      </c>
      <c r="AD9" s="5">
        <v>14000</v>
      </c>
      <c r="AE9" s="6">
        <v>1.55</v>
      </c>
      <c r="AF9" s="42">
        <f t="shared" si="6"/>
        <v>9032.2580645161288</v>
      </c>
      <c r="AG9" s="63">
        <f>IF(AND(AG10&gt;2,$C9&gt;AD8),AF8,$C9/AG8)</f>
        <v>6611.5702479338843</v>
      </c>
      <c r="AH9" s="173"/>
      <c r="AI9" s="11"/>
      <c r="AJ9" s="172"/>
      <c r="AK9" s="11"/>
      <c r="AL9" s="23"/>
      <c r="AM9" s="23"/>
    </row>
    <row r="10" spans="1:39" x14ac:dyDescent="0.25">
      <c r="A10" s="192"/>
      <c r="B10" s="187"/>
      <c r="C10" s="225">
        <f>C11/X$1/60/1.11</f>
        <v>30.813094936969247</v>
      </c>
      <c r="D10" s="32">
        <f>IF(AND(D9&lt;F$3,C9&lt;F11),C9/F11*100,IF(AND(D9&lt;J$3,C9&lt;F11),C9/(F11-((D9-F$3)/(J$3-F$3))*(F11-J11))*100,IF(AND(D9&lt;N$3,C9&lt;N11),C9/(J11-((D9-J$3)/(N$3-J$3))*(J11-N11))*100,IF(AND(D9&lt;R$3,C9&lt;R11),C9/(N11-((D9-N$3)/(R$3-N$3))*(N11-R11))*100,IF(AND(D9&lt;V$3,C13&lt;V11),C9/(R11-((D9-R$3)/(V$3-R$3))*(R11-V11))*100,IF(AND(D9&lt;Z$3,C13&lt;Z11),C9/(V11-((D9-V$3)/(Z$3-V$3))*(V11-Z11))*100,100))))))</f>
        <v>100</v>
      </c>
      <c r="E10" s="28" t="s">
        <v>21</v>
      </c>
      <c r="F10" s="39">
        <v>11200</v>
      </c>
      <c r="G10" s="40">
        <v>2.85</v>
      </c>
      <c r="H10" s="168">
        <f t="shared" si="0"/>
        <v>3929.8245614035086</v>
      </c>
      <c r="I10" s="58">
        <f>IF($C9&gt;=(F8-J8)*(1-($D9-F3)/(J3-F3))+J8,4,IF($C9&gt;=(F9-J9)*(1-($D9-F3)/(J3-F3))+J9,3,IF($C9&gt;=(F10-J10)*(1-($D9-F3)/(J3-F3))+J10,2,IF($C9&gt;=(F11-J11)*(1-($D9-F3)/(J3-F3))+J11,1,0))))</f>
        <v>1</v>
      </c>
      <c r="J10" s="39">
        <v>11200</v>
      </c>
      <c r="K10" s="40">
        <v>2.7</v>
      </c>
      <c r="L10" s="53">
        <f t="shared" si="1"/>
        <v>4148.1481481481478</v>
      </c>
      <c r="M10" s="58">
        <f>IF($C9&gt;(J8-N8)*(1-($D9-J3)/(N3-J3))+N8,4,IF($C9&gt;(J9-N9)*(1-($D9-J3)/(N3-J3))+N9,3,IF($C9&gt;(J10-N10)*(1-($D9-J3)/(N3-J3))+N10,2,IF($C9&gt;(J11-N11)*(1-($D9-J3)/(N3-J3))+N11,1,0))))</f>
        <v>1</v>
      </c>
      <c r="N10" s="39">
        <v>11200</v>
      </c>
      <c r="O10" s="40">
        <v>2.5499999999999998</v>
      </c>
      <c r="P10" s="53">
        <f t="shared" si="2"/>
        <v>4392.1568627450979</v>
      </c>
      <c r="Q10" s="58">
        <f>IF($C9&gt;(N8-R8)*(1-($D9-N3)/(R3-N3))+R8,4,IF($C9&gt;(N9-R9)*(1-($D9-N3)/(R3-N3))+R9,3,IF($C9&gt;(N10-R10)*(1-($D9-N3)/(R3-N3))+R10,2,IF($C9&gt;(N11-R11)*(1-($D9-N3)/(R3-N3))+R11,1,0))))</f>
        <v>1</v>
      </c>
      <c r="R10" s="47">
        <v>11200</v>
      </c>
      <c r="S10" s="40">
        <v>2.35</v>
      </c>
      <c r="T10" s="53">
        <f t="shared" si="3"/>
        <v>4765.9574468085102</v>
      </c>
      <c r="U10" s="58">
        <f>IF($C9&gt;(R8-V8)*(1-($D9-R3)/(V3-R3))+V8,4,IF($C9&gt;(R9-V9)*(1-($D9-R3)/(V3-R3))+V9,3,IF($C9&gt;(R10-V10)*(1-($D9-R3)/(V3-R3))+V10,2,IF($C9&gt;(R11-V11)*(1-($D9-R3)/(V3-R3))+V11,1,0))))</f>
        <v>1</v>
      </c>
      <c r="V10" s="39">
        <v>11200</v>
      </c>
      <c r="W10" s="40">
        <v>2.1</v>
      </c>
      <c r="X10" s="42">
        <f t="shared" si="4"/>
        <v>5333.333333333333</v>
      </c>
      <c r="Y10" s="58">
        <f>IF($C9&gt;(V8-Z8)*(1-($D9-V3)/(Z3-V3))+Z8,4,IF($C9&gt;(V9-Z9)*(1-($D9-V3)/(Z3-V3))+Z9,3,IF($C9&gt;(V10-Z10)*(1-($D9-V3)/(Z3-V3))+Z10,2,IF($C9&gt;(V11-Z11)*(1-($D9-V3)/(Z3-V3))+Z11,1,0))))</f>
        <v>1</v>
      </c>
      <c r="Z10" s="39">
        <v>11200</v>
      </c>
      <c r="AA10" s="40">
        <v>1.85</v>
      </c>
      <c r="AB10" s="42">
        <f t="shared" si="5"/>
        <v>6054.0540540540542</v>
      </c>
      <c r="AC10" s="58">
        <f>IF($C9&gt;Z8,4,IF($C9&gt;Z9,3,IF($C9&gt;Z10,2,IF($C9&gt;Z11,1,0))))</f>
        <v>1</v>
      </c>
      <c r="AD10" s="39">
        <v>11200</v>
      </c>
      <c r="AE10" s="40">
        <v>1.65</v>
      </c>
      <c r="AF10" s="42">
        <f t="shared" si="6"/>
        <v>6787.878787878788</v>
      </c>
      <c r="AG10" s="58">
        <f>IF($C9&gt;AD8,4,IF($C9&gt;AD9,3,IF($C9&gt;AD10,2,IF($C9&gt;AD11,1,0))))</f>
        <v>1</v>
      </c>
      <c r="AH10" s="173"/>
      <c r="AI10" s="11"/>
      <c r="AJ10" s="172"/>
      <c r="AK10" s="11"/>
      <c r="AL10" s="23"/>
      <c r="AM10" s="23"/>
    </row>
    <row r="11" spans="1:39" ht="15.75" thickBot="1" x14ac:dyDescent="0.3">
      <c r="A11" s="192"/>
      <c r="B11" s="188"/>
      <c r="C11" s="161">
        <f>D11*D8</f>
        <v>10260.76061401076</v>
      </c>
      <c r="D11" s="33">
        <f>IF(D9&gt;AD$3,AG9,IF(D9&gt;Z$3,((D9-Z$3)/(AD$3-Z$3))*(AG9-AC9)+AC9,IF(D9&gt;V$3,((D9-V$3)/(Z$3-V$3))*(AC9-Y9)+Y9,IF(D9&gt;R$3,((D9-R$3)/(V$3-R$3))*(Y9-U9)+U9,IF(D9&gt;N$3,((D9-N$3)/(R$3-N$3))*(U9-Q9)+Q9,IF(D9&gt;J$3,((D9-J$3)/(N$3-J$3))*(Q9-M9)+M9,IF(D9&gt;F$3,((D9-F$3)/(J$3-F$3))*(M9-I9)+I9,I9)))))))</f>
        <v>5050.1022721263553</v>
      </c>
      <c r="E11" s="29" t="s">
        <v>7</v>
      </c>
      <c r="F11" s="7">
        <v>6200</v>
      </c>
      <c r="G11" s="8">
        <v>2.5499999999999998</v>
      </c>
      <c r="H11" s="169">
        <f t="shared" si="0"/>
        <v>2431.372549019608</v>
      </c>
      <c r="I11" s="17">
        <f>IF(I10=1,($C9-F11)/(F10-F11),IF(I10=2,($C9-F10)/(F9-F10),IF(I10=3,($C9-F9)/(F8-F9),0)))</f>
        <v>0.8095867768595042</v>
      </c>
      <c r="J11" s="7">
        <v>5900</v>
      </c>
      <c r="K11" s="8">
        <v>2.2999999999999998</v>
      </c>
      <c r="L11" s="54">
        <f t="shared" si="1"/>
        <v>2565.217391304348</v>
      </c>
      <c r="M11" s="17">
        <f>IF(M10=1,($C9-J11)/(J10-J11),IF(M10=2,($C9-J10)/(J9-J10),IF(M10=3,($C9-J9)/(J8-J9),0)))</f>
        <v>0.82036488382972095</v>
      </c>
      <c r="N11" s="7">
        <v>5600</v>
      </c>
      <c r="O11" s="8">
        <v>2.0499999999999998</v>
      </c>
      <c r="P11" s="54">
        <f t="shared" si="2"/>
        <v>2731.707317073171</v>
      </c>
      <c r="Q11" s="17">
        <f>IF(Q10=1,($C9-N11)/(N10-N11),IF(Q10=2,($C9-N10)/(N9-N10),IF(Q10=3,($C9-N9)/(N8-N9),0)))</f>
        <v>0.82998819362455734</v>
      </c>
      <c r="R11" s="47">
        <v>5300</v>
      </c>
      <c r="S11" s="40">
        <v>1.75</v>
      </c>
      <c r="T11" s="56">
        <f t="shared" si="3"/>
        <v>3028.5714285714284</v>
      </c>
      <c r="U11" s="17">
        <f>IF(U10=1,($C9-R11)/(R10-R11),IF(U10=2,($C9-R10)/(R9-R10),IF(U10=3,($C9-R9)/(R8-R9),0)))</f>
        <v>0.83863286174534257</v>
      </c>
      <c r="V11" s="7">
        <v>4600</v>
      </c>
      <c r="W11" s="8">
        <v>1.45</v>
      </c>
      <c r="X11" s="43">
        <f t="shared" si="4"/>
        <v>3172.4137931034484</v>
      </c>
      <c r="Y11" s="17">
        <f>IF(Y10=1,($C9-V11)/(V10-V11),IF(Y10=2,($C9-V10)/(V9-V10),IF(Y10=3,($C9-V9)/(V8-V9),0)))</f>
        <v>0.85574755822689719</v>
      </c>
      <c r="Z11" s="7">
        <v>4000</v>
      </c>
      <c r="AA11" s="8">
        <v>1.1000000000000001</v>
      </c>
      <c r="AB11" s="43">
        <f t="shared" si="5"/>
        <v>3636.363636363636</v>
      </c>
      <c r="AC11" s="17">
        <f>IF(AC10=1,($C9-Z11)/(Z10-Z11),IF(AC10=2,($C9-Z10)/(Z9-Z10),IF(AC10=3,($C9-Z9)/(Z8-Z9),0)))</f>
        <v>0.86776859504132242</v>
      </c>
      <c r="AD11" s="7">
        <v>3900</v>
      </c>
      <c r="AE11" s="8">
        <v>0.85</v>
      </c>
      <c r="AF11" s="43">
        <f t="shared" si="6"/>
        <v>4588.2352941176468</v>
      </c>
      <c r="AG11" s="17">
        <f>IF(AG10=1,($C9-AD11)/(AD10-AD11),IF(AG10=2,($C9-AD10)/(AD9-AD10),IF(AG10=3,($C9-AD9)/(AD8-AD9),0)))</f>
        <v>0.86957998415034532</v>
      </c>
      <c r="AH11" s="173"/>
      <c r="AI11" s="11"/>
      <c r="AJ11" s="172"/>
      <c r="AK11" s="11"/>
      <c r="AL11" s="23"/>
      <c r="AM11" s="23"/>
    </row>
    <row r="12" spans="1:39" x14ac:dyDescent="0.25">
      <c r="A12" s="192"/>
      <c r="B12" s="186">
        <v>-7</v>
      </c>
      <c r="C12" s="34"/>
      <c r="D12" s="31">
        <f>IF(D13&gt;Z$3,(1-(D13-Z$3)/(AD$3-Z$3))*(AC12-AG12)+AG12,IF(D13&gt;V$3,(1-(D13-V$3)/(Z$3-V$3))*(Y12-AC12)+AC12,IF(D13&gt;R$3,(1-(D13-R$3)/(V$3-R$3))*(U12-Y12)+Y12,IF(D13&gt;N$3,(1-(D13-N$3)/(R$3-N$3))*(Q12-U12)+U12,IF(D13&gt;J$3,(1-(D13-J$3)/(N$3-J$3))*(M12-Q12)+Q12,IF(D13&gt;F$3,(1-(D13-F$3)/(J$3-F$3))*(I12-M12)+M12,I12))))))</f>
        <v>2.2087689563343691</v>
      </c>
      <c r="E12" s="27" t="s">
        <v>6</v>
      </c>
      <c r="F12" s="3">
        <v>16100</v>
      </c>
      <c r="G12" s="4">
        <v>2.7</v>
      </c>
      <c r="H12" s="52">
        <f t="shared" si="0"/>
        <v>5962.9629629629626</v>
      </c>
      <c r="I12" s="59">
        <f>IF(I14=0,G15,IF(I14=1,(G14-G15)*I15+G15,IF(I14=2,(G13-G14)*I15+G14,IF(I14=3,(G12-G13)*I15+G13,G12))))</f>
        <v>3.3774624034683649</v>
      </c>
      <c r="J12" s="3">
        <v>15900</v>
      </c>
      <c r="K12" s="4">
        <v>2.5</v>
      </c>
      <c r="L12" s="41">
        <f t="shared" si="1"/>
        <v>6360</v>
      </c>
      <c r="M12" s="59">
        <f>IF(M14=0,K15,IF(M14=1,(K14-K15)*M15+K15,IF(M14=2,(K13-K14)*M15+K14,IF(M14=3,(K12-K13)*M15+K13,K12))))</f>
        <v>2.7975206611570247</v>
      </c>
      <c r="N12" s="3">
        <v>15700</v>
      </c>
      <c r="O12" s="4">
        <v>2.2999999999999998</v>
      </c>
      <c r="P12" s="52">
        <f t="shared" si="2"/>
        <v>6826.0869565217399</v>
      </c>
      <c r="Q12" s="59">
        <f>IF(Q14=0,O15,IF(Q14=1,(O14-O15)*Q15+O15,IF(Q14=2,(O13-O14)*Q15+O14,IF(Q14=3,(O12-O13)*Q15+O13,O12))))</f>
        <v>2.5610192837465564</v>
      </c>
      <c r="R12" s="48">
        <v>15500</v>
      </c>
      <c r="S12" s="4">
        <v>2.1</v>
      </c>
      <c r="T12" s="60">
        <f t="shared" si="3"/>
        <v>7380.9523809523807</v>
      </c>
      <c r="U12" s="59">
        <f>IF(U14=0,S15,IF(U14=1,(S14-S15)*U15+S15,IF(U14=2,(S13-S14)*U15+S14,IF(U14=3,(S12-S13)*U15+S13,S12))))</f>
        <v>2.3245179063360881</v>
      </c>
      <c r="V12" s="3">
        <v>14700</v>
      </c>
      <c r="W12" s="4">
        <v>2.0499999999999998</v>
      </c>
      <c r="X12" s="41">
        <f t="shared" si="4"/>
        <v>7170.7317073170734</v>
      </c>
      <c r="Y12" s="59">
        <f>IF(Y14=0,W15,IF(Y14=1,(W14-W15)*Y15+W15,IF(Y14=2,(W13-W14)*Y15+W14,IF(Y14=3,(W12-W13)*Y15+W13,W12))))</f>
        <v>2.0953892996955199</v>
      </c>
      <c r="Z12" s="3">
        <v>14000</v>
      </c>
      <c r="AA12" s="4">
        <v>1.95</v>
      </c>
      <c r="AB12" s="41">
        <f t="shared" si="5"/>
        <v>7179.4871794871797</v>
      </c>
      <c r="AC12" s="59">
        <f>IF(AC14=0,AA15,IF(AC14=1,(AA14-AA15)*AC15+AA15,IF(AC14=2,(AA13-AA14)*AC15+AA14,IF(AC14=3,IF(AA12=AA13,AA12,(AA12-AA13)*AC15+AA13)))))</f>
        <v>1.8720232629323539</v>
      </c>
      <c r="AD12" s="3">
        <v>14000</v>
      </c>
      <c r="AE12" s="4">
        <v>1.75</v>
      </c>
      <c r="AF12" s="41">
        <f t="shared" si="6"/>
        <v>8000</v>
      </c>
      <c r="AG12" s="59">
        <f>IF(AG14=0,AE15,IF(AG14=1,(AE14-AE15)*AG15+AE15,IF(AG14=2,(AE13-AE14)*AG15+AE14,IF(AG14=3,IF(AE12=AE13,AE12,(AE12-AE13)*AG15+AE13)))))</f>
        <v>1.6629510179399314</v>
      </c>
      <c r="AH12" s="23"/>
      <c r="AI12" s="11"/>
      <c r="AJ12" s="172"/>
      <c r="AK12" s="11"/>
      <c r="AL12" s="23"/>
      <c r="AM12" s="23"/>
    </row>
    <row r="13" spans="1:39" x14ac:dyDescent="0.25">
      <c r="A13" s="192"/>
      <c r="B13" s="187"/>
      <c r="C13" s="13">
        <f>C$1/(21-E$1)*(H$1-B12)</f>
        <v>9256.1983471074382</v>
      </c>
      <c r="D13" s="32">
        <f>(C13/P$1)^(1/1.3)*50+H$1+X$1/2</f>
        <v>47.525851130044472</v>
      </c>
      <c r="E13" s="28" t="s">
        <v>20</v>
      </c>
      <c r="F13" s="5">
        <v>14000</v>
      </c>
      <c r="G13" s="6">
        <v>3.05</v>
      </c>
      <c r="H13" s="53">
        <f t="shared" si="0"/>
        <v>4590.1639344262294</v>
      </c>
      <c r="I13" s="63">
        <f>IF($C13&gt;F12,F12,$C13/I12)</f>
        <v>2740.5777596819776</v>
      </c>
      <c r="J13" s="5">
        <v>14000</v>
      </c>
      <c r="K13" s="6">
        <v>2.8</v>
      </c>
      <c r="L13" s="42">
        <f t="shared" si="1"/>
        <v>5000</v>
      </c>
      <c r="M13" s="63">
        <f>IF($C13&gt;J12,J12,$C13/M12)</f>
        <v>3308.7149187592322</v>
      </c>
      <c r="N13" s="5">
        <v>14000</v>
      </c>
      <c r="O13" s="6">
        <v>2.5499999999999998</v>
      </c>
      <c r="P13" s="53">
        <f t="shared" si="2"/>
        <v>5490.1960784313733</v>
      </c>
      <c r="Q13" s="63">
        <f>IF($C13&gt;N12,N12,$C13/Q12)</f>
        <v>3614.2634324745873</v>
      </c>
      <c r="R13" s="49">
        <v>14000</v>
      </c>
      <c r="S13" s="6">
        <v>2.2999999999999998</v>
      </c>
      <c r="T13" s="53">
        <f t="shared" si="3"/>
        <v>6086.9565217391309</v>
      </c>
      <c r="U13" s="63">
        <f>IF($C13&gt;R12,R12,$C13/U12)</f>
        <v>3981.9862526665088</v>
      </c>
      <c r="V13" s="5">
        <v>14000</v>
      </c>
      <c r="W13" s="6">
        <v>2.15</v>
      </c>
      <c r="X13" s="42">
        <f t="shared" si="4"/>
        <v>6511.6279069767443</v>
      </c>
      <c r="Y13" s="63">
        <f>IF($C13&gt;V12,V12,$C13/Y12)</f>
        <v>4417.4122433728435</v>
      </c>
      <c r="Z13" s="5">
        <v>14000</v>
      </c>
      <c r="AA13" s="6">
        <v>1.95</v>
      </c>
      <c r="AB13" s="42">
        <f t="shared" si="5"/>
        <v>7179.4871794871797</v>
      </c>
      <c r="AC13" s="63">
        <f>IF($C13&gt;Z12,Z12,$C13/AC12)</f>
        <v>4944.4889550188855</v>
      </c>
      <c r="AD13" s="5">
        <v>14000</v>
      </c>
      <c r="AE13" s="6">
        <v>1.7</v>
      </c>
      <c r="AF13" s="42">
        <f t="shared" si="6"/>
        <v>8235.2941176470595</v>
      </c>
      <c r="AG13" s="63">
        <f>IF($C13&gt;AD12,AF12,$C13/AG12)</f>
        <v>5566.1280742796889</v>
      </c>
      <c r="AH13" s="173"/>
      <c r="AI13" s="11"/>
      <c r="AJ13" s="172"/>
      <c r="AK13" s="11"/>
      <c r="AL13" s="23"/>
      <c r="AM13" s="23"/>
    </row>
    <row r="14" spans="1:39" x14ac:dyDescent="0.25">
      <c r="A14" s="192"/>
      <c r="B14" s="187"/>
      <c r="C14" s="225">
        <f>C15/X$1/60/1.11</f>
        <v>27.871284738159389</v>
      </c>
      <c r="D14" s="32">
        <f>IF(AND(D13&lt;F$3,C13&lt;F15),C13/F15*100,IF(AND(D13&lt;J$3,C13&lt;J15),C13/(F15-((D13-F$3)/(J$3-F$3))*(F15-J15))*100,IF(AND(D13&lt;N$3,C13&lt;N15),C13/(J15-((D13-J$3)/(N$3-J$3))*(J15-N15))*100,IF(AND(D13&lt;R$3,C13&lt;R15),C13/(N15-((D13-N$3)/(R$3-N$3))*(N15-R15))*100,IF(AND(D13&lt;V$3,C17&lt;V15),C13/(R15-((D13-R$3)/(V$3-R$3))*(R15-V15))*100,100)))))</f>
        <v>100</v>
      </c>
      <c r="E14" s="28" t="s">
        <v>21</v>
      </c>
      <c r="F14" s="39">
        <v>11200</v>
      </c>
      <c r="G14" s="40">
        <v>3.25</v>
      </c>
      <c r="H14" s="53">
        <f t="shared" si="0"/>
        <v>3446.1538461538462</v>
      </c>
      <c r="I14" s="58">
        <f>IF($C13&gt;F13,3,IF($C13&gt;F14,2,IF($C13&gt;F15,1,0)))</f>
        <v>1</v>
      </c>
      <c r="J14" s="39">
        <v>11200</v>
      </c>
      <c r="K14" s="40">
        <v>3</v>
      </c>
      <c r="L14" s="53">
        <f t="shared" si="1"/>
        <v>3733.3333333333335</v>
      </c>
      <c r="M14" s="58">
        <f>IF($C13&gt;J13,3,IF($C13&gt;J14,2,IF($C13&gt;J15,1,0)))</f>
        <v>1</v>
      </c>
      <c r="N14" s="39">
        <v>11200</v>
      </c>
      <c r="O14" s="40">
        <v>2.75</v>
      </c>
      <c r="P14" s="53">
        <f t="shared" si="2"/>
        <v>4072.7272727272725</v>
      </c>
      <c r="Q14" s="58">
        <f>IF($C13&gt;N13,3,IF($C13&gt;N14,2,IF($C13&gt;N15,1,0)))</f>
        <v>1</v>
      </c>
      <c r="R14" s="49">
        <v>11200</v>
      </c>
      <c r="S14" s="6">
        <v>2.5</v>
      </c>
      <c r="T14" s="53">
        <f t="shared" si="3"/>
        <v>4480</v>
      </c>
      <c r="U14" s="58">
        <f>IF($C13&gt;R13,3,IF($C13&gt;R14,2,IF($C13&gt;R15,1,0)))</f>
        <v>1</v>
      </c>
      <c r="V14" s="39">
        <v>11200</v>
      </c>
      <c r="W14" s="40">
        <v>2.2999999999999998</v>
      </c>
      <c r="X14" s="42">
        <f t="shared" si="4"/>
        <v>4869.5652173913049</v>
      </c>
      <c r="Y14" s="58">
        <f>IF($C13&gt;V13,3,IF($C13&gt;V14,2,IF($C13&gt;V15,1,0)))</f>
        <v>1</v>
      </c>
      <c r="Z14" s="39">
        <v>11200</v>
      </c>
      <c r="AA14" s="40">
        <v>2.1</v>
      </c>
      <c r="AB14" s="42">
        <f t="shared" si="5"/>
        <v>5333.333333333333</v>
      </c>
      <c r="AC14" s="58">
        <f>IF($C13&gt;Z13,3,IF($C13&gt;Z14,2,IF($C13&gt;Z15,1,0)))</f>
        <v>1</v>
      </c>
      <c r="AD14" s="39">
        <v>11200</v>
      </c>
      <c r="AE14" s="40">
        <v>1.9</v>
      </c>
      <c r="AF14" s="42">
        <f t="shared" si="6"/>
        <v>5894.7368421052633</v>
      </c>
      <c r="AG14" s="58">
        <f>IF($C13&gt;AD13,3,IF($C13&gt;AD14,2,IF($C13&gt;AD15,1,0)))</f>
        <v>1</v>
      </c>
      <c r="AH14" s="173"/>
      <c r="AI14" s="11"/>
      <c r="AJ14" s="172"/>
      <c r="AK14" s="11"/>
      <c r="AL14" s="23"/>
      <c r="AM14" s="23"/>
    </row>
    <row r="15" spans="1:39" ht="15.75" thickBot="1" x14ac:dyDescent="0.3">
      <c r="A15" s="192"/>
      <c r="B15" s="188"/>
      <c r="C15" s="161">
        <f>D15*D12</f>
        <v>9281.1378178070772</v>
      </c>
      <c r="D15" s="33">
        <f>IF(D13&gt;AD$3,AG13,IF(D13&gt;Z$3,((D13-Z$3)/(AD$3-Z$3))*(AG13-AC13)+AC13,IF(D13&gt;V$3,((D13-V$3)/(Z$3-V$3))*(AC13-Y13)+Y13,IF(D13&gt;R$3,((D13-R$3)/(V$3-R$3))*(Y13-U13)+U13,IF(D13&gt;N$3,((D13-N$3)/(R$3-N$3))*(U13-Q13)+Q13,IF(D13&gt;J$3,((D13-J$3)/(N$3-J$3))*(Q13-M13)+M13,IF(D13&gt;F$3,((D13-F$3)/(J$3-F$3))*(M13-I13)+I13,I13)))))))</f>
        <v>4201.9504988017743</v>
      </c>
      <c r="E15" s="29" t="s">
        <v>7</v>
      </c>
      <c r="F15" s="7">
        <v>5100</v>
      </c>
      <c r="G15" s="8">
        <v>3.65</v>
      </c>
      <c r="H15" s="54">
        <f t="shared" si="0"/>
        <v>1397.2602739726028</v>
      </c>
      <c r="I15" s="17">
        <f>IF(I14=1,($C13-F15)/(F14-F15),IF(I14=2,($C13-F14)/(F13-F14),IF(I14=3,($C13-F13)/(F12-F13),0)))</f>
        <v>0.68134399132908818</v>
      </c>
      <c r="J15" s="7">
        <v>4000</v>
      </c>
      <c r="K15" s="8">
        <v>2.25</v>
      </c>
      <c r="L15" s="54">
        <f t="shared" si="1"/>
        <v>1777.7777777777778</v>
      </c>
      <c r="M15" s="17">
        <f>IF(M14=1,($C13-J15)/(J14-J15),IF(M14=2,($C13-J14)/(J13-J14),IF(M14=3,($C13-J13)/(J12-J13),0)))</f>
        <v>0.73002754820936644</v>
      </c>
      <c r="N15" s="7">
        <v>4000</v>
      </c>
      <c r="O15" s="8">
        <v>2.0499999999999998</v>
      </c>
      <c r="P15" s="54">
        <f t="shared" si="2"/>
        <v>1951.2195121951222</v>
      </c>
      <c r="Q15" s="17">
        <f>IF(Q14=1,($C13-N15)/(N14-N15),IF(Q14=2,($C13-N14)/(N13-N14),IF(Q14=3,($C13-N13)/(N12-N13),0)))</f>
        <v>0.73002754820936644</v>
      </c>
      <c r="R15" s="50">
        <v>4000</v>
      </c>
      <c r="S15" s="8">
        <v>1.85</v>
      </c>
      <c r="T15" s="61">
        <f t="shared" si="3"/>
        <v>2162.1621621621621</v>
      </c>
      <c r="U15" s="17">
        <f>IF(U14=1,($C13-R15)/(R14-R15),IF(U14=2,($C13-R14)/(R13-R14),IF(U14=3,($C13-R13)/(R12-R13),0)))</f>
        <v>0.73002754820936644</v>
      </c>
      <c r="V15" s="7">
        <v>3600</v>
      </c>
      <c r="W15" s="8">
        <v>1.5</v>
      </c>
      <c r="X15" s="43">
        <f t="shared" si="4"/>
        <v>2400</v>
      </c>
      <c r="Y15" s="17">
        <f>IF(Y14=1,($C13-V15)/(V14-V15),IF(Y14=2,($C13-V14)/(V13-V14),IF(Y14=3,IF(V12=V13,0,($C13-V13)/(V12-V13)))))</f>
        <v>0.74423662461939977</v>
      </c>
      <c r="Z15" s="7">
        <v>3100</v>
      </c>
      <c r="AA15" s="8">
        <v>1.1499999999999999</v>
      </c>
      <c r="AB15" s="43">
        <f t="shared" si="5"/>
        <v>2695.6521739130435</v>
      </c>
      <c r="AC15" s="17">
        <f>IF(AC14=1,($C13-Z15)/(Z14-Z15),IF(AC14=2,($C13-Z14)/(Z13-Z14),IF(AC14=3,IF(Z12=Z13,0,($C13-Z13)/(Z12-Z13)))))</f>
        <v>0.76002448729721461</v>
      </c>
      <c r="AD15" s="7">
        <v>3000</v>
      </c>
      <c r="AE15" s="8">
        <v>0.9</v>
      </c>
      <c r="AF15" s="43">
        <f t="shared" si="6"/>
        <v>3333.333333333333</v>
      </c>
      <c r="AG15" s="17">
        <f>IF(AG14=1,($C13-AD15)/(AD14-AD15),IF(AG14=2,($C13-AD14)/(AD13-AD14),IF(AG14=3,IF(AD12=AD13,0,($C13-AD13)/(AD12-AD13)))))</f>
        <v>0.76295101793993148</v>
      </c>
      <c r="AH15" s="173"/>
      <c r="AI15" s="11"/>
      <c r="AJ15" s="172"/>
      <c r="AK15" s="11"/>
      <c r="AL15" s="23"/>
      <c r="AM15" s="23"/>
    </row>
    <row r="16" spans="1:39" x14ac:dyDescent="0.25">
      <c r="A16" s="192"/>
      <c r="B16" s="186">
        <v>2</v>
      </c>
      <c r="C16" s="34"/>
      <c r="D16" s="31">
        <f>IF(D17&gt;Z$3,(1-(D17-Z$3)/(AD$3-Z$3))*(AC16-AG16)+AG16,IF(D17&gt;V$3,(1-(D17-V$3)/(Z$3-V$3))*(Y16-AC16)+AC16,IF(D17&gt;R$3,(1-(D17-R$3)/(V$3-R$3))*(U16-Y16)+Y16,IF(D17&gt;N$3,(1-(D17-N$3)/(R$3-N$3))*(Q16-U16)+U16,IF(D17&gt;J$3,(1-(D17-J$3)/(N$3-J$3))*(M16-Q16)+Q16,IF(D17&gt;F$3,(1-(D17-F$3)/(J$3-F$3))*(I16-M16)+M16,I16))))))</f>
        <v>2.9810160422828811</v>
      </c>
      <c r="E16" s="27" t="s">
        <v>6</v>
      </c>
      <c r="F16" s="3">
        <v>16500</v>
      </c>
      <c r="G16" s="4">
        <v>3.25</v>
      </c>
      <c r="H16" s="52">
        <f t="shared" si="0"/>
        <v>5076.9230769230771</v>
      </c>
      <c r="I16" s="59">
        <f>IF(I18=0,G19,IF(I18=1,(G18-G19)*I19+G19,IF(I18=2,(G17-G18)*I19+G18,IF(I18=3,(G16-G17)*I19+G17,G16))))</f>
        <v>4.133116883116883</v>
      </c>
      <c r="J16" s="3">
        <v>16300</v>
      </c>
      <c r="K16" s="4">
        <v>3</v>
      </c>
      <c r="L16" s="52">
        <f t="shared" si="1"/>
        <v>5433.333333333333</v>
      </c>
      <c r="M16" s="59">
        <f>IF(M18=0,K19,IF(M18=1,(K18-K19)*M19+K19,IF(M18=2,(K17-K18)*M19+K18,IF(M18=3,(K16-K17)*M19+K17,K16))))</f>
        <v>3.6015986993632296</v>
      </c>
      <c r="N16" s="3">
        <v>16000</v>
      </c>
      <c r="O16" s="4">
        <v>2.75</v>
      </c>
      <c r="P16" s="52">
        <f t="shared" si="2"/>
        <v>5818.181818181818</v>
      </c>
      <c r="Q16" s="59">
        <f>IF(Q18=0,O19,IF(Q18=1,(O18-O19)*Q19+O19,IF(Q18=2,(O17-O18)*Q19+O18,IF(Q18=3,(O16-O17)*Q19+O17,O16))))</f>
        <v>3.1121614748887478</v>
      </c>
      <c r="R16" s="57">
        <v>15800</v>
      </c>
      <c r="S16" s="46">
        <v>2.5</v>
      </c>
      <c r="T16" s="56">
        <f t="shared" si="3"/>
        <v>6320</v>
      </c>
      <c r="U16" s="59">
        <f>IF(U18=0,S19,IF(U18=1,(S18-S19)*U19+S19,IF(U18=2,(S17-S18)*U19+S18,IF(U18=3,(S16-S17)*U19+S17,S16))))</f>
        <v>2.618913813459268</v>
      </c>
      <c r="V16" s="3">
        <v>15100</v>
      </c>
      <c r="W16" s="4">
        <v>2.4500000000000002</v>
      </c>
      <c r="X16" s="41">
        <f t="shared" si="4"/>
        <v>6163.2653061224482</v>
      </c>
      <c r="Y16" s="59">
        <f>IF(Y18=0,W19,IF(Y18=1,(W18-W19)*Y19+W19,IF(Y18=2,(W17-W18)*Y19+W18,IF(Y18=3,(W16-W17)*Y19+W17,W16))))</f>
        <v>2.2908925619834712</v>
      </c>
      <c r="Z16" s="3">
        <v>14300</v>
      </c>
      <c r="AA16" s="4">
        <v>2.35</v>
      </c>
      <c r="AB16" s="41">
        <f t="shared" si="5"/>
        <v>6085.1063829787236</v>
      </c>
      <c r="AC16" s="59">
        <f>IF(AC18=0,AA19,IF(AC18=1,(AA18-AA19)*AC19+AA19,IF(AC18=2,(AA17-AA18)*AC19+AA18,IF(AC18=3,(AA16-AA17)*AC19+AA17,AA16))))</f>
        <v>1.9351239669421487</v>
      </c>
      <c r="AD16" s="3">
        <v>14300</v>
      </c>
      <c r="AE16" s="4">
        <v>2.1</v>
      </c>
      <c r="AF16" s="41">
        <f t="shared" si="6"/>
        <v>6809.5238095238092</v>
      </c>
      <c r="AG16" s="59">
        <f>IF(AG18=0,AE19,IF(AG18=1,(AE18-AE19)*AG19+AE19,IF(AG18=2,(AE17-AE18)*AG19+AE18,IF(AG18=3,(AE16-AE17)*AG19+AE17,AE16))))</f>
        <v>1.6016222834404652</v>
      </c>
      <c r="AH16" s="23"/>
      <c r="AI16" s="11"/>
      <c r="AJ16" s="172"/>
      <c r="AK16" s="11"/>
      <c r="AL16" s="23"/>
      <c r="AM16" s="23"/>
    </row>
    <row r="17" spans="1:39" x14ac:dyDescent="0.25">
      <c r="A17" s="192"/>
      <c r="B17" s="187"/>
      <c r="C17" s="13">
        <f>C$1/(21-E$1)*(H$1-B16)</f>
        <v>6280.9917355371908</v>
      </c>
      <c r="D17" s="32">
        <f>(C17/P$1)^(1/1.3)*50+H$1+X$1/2</f>
        <v>41.329407545752922</v>
      </c>
      <c r="E17" s="28" t="s">
        <v>20</v>
      </c>
      <c r="F17" s="5">
        <v>14000</v>
      </c>
      <c r="G17" s="6">
        <v>3.4</v>
      </c>
      <c r="H17" s="53">
        <f t="shared" si="0"/>
        <v>4117.6470588235297</v>
      </c>
      <c r="I17" s="63">
        <f>IF($C17&gt;F16,F16,$C17/I16)</f>
        <v>1519.6743554952513</v>
      </c>
      <c r="J17" s="5">
        <v>14000</v>
      </c>
      <c r="K17" s="6">
        <v>3.15</v>
      </c>
      <c r="L17" s="53">
        <f t="shared" si="1"/>
        <v>4444.4444444444443</v>
      </c>
      <c r="M17" s="63">
        <f>IF($C17&gt;J16,J16,$C17/M16)</f>
        <v>1743.9454697292299</v>
      </c>
      <c r="N17" s="5">
        <v>14000</v>
      </c>
      <c r="O17" s="6">
        <v>2.9</v>
      </c>
      <c r="P17" s="53">
        <f t="shared" si="2"/>
        <v>4827.5862068965516</v>
      </c>
      <c r="Q17" s="63">
        <f>IF($C17&gt;N16,N16,$C17/Q16)</f>
        <v>2018.2088192457047</v>
      </c>
      <c r="R17" s="49">
        <v>14000</v>
      </c>
      <c r="S17" s="6">
        <v>2.65</v>
      </c>
      <c r="T17" s="53">
        <f t="shared" si="3"/>
        <v>5283.0188679245284</v>
      </c>
      <c r="U17" s="63">
        <f>IF($C17&gt;R16,R16,$C17/U16)</f>
        <v>2398.3193731911174</v>
      </c>
      <c r="V17" s="5">
        <v>14000</v>
      </c>
      <c r="W17" s="6">
        <v>2.5499999999999998</v>
      </c>
      <c r="X17" s="42">
        <f t="shared" si="4"/>
        <v>5490.1960784313733</v>
      </c>
      <c r="Y17" s="63">
        <f>IF($C17&gt;V16,V16,$C17/Y16)</f>
        <v>2741.7225232505284</v>
      </c>
      <c r="Z17" s="5">
        <v>14000</v>
      </c>
      <c r="AA17" s="6">
        <v>2.4</v>
      </c>
      <c r="AB17" s="42">
        <f t="shared" si="5"/>
        <v>5833.3333333333339</v>
      </c>
      <c r="AC17" s="63">
        <f>IF($C17&gt;Z16,Z16,$C17/AC16)</f>
        <v>3245.7826179799276</v>
      </c>
      <c r="AD17" s="5">
        <v>14000</v>
      </c>
      <c r="AE17" s="6">
        <v>2.1</v>
      </c>
      <c r="AF17" s="42">
        <f t="shared" si="6"/>
        <v>6666.6666666666661</v>
      </c>
      <c r="AG17" s="63">
        <f>IF($C17&gt;AD16,AD16,$C17/AG16)</f>
        <v>3921.6435738174873</v>
      </c>
      <c r="AH17" s="173"/>
      <c r="AI17" s="11"/>
      <c r="AJ17" s="172"/>
      <c r="AK17" s="11"/>
      <c r="AL17" s="23"/>
      <c r="AM17" s="23"/>
    </row>
    <row r="18" spans="1:39" x14ac:dyDescent="0.25">
      <c r="A18" s="192"/>
      <c r="B18" s="187"/>
      <c r="C18" s="225">
        <f>C19/X$1/60/1.11</f>
        <v>18.971733838876307</v>
      </c>
      <c r="D18" s="32">
        <f>IF(AND(D17&lt;F$3,C17&lt;F19),C17/F19*100,IF(AND(D17&lt;J$3,C17&lt;J19),C17/(F19-((D17-F$3)/(J$3-F$3))*(F19-J19))*100,IF(AND(D17&lt;N$3,C17&lt;N19),C17/(J19-((D17-J$3)/(N$3-J$3))*(J19-N19))*100,IF(AND(D17&lt;R$3,C17&lt;R19),C17/(N19-((D17-N$3)/(R$3-N$3))*(N19-R19))*100,IF(AND(D17&lt;V$3,C21&lt;V19),C17/(R19-((D17-R$3)/(V$3-R$3))*(R19-V19))*100,100)))))</f>
        <v>100</v>
      </c>
      <c r="E18" s="28" t="s">
        <v>21</v>
      </c>
      <c r="F18" s="39">
        <v>11200</v>
      </c>
      <c r="G18" s="40">
        <v>3.65</v>
      </c>
      <c r="H18" s="53">
        <f t="shared" si="0"/>
        <v>3068.4931506849316</v>
      </c>
      <c r="I18" s="58">
        <f>IF($C17&gt;F17,3,IF($C17&gt;F18,2,IF($C17&gt;F19,1,0)))</f>
        <v>1</v>
      </c>
      <c r="J18" s="39">
        <v>11200</v>
      </c>
      <c r="K18" s="40">
        <v>3.4</v>
      </c>
      <c r="L18" s="53">
        <f t="shared" si="1"/>
        <v>3294.1176470588234</v>
      </c>
      <c r="M18" s="58">
        <f>IF($C17&gt;J17,3,IF($C17&gt;J18,2,IF($C17&gt;J19,1,0)))</f>
        <v>1</v>
      </c>
      <c r="N18" s="39">
        <v>11200</v>
      </c>
      <c r="O18" s="40">
        <v>3.15</v>
      </c>
      <c r="P18" s="53">
        <f t="shared" si="2"/>
        <v>3555.5555555555557</v>
      </c>
      <c r="Q18" s="58">
        <f>IF($C17&gt;N17,3,IF($C17&gt;N18,2,IF($C17&gt;N19,1,0)))</f>
        <v>1</v>
      </c>
      <c r="R18" s="47">
        <v>11200</v>
      </c>
      <c r="S18" s="40">
        <v>2.9</v>
      </c>
      <c r="T18" s="53">
        <f t="shared" si="3"/>
        <v>3862.0689655172414</v>
      </c>
      <c r="U18" s="58">
        <f>IF($C17&gt;R17,3,IF($C17&gt;R18,2,IF($C17&gt;R19,1,0)))</f>
        <v>1</v>
      </c>
      <c r="V18" s="39">
        <v>11200</v>
      </c>
      <c r="W18" s="40">
        <v>2.75</v>
      </c>
      <c r="X18" s="42">
        <f t="shared" si="4"/>
        <v>4072.7272727272725</v>
      </c>
      <c r="Y18" s="58">
        <f>IF($C17&gt;V17,3,IF($C17&gt;V18,2,IF($C17&gt;V19,1,0)))</f>
        <v>1</v>
      </c>
      <c r="Z18" s="39">
        <v>11200</v>
      </c>
      <c r="AA18" s="40">
        <v>2.5499999999999998</v>
      </c>
      <c r="AB18" s="42">
        <f t="shared" si="5"/>
        <v>4392.1568627450979</v>
      </c>
      <c r="AC18" s="58">
        <f>IF($C17&gt;Z17,3,IF($C17&gt;Z18,2,IF($C17&gt;Z19,1,0)))</f>
        <v>1</v>
      </c>
      <c r="AD18" s="39">
        <v>11200</v>
      </c>
      <c r="AE18" s="40">
        <v>2.2999999999999998</v>
      </c>
      <c r="AF18" s="42">
        <f t="shared" si="6"/>
        <v>4869.5652173913049</v>
      </c>
      <c r="AG18" s="58">
        <f>IF($C17&gt;AD17,3,IF($C17&gt;AD18,2,IF($C17&gt;AD19,1,0)))</f>
        <v>1</v>
      </c>
      <c r="AH18" s="173"/>
      <c r="AI18" s="11"/>
      <c r="AJ18" s="172"/>
      <c r="AK18" s="11"/>
      <c r="AL18" s="23"/>
      <c r="AM18" s="23"/>
    </row>
    <row r="19" spans="1:39" ht="15.75" thickBot="1" x14ac:dyDescent="0.3">
      <c r="A19" s="192"/>
      <c r="B19" s="188"/>
      <c r="C19" s="161">
        <f>D19*D16</f>
        <v>6317.5873683458112</v>
      </c>
      <c r="D19" s="33">
        <f>IF(D17&gt;AD$3,AG17,IF(D17&gt;Z$3,((D17-Z$3)/(AD$3-Z$3))*(AG17-AC17)+AC17,IF(D17&gt;V$3,((D17-V$3)/(Z$3-V$3))*(AC17-Y17)+Y17,IF(D17&gt;R$3,((D17-R$3)/(V$3-R$3))*(Y17-U17)+U17,IF(D17&gt;N$3,((D17-N$3)/(R$3-N$3))*(U17-Q17)+Q17,IF(D17&gt;J$3,((D17-J$3)/(N$3-J$3))*(Q17-M17)+M17,IF(D17&gt;F$3,((D17-F$3)/(J$3-F$3))*(M17-I17)+I17,I17)))))))</f>
        <v>2119.2731869727754</v>
      </c>
      <c r="E19" s="29" t="s">
        <v>7</v>
      </c>
      <c r="F19" s="7">
        <v>5600</v>
      </c>
      <c r="G19" s="8">
        <v>4.2</v>
      </c>
      <c r="H19" s="54">
        <f t="shared" si="0"/>
        <v>1333.3333333333333</v>
      </c>
      <c r="I19" s="17">
        <f>IF(I18=1,($C17-F19)/(F18-F19),IF(I18=2,($C17-F18)/(F17-F18),IF(I18=3,($C17-F17)/(F16-F17),0)))</f>
        <v>0.12160566706021265</v>
      </c>
      <c r="J19" s="7">
        <v>5100</v>
      </c>
      <c r="K19" s="8">
        <v>3.65</v>
      </c>
      <c r="L19" s="54">
        <f t="shared" si="1"/>
        <v>1397.2602739726028</v>
      </c>
      <c r="M19" s="17">
        <f>IF(M18=1,($C17-J19)/(J18-J19),IF(M18=2,($C17-J18)/(J17-J18),IF(M18=3,($C17-J17)/(J16-J17),0)))</f>
        <v>0.19360520254708047</v>
      </c>
      <c r="N19" s="7">
        <v>4700</v>
      </c>
      <c r="O19" s="8">
        <v>3.1</v>
      </c>
      <c r="P19" s="54">
        <f t="shared" si="2"/>
        <v>1516.1290322580644</v>
      </c>
      <c r="Q19" s="17">
        <f>IF(Q18=1,($C17-N19)/(N18-N19),IF(Q18=2,($C17-N18)/(N17-N18),IF(Q18=3,($C17-N17)/(N16-N17),0)))</f>
        <v>0.24322949777495242</v>
      </c>
      <c r="R19" s="50">
        <v>4200</v>
      </c>
      <c r="S19" s="8">
        <v>2.5</v>
      </c>
      <c r="T19" s="54">
        <f t="shared" si="3"/>
        <v>1680</v>
      </c>
      <c r="U19" s="17">
        <f>IF(U18=1,($C17-R19)/(R18-R19),IF(U18=2,($C17-R18)/(R17-R18),IF(U18=3,($C17-R17)/(R16-R17),0)))</f>
        <v>0.29728453364817015</v>
      </c>
      <c r="V19" s="7">
        <v>3700</v>
      </c>
      <c r="W19" s="8">
        <v>2.0499999999999998</v>
      </c>
      <c r="X19" s="43">
        <f t="shared" si="4"/>
        <v>1804.8780487804879</v>
      </c>
      <c r="Y19" s="17">
        <f>IF(Y18=1,($C17-V19)/(V18-V19),IF(Y18=2,($C17-V18)/(V17-V18),IF(Y18=3,($C17-V17)/(V16-V17),0)))</f>
        <v>0.3441322314049588</v>
      </c>
      <c r="Z19" s="7">
        <v>3200</v>
      </c>
      <c r="AA19" s="8">
        <v>1.55</v>
      </c>
      <c r="AB19" s="43">
        <f t="shared" si="5"/>
        <v>2064.516129032258</v>
      </c>
      <c r="AC19" s="17">
        <f>IF(AC18=1,($C17-Z19)/(Z18-Z19),IF(AC18=2,($C17-Z18)/(Z17-Z18),IF(AC18=3,($C17-Z17)/(Z16-Z17),0)))</f>
        <v>0.38512396694214884</v>
      </c>
      <c r="AD19" s="7">
        <v>3100</v>
      </c>
      <c r="AE19" s="8">
        <v>1.1499999999999999</v>
      </c>
      <c r="AF19" s="43">
        <f t="shared" si="6"/>
        <v>2695.6521739130435</v>
      </c>
      <c r="AG19" s="17">
        <f>IF(AG18=1,($C17-AD19)/(AD18-AD19),IF(AG18=2,($C17-AD18)/(AD17-AD18),IF(AG18=3,($C17-AD17)/(AD16-AD17),0)))</f>
        <v>0.39271502907866551</v>
      </c>
      <c r="AH19" s="173"/>
      <c r="AI19" s="11"/>
      <c r="AJ19" s="172"/>
      <c r="AK19" s="11"/>
      <c r="AL19" s="23"/>
      <c r="AM19" s="23"/>
    </row>
    <row r="20" spans="1:39" x14ac:dyDescent="0.25">
      <c r="A20" s="192"/>
      <c r="B20" s="186">
        <v>7</v>
      </c>
      <c r="C20" s="34"/>
      <c r="D20" s="31">
        <f>IF(D21&gt;Z$3,(1-(D21-Z$3)/(AD$3-Z$3))*(AC20-AG20)+AG20,IF(D21&gt;V$3,(1-(D21-V$3)/(Z$3-V$3))*(Y20-AC20)+AC20,IF(D21&gt;R$3,(1-(D21-R$3)/(V$3-R$3))*(U20-Y20)+Y20,IF(D21&gt;N$3,(1-(D21-N$3)/(R$3-N$3))*(Q20-U20)+U20,IF(D21&gt;J$3,(1-(D21-J$3)/(N$3-J$3))*(M20-Q20)+Q20,IF(D21&gt;F$3,(1-(D21-F$3)/(J$3-F$3))*(I20-M20)+M20,I20))))))</f>
        <v>4.021543248651775</v>
      </c>
      <c r="E20" s="27" t="s">
        <v>6</v>
      </c>
      <c r="F20" s="3">
        <v>16800</v>
      </c>
      <c r="G20" s="4">
        <v>4.7</v>
      </c>
      <c r="H20" s="52">
        <f t="shared" si="0"/>
        <v>3574.4680851063827</v>
      </c>
      <c r="I20" s="59">
        <f>IF(I22=0,G23,IF(I22=1,(G22-G23)*I23+G23,IF(I22=2,(G21-G22)*I23+G22,IF(I22=3,(G20-G21)*I23+G21,G20))))</f>
        <v>6.574188972492907</v>
      </c>
      <c r="J20" s="3">
        <v>16600</v>
      </c>
      <c r="K20" s="4">
        <v>4.25</v>
      </c>
      <c r="L20" s="52">
        <f t="shared" si="1"/>
        <v>3905.8823529411766</v>
      </c>
      <c r="M20" s="59">
        <f>IF(M22=0,K23,IF(M22=1,(K22-K23)*M23+K23,IF(M22=2,(K21-K22)*M23+K22,IF(M22=3,(K20-K21)*M23+K21,K20))))</f>
        <v>4.4714049586776863</v>
      </c>
      <c r="N20" s="3">
        <v>16400</v>
      </c>
      <c r="O20" s="4">
        <v>3.8</v>
      </c>
      <c r="P20" s="52">
        <f t="shared" si="2"/>
        <v>4315.7894736842109</v>
      </c>
      <c r="Q20" s="59">
        <f>IF(Q22=0,O23,IF(Q22=1,(O22-O23)*Q23+O23,IF(Q22=2,(O21-O22)*Q23+O22,IF(Q22=3,(O20-O21)*Q23+O21,O20))))</f>
        <v>3.605184573002755</v>
      </c>
      <c r="R20" s="48">
        <v>16100</v>
      </c>
      <c r="S20" s="4">
        <v>3.3</v>
      </c>
      <c r="T20" s="52">
        <f t="shared" si="3"/>
        <v>4878.787878787879</v>
      </c>
      <c r="U20" s="59">
        <f>IF(U22=0,S23,IF(U22=1,(S22-S23)*U23+S23,IF(U22=2,(S21-S22)*U23+S22,IF(U22=3,(S20-S21)*U23+S21,S20))))</f>
        <v>2.7820661157024791</v>
      </c>
      <c r="V20" s="3">
        <v>15400</v>
      </c>
      <c r="W20" s="4">
        <v>2.9</v>
      </c>
      <c r="X20" s="41">
        <f t="shared" si="4"/>
        <v>5310.3448275862074</v>
      </c>
      <c r="Y20" s="59">
        <f>IF(Y22=0,W23,IF(Y22=1,(W22-W23)*Y23+W23,IF(Y22=2,(W21-W22)*Y23+W22,IF(Y22=3,(W20-W21)*Y23+W21,W20))))</f>
        <v>2.3175692756441419</v>
      </c>
      <c r="Z20" s="3">
        <v>14600</v>
      </c>
      <c r="AA20" s="4">
        <v>2.5</v>
      </c>
      <c r="AB20" s="41">
        <f t="shared" si="5"/>
        <v>5840</v>
      </c>
      <c r="AC20" s="59">
        <f>IF(AC22=0,AA23,IF(AC22=1,(AA22-AA23)*AC23+AA23,IF(AC22=2,(AA21-AA22)*AC23+AA22,IF(AC22=3,(AA20-AA21)*AC23+AA21,AA20))))</f>
        <v>1.8411937557392104</v>
      </c>
      <c r="AD20" s="3">
        <v>14600</v>
      </c>
      <c r="AE20" s="4">
        <v>2.5</v>
      </c>
      <c r="AF20" s="41">
        <f t="shared" si="6"/>
        <v>5840</v>
      </c>
      <c r="AG20" s="59">
        <f>IF(AG22=0,AE23,IF(AG22=1,(AE22-AE23)*AG23+AE23,IF(AG22=2,(AE21-AE22)*AG23+AE22,IF(AG22=3,(AE20-AE21)*AG23+AE21,AE20))))</f>
        <v>1.4470435139947948</v>
      </c>
      <c r="AH20" s="23"/>
      <c r="AI20" s="11"/>
      <c r="AJ20" s="172"/>
      <c r="AK20" s="11"/>
      <c r="AL20" s="23"/>
      <c r="AM20" s="23"/>
    </row>
    <row r="21" spans="1:39" x14ac:dyDescent="0.25">
      <c r="A21" s="192"/>
      <c r="B21" s="187"/>
      <c r="C21" s="13">
        <f>C$1/(21-E$1)*(H$1-B20)</f>
        <v>4628.0991735537191</v>
      </c>
      <c r="D21" s="32">
        <f>(C21/P$1)^(1/1.3)*50+H$1+X$1/2</f>
        <v>37.596693159532336</v>
      </c>
      <c r="E21" s="28" t="s">
        <v>20</v>
      </c>
      <c r="F21" s="5">
        <v>14000</v>
      </c>
      <c r="G21" s="6">
        <v>4.9000000000000004</v>
      </c>
      <c r="H21" s="53">
        <f t="shared" si="0"/>
        <v>2857.1428571428569</v>
      </c>
      <c r="I21" s="63">
        <f>$C21/I20</f>
        <v>703.98024652442598</v>
      </c>
      <c r="J21" s="5">
        <v>14000</v>
      </c>
      <c r="K21" s="6">
        <v>4.45</v>
      </c>
      <c r="L21" s="53">
        <f t="shared" si="1"/>
        <v>3146.067415730337</v>
      </c>
      <c r="M21" s="63">
        <f>$C21/M20</f>
        <v>1035.0436196954013</v>
      </c>
      <c r="N21" s="5">
        <v>14000</v>
      </c>
      <c r="O21" s="6">
        <v>4</v>
      </c>
      <c r="P21" s="53">
        <f t="shared" si="2"/>
        <v>3500</v>
      </c>
      <c r="Q21" s="63">
        <f>$C21/Q20</f>
        <v>1283.7343220125285</v>
      </c>
      <c r="R21" s="49">
        <v>14000</v>
      </c>
      <c r="S21" s="6">
        <v>3.5</v>
      </c>
      <c r="T21" s="53">
        <f t="shared" si="3"/>
        <v>4000</v>
      </c>
      <c r="U21" s="63">
        <f>$C21/U20</f>
        <v>1663.5475150758996</v>
      </c>
      <c r="V21" s="5">
        <v>14000</v>
      </c>
      <c r="W21" s="6">
        <v>3.15</v>
      </c>
      <c r="X21" s="42">
        <f t="shared" si="4"/>
        <v>4444.4444444444443</v>
      </c>
      <c r="Y21" s="63">
        <f>$C21/Y20</f>
        <v>1996.9626030994873</v>
      </c>
      <c r="Z21" s="5">
        <v>14000</v>
      </c>
      <c r="AA21" s="6">
        <v>2.75</v>
      </c>
      <c r="AB21" s="42">
        <f t="shared" si="5"/>
        <v>5090.909090909091</v>
      </c>
      <c r="AC21" s="63">
        <f>$C21/AC20</f>
        <v>2513.6404895614096</v>
      </c>
      <c r="AD21" s="5">
        <v>14000</v>
      </c>
      <c r="AE21" s="6">
        <v>2.5</v>
      </c>
      <c r="AF21" s="42">
        <f t="shared" si="6"/>
        <v>5600</v>
      </c>
      <c r="AG21" s="63">
        <f>$C21/AG20</f>
        <v>3198.3137540744106</v>
      </c>
      <c r="AH21" s="173"/>
      <c r="AI21" s="11"/>
      <c r="AJ21" s="172"/>
      <c r="AK21" s="11"/>
      <c r="AL21" s="23"/>
      <c r="AM21" s="23"/>
    </row>
    <row r="22" spans="1:39" x14ac:dyDescent="0.25">
      <c r="A22" s="192"/>
      <c r="B22" s="187"/>
      <c r="C22" s="225">
        <f>C23/X$1/60/1.11</f>
        <v>14.059681227823125</v>
      </c>
      <c r="D22" s="32">
        <f>IF(AND(D21&lt;F$3,C21&lt;F23),C21/F23*100,IF(AND(D21&lt;J$3,C21&lt;J23),C21/(F23-((D21-F$3)/(J$3-F$3))*(F23-J23))*100,IF(AND(D21&lt;N$3,C21&lt;N23),C21/(J23-((D21-J$3)/(N$3-J$3))*(J23-N23))*100,IF(AND(D21&lt;R$3,C21&lt;R23),C21/(N23-((D21-N$3)/(R$3-N$3))*(N23-R23))*100,IF(AND(D21&lt;V$3,C25&lt;V23),C21/(R23-((D21-R$3)/(V$3-R$3))*(R23-V23))*100,100)))))</f>
        <v>100</v>
      </c>
      <c r="E22" s="28" t="s">
        <v>21</v>
      </c>
      <c r="F22" s="39">
        <v>11200</v>
      </c>
      <c r="G22" s="40">
        <v>5.25</v>
      </c>
      <c r="H22" s="53">
        <f t="shared" si="0"/>
        <v>2133.3333333333335</v>
      </c>
      <c r="I22" s="58">
        <f>IF($C21&gt;F21,3,IF($C21&gt;F22,2,IF($C21&gt;F23,1,0)))</f>
        <v>1</v>
      </c>
      <c r="J22" s="39">
        <v>11200</v>
      </c>
      <c r="K22" s="40">
        <v>4.8</v>
      </c>
      <c r="L22" s="53">
        <f t="shared" si="1"/>
        <v>2333.3333333333335</v>
      </c>
      <c r="M22" s="58">
        <f>IF($C21&gt;J21,3,IF($C21&gt;J22,2,IF($C21&gt;J23,1,0)))</f>
        <v>1</v>
      </c>
      <c r="N22" s="39">
        <v>11200</v>
      </c>
      <c r="O22" s="40">
        <v>4.3499999999999996</v>
      </c>
      <c r="P22" s="53">
        <f t="shared" si="2"/>
        <v>2574.7126436781609</v>
      </c>
      <c r="Q22" s="58">
        <f>IF($C21&gt;N21,3,IF($C21&gt;N22,2,IF($C21&gt;N23,1,0)))</f>
        <v>1</v>
      </c>
      <c r="R22" s="47">
        <v>11200</v>
      </c>
      <c r="S22" s="40">
        <v>3.85</v>
      </c>
      <c r="T22" s="53">
        <f t="shared" si="3"/>
        <v>2909.090909090909</v>
      </c>
      <c r="U22" s="58">
        <f>IF($C21&gt;R21,3,IF($C21&gt;R22,2,IF($C21&gt;R23,1,0)))</f>
        <v>1</v>
      </c>
      <c r="V22" s="39">
        <v>11200</v>
      </c>
      <c r="W22" s="40">
        <v>3.4</v>
      </c>
      <c r="X22" s="42">
        <f t="shared" si="4"/>
        <v>3294.1176470588234</v>
      </c>
      <c r="Y22" s="58">
        <f>IF($C21&gt;V21,3,IF($C21&gt;V22,2,IF($C21&gt;V23,1,0)))</f>
        <v>1</v>
      </c>
      <c r="Z22" s="39">
        <v>11200</v>
      </c>
      <c r="AA22" s="40">
        <v>2.9</v>
      </c>
      <c r="AB22" s="42">
        <f t="shared" si="5"/>
        <v>3862.0689655172414</v>
      </c>
      <c r="AC22" s="58">
        <f>IF($C21&gt;Z21,3,IF($C21&gt;Z22,2,IF($C21&gt;Z23,1,0)))</f>
        <v>1</v>
      </c>
      <c r="AD22" s="39">
        <v>11200</v>
      </c>
      <c r="AE22" s="40">
        <v>2.5</v>
      </c>
      <c r="AF22" s="42">
        <f t="shared" si="6"/>
        <v>4480</v>
      </c>
      <c r="AG22" s="58">
        <f>IF($C21&gt;AD21,3,IF($C21&gt;AD22,2,IF($C21&gt;AD23,1,0)))</f>
        <v>1</v>
      </c>
      <c r="AH22" s="173"/>
      <c r="AI22" s="11"/>
      <c r="AJ22" s="172"/>
      <c r="AK22" s="11"/>
      <c r="AL22" s="23"/>
      <c r="AM22" s="23"/>
    </row>
    <row r="23" spans="1:39" ht="15.75" thickBot="1" x14ac:dyDescent="0.3">
      <c r="A23" s="192"/>
      <c r="B23" s="188"/>
      <c r="C23" s="161">
        <f>D23*D20</f>
        <v>4681.8738488651006</v>
      </c>
      <c r="D23" s="33">
        <f>IF(D21&gt;AD$3,AG21,IF(D21&gt;Z$3,((D21-Z$3)/(AD$3-Z$3))*(AG21-AC21)+AC21,IF(D21&gt;V$3,((D21-V$3)/(Z$3-V$3))*(AC21-Y21)+Y21,IF(D21&gt;R$3,((D21-R$3)/(V$3-R$3))*(Y21-U21)+U21,IF(D21&gt;N$3,((D21-N$3)/(R$3-N$3))*(U21-Q21)+Q21,IF(D21&gt;J$3,((D21-J$3)/(N$3-J$3))*(Q21-M21)+M21,IF(D21&gt;F$3,((D21-F$3)/(J$3-F$3))*(M21-I21)+I21,I21)))))))</f>
        <v>1164.1983088046366</v>
      </c>
      <c r="E23" s="29" t="s">
        <v>7</v>
      </c>
      <c r="F23" s="7">
        <v>4500</v>
      </c>
      <c r="G23" s="8">
        <v>6.6</v>
      </c>
      <c r="H23" s="54">
        <f t="shared" si="0"/>
        <v>681.81818181818187</v>
      </c>
      <c r="I23" s="17">
        <f>IF(I22=1,($C21-F23)/(F22-F23),IF(I22=2,($C21-F22)/(F21-F22),IF(I22=3,($C21-F21)/(F20-F21),0)))</f>
        <v>1.9119279634883444E-2</v>
      </c>
      <c r="J23" s="7">
        <v>4200</v>
      </c>
      <c r="K23" s="8">
        <v>4.45</v>
      </c>
      <c r="L23" s="54">
        <f t="shared" si="1"/>
        <v>943.82022471910113</v>
      </c>
      <c r="M23" s="17">
        <f>IF(M22=1,($C21-J23)/(J22-J23),IF(M22=2,($C21-J22)/(J21-J22),IF(M22=3,($C21-J21)/(J20-J21),0)))</f>
        <v>6.1157024793388443E-2</v>
      </c>
      <c r="N23" s="7">
        <v>3700</v>
      </c>
      <c r="O23" s="8">
        <v>3.5</v>
      </c>
      <c r="P23" s="54">
        <f t="shared" si="2"/>
        <v>1057.1428571428571</v>
      </c>
      <c r="Q23" s="17">
        <f>IF(Q22=1,($C21-N23)/(N22-N23),IF(Q22=2,($C21-N22)/(N21-N22),IF(Q22=3,($C21-N21)/(N20-N21),0)))</f>
        <v>0.12374655647382921</v>
      </c>
      <c r="R23" s="50">
        <v>3200</v>
      </c>
      <c r="S23" s="8">
        <v>2.5499999999999998</v>
      </c>
      <c r="T23" s="54">
        <f t="shared" si="3"/>
        <v>1254.9019607843138</v>
      </c>
      <c r="U23" s="17">
        <f>IF(U22=1,($C21-R23)/(R22-R23),IF(U22=2,($C21-R22)/(R21-R22),IF(U22=3,($C21-R21)/(R20-R21),0)))</f>
        <v>0.1785123966942149</v>
      </c>
      <c r="V23" s="7">
        <v>2700</v>
      </c>
      <c r="W23" s="8">
        <v>2</v>
      </c>
      <c r="X23" s="43">
        <f t="shared" si="4"/>
        <v>1350</v>
      </c>
      <c r="Y23" s="17">
        <f>IF(Y22=1,($C21-V23)/(V22-V23),IF(Y22=2,($C21-V22)/(V21-V22),IF(Y22=3,($C21-V21)/(V20-V21),0)))</f>
        <v>0.22683519688867285</v>
      </c>
      <c r="Z23" s="7">
        <v>2200</v>
      </c>
      <c r="AA23" s="8">
        <v>1.45</v>
      </c>
      <c r="AB23" s="43">
        <f t="shared" si="5"/>
        <v>1517.2413793103449</v>
      </c>
      <c r="AC23" s="17">
        <f>IF(AC22=1,($C21-Z23)/(Z22-Z23),IF(AC22=2,($C21-Z22)/(Z21-Z22),IF(AC22=3,($C21-Z21)/(Z20-Z21),0)))</f>
        <v>0.26978879706152437</v>
      </c>
      <c r="AD23" s="7">
        <v>2150</v>
      </c>
      <c r="AE23" s="8">
        <v>1.05</v>
      </c>
      <c r="AF23" s="43">
        <f t="shared" si="6"/>
        <v>2047.6190476190475</v>
      </c>
      <c r="AG23" s="17">
        <f>IF(AG22=1,($C21-AD23)/(AD22-AD23),IF(AG22=2,($C21-AD22)/(AD21-AD22),IF(AG22=3,($C21-AD21)/(AD20-AD21),0)))</f>
        <v>0.27382311309985846</v>
      </c>
      <c r="AH23" s="173"/>
      <c r="AI23" s="11"/>
      <c r="AJ23" s="172"/>
      <c r="AK23" s="11"/>
      <c r="AL23" s="23"/>
      <c r="AM23" s="23"/>
    </row>
    <row r="24" spans="1:39" x14ac:dyDescent="0.25">
      <c r="A24" s="192"/>
      <c r="B24" s="186">
        <v>12</v>
      </c>
      <c r="C24" s="34"/>
      <c r="D24" s="31">
        <f>IF(D25&gt;Z$3,(1-(D25-Z$3)/(AD$3-Z$3))*(AC24-AG24)+AG24,IF(D25&gt;V$3,(1-(D25-V$3)/(Z$3-V$3))*(Y24-AC24)+AC24,IF(D25&gt;R$3,(1-(D25-R$3)/(V$3-R$3))*(U24-Y24)+Y24,IF(D25&gt;N$3,(1-(D25-N$3)/(R$3-N$3))*(Q24-U24)+U24,IF(D25&gt;J$3,(1-(D25-J$3)/(N$3-J$3))*(M24-Q24)+Q24,IF(D25&gt;F$3,(1-(D25-F$3)/(J$3-F$3))*(I24-M24)+M24,I24))))))</f>
        <v>4.9366275308066569</v>
      </c>
      <c r="E24" s="27" t="s">
        <v>6</v>
      </c>
      <c r="F24" s="3">
        <v>17100</v>
      </c>
      <c r="G24" s="4">
        <v>5.25</v>
      </c>
      <c r="H24" s="52">
        <f t="shared" si="0"/>
        <v>3257.1428571428573</v>
      </c>
      <c r="I24" s="59">
        <f>IF(I26=0,G27,IF(I26=1,(G26-G27)*I27+G27,IF(I26=2,(G25-G26)*I27+G26,IF(I26=3,(G24-G25)*I27+G25,G24))))</f>
        <v>5.15</v>
      </c>
      <c r="J24" s="3">
        <v>16800</v>
      </c>
      <c r="K24" s="4">
        <v>4.9000000000000004</v>
      </c>
      <c r="L24" s="52">
        <f t="shared" si="1"/>
        <v>3428.5714285714284</v>
      </c>
      <c r="M24" s="59">
        <f>IF(M26=0,K27,IF(M26=1,(K26-K27)*M27+K27,IF(M26=2,(K25-K26)*M27+K26,IF(M26=3,(K24-K25)*M27+K25,K24))))</f>
        <v>4.9000000000000004</v>
      </c>
      <c r="N24" s="3">
        <v>16600</v>
      </c>
      <c r="O24" s="4">
        <v>4.45</v>
      </c>
      <c r="P24" s="52">
        <f t="shared" si="2"/>
        <v>3730.3370786516853</v>
      </c>
      <c r="Q24" s="59">
        <f>IF(Q26=0,O27,IF(Q26=1,(O26-O27)*Q27+O27,IF(Q26=2,(O25-O26)*Q27+O26,IF(Q26=3,(O24-O25)*Q27+O25,O24))))</f>
        <v>4.6500000000000004</v>
      </c>
      <c r="R24" s="48">
        <v>16400</v>
      </c>
      <c r="S24" s="4">
        <v>4.2</v>
      </c>
      <c r="T24" s="52">
        <f t="shared" si="3"/>
        <v>3904.7619047619046</v>
      </c>
      <c r="U24" s="59">
        <f>IF(U26=0,S27,IF(U26=1,(S26-S27)*U27+S27,IF(U26=2,(S25-S26)*U27+S26,IF(U26=3,(S24-S25)*U27+S25,S24))))</f>
        <v>4.3499999999999996</v>
      </c>
      <c r="V24" s="3">
        <v>15600</v>
      </c>
      <c r="W24" s="4">
        <v>3.7</v>
      </c>
      <c r="X24" s="41">
        <f t="shared" si="4"/>
        <v>4216.2162162162158</v>
      </c>
      <c r="Y24" s="59">
        <f>IF(Y26=0,W27,IF(Y26=1,(W26-W27)*Y27+W27,IF(Y26=2,(W25-W26)*Y27+W26,IF(Y26=3,(W24-W25)*Y27+W25,W24))))</f>
        <v>3.7</v>
      </c>
      <c r="Z24" s="3">
        <v>14800</v>
      </c>
      <c r="AA24" s="4">
        <v>3.2</v>
      </c>
      <c r="AB24" s="41">
        <f t="shared" si="5"/>
        <v>4625</v>
      </c>
      <c r="AC24" s="59">
        <f>IF(AC26=0,AA27,IF(AC26=1,(AA26-AA27)*AC27+AA27,IF(AC26=2,(AA25-AA26)*AC27+AA26,IF(AC26=3,(AA24-AA25)*AC27+AA25,AA24))))</f>
        <v>3.05</v>
      </c>
      <c r="AD24" s="3">
        <v>14800</v>
      </c>
      <c r="AE24" s="4">
        <v>2.7</v>
      </c>
      <c r="AF24" s="41">
        <f t="shared" si="6"/>
        <v>5481.4814814814808</v>
      </c>
      <c r="AG24" s="59">
        <f>IF(AG26=0,AE27,IF(AG26=1,(AE26-AE27)*AG27+AE27,IF(AG26=2,(AE25-AE26)*AG27+AE26,IF(AG26=3,(AE24-AE25)*AG27+AE25,AE24))))</f>
        <v>2.5</v>
      </c>
      <c r="AH24" s="23"/>
      <c r="AI24" s="11"/>
      <c r="AJ24" s="172"/>
      <c r="AK24" s="11"/>
      <c r="AL24" s="23"/>
      <c r="AM24" s="23"/>
    </row>
    <row r="25" spans="1:39" x14ac:dyDescent="0.25">
      <c r="A25" s="192"/>
      <c r="B25" s="187"/>
      <c r="C25" s="13">
        <f>C$1/(21-E$1)*(H$1-B24)</f>
        <v>2975.2066115702482</v>
      </c>
      <c r="D25" s="32">
        <f>(C25/P$1)^(1/1.3)*50+H$1+X$1/2</f>
        <v>33.534898767733729</v>
      </c>
      <c r="E25" s="28" t="s">
        <v>20</v>
      </c>
      <c r="F25" s="5">
        <v>14000</v>
      </c>
      <c r="G25" s="6">
        <v>5.5</v>
      </c>
      <c r="H25" s="53">
        <f t="shared" si="0"/>
        <v>2545.4545454545455</v>
      </c>
      <c r="I25" s="63">
        <f>$C25/I24</f>
        <v>577.71002166412586</v>
      </c>
      <c r="J25" s="5">
        <v>14000</v>
      </c>
      <c r="K25" s="6">
        <v>5.15</v>
      </c>
      <c r="L25" s="53">
        <f t="shared" si="1"/>
        <v>2718.4466019417473</v>
      </c>
      <c r="M25" s="63">
        <f>$C25/M24</f>
        <v>607.18502276943832</v>
      </c>
      <c r="N25" s="5">
        <v>14000</v>
      </c>
      <c r="O25" s="6">
        <v>4.8</v>
      </c>
      <c r="P25" s="53">
        <f t="shared" si="2"/>
        <v>2916.666666666667</v>
      </c>
      <c r="Q25" s="63">
        <f>$C25/Q24</f>
        <v>639.82937883231136</v>
      </c>
      <c r="R25" s="49">
        <v>14000</v>
      </c>
      <c r="S25" s="6">
        <v>4.45</v>
      </c>
      <c r="T25" s="53">
        <f t="shared" si="3"/>
        <v>3146.067415730337</v>
      </c>
      <c r="U25" s="63">
        <f>$C25/U24</f>
        <v>683.95554288971232</v>
      </c>
      <c r="V25" s="5">
        <v>14000</v>
      </c>
      <c r="W25" s="6">
        <v>4</v>
      </c>
      <c r="X25" s="42">
        <f t="shared" si="4"/>
        <v>3500</v>
      </c>
      <c r="Y25" s="63">
        <f>$C25/Y24</f>
        <v>804.10989501898598</v>
      </c>
      <c r="Z25" s="5">
        <v>14000</v>
      </c>
      <c r="AA25" s="6">
        <v>3.5</v>
      </c>
      <c r="AB25" s="42">
        <f t="shared" si="5"/>
        <v>4000</v>
      </c>
      <c r="AC25" s="63">
        <f>$C25/AC24</f>
        <v>975.47757756401586</v>
      </c>
      <c r="AD25" s="5">
        <v>14000</v>
      </c>
      <c r="AE25" s="6">
        <v>3</v>
      </c>
      <c r="AF25" s="42">
        <f t="shared" si="6"/>
        <v>4666.666666666667</v>
      </c>
      <c r="AG25" s="63">
        <f>$C25/AG24</f>
        <v>1190.0826446280994</v>
      </c>
      <c r="AH25" s="173"/>
      <c r="AI25" s="11"/>
      <c r="AJ25" s="172"/>
      <c r="AK25" s="11"/>
      <c r="AL25" s="23"/>
      <c r="AM25" s="23"/>
    </row>
    <row r="26" spans="1:39" x14ac:dyDescent="0.25">
      <c r="A26" s="192"/>
      <c r="B26" s="187"/>
      <c r="C26" s="225">
        <f>C27/X$1/60/1.11</f>
        <v>8.9373214302204076</v>
      </c>
      <c r="D26" s="32">
        <f>IF(AND(D25&lt;F$3,C25&lt;F27),C25/F27*100,IF(AND(D25&lt;J$3,C25&lt;J27),C25/(F27-((D25-F$3)/(J$3-F$3))*(F27-J27))*100,IF(AND(D25&lt;N$3,C25&lt;N27),C25/(J27-((D25-J$3)/(N$3-J$3))*(J27-N27))*100,IF(AND(D25&lt;R$3,C25&lt;R27),C25/(N27-((D25-N$3)/(R$3-N$3))*(N27-R27))*100,IF(AND(D25&lt;V$3,C29&lt;V27),C25/(R27-((D25-R$3)/(V$3-R$3))*(R27-V27))*100,100)))))</f>
        <v>47.537862886652142</v>
      </c>
      <c r="E26" s="28" t="s">
        <v>21</v>
      </c>
      <c r="F26" s="39">
        <v>11200</v>
      </c>
      <c r="G26" s="40">
        <v>5.85</v>
      </c>
      <c r="H26" s="53">
        <f t="shared" si="0"/>
        <v>1914.5299145299145</v>
      </c>
      <c r="I26" s="58">
        <f>IF($C25&gt;F25,3,IF($C25&gt;F26,2,IF($C25&gt;F27,1,0)))</f>
        <v>0</v>
      </c>
      <c r="J26" s="39">
        <v>11200</v>
      </c>
      <c r="K26" s="40">
        <v>5.55</v>
      </c>
      <c r="L26" s="53">
        <f t="shared" si="1"/>
        <v>2018.018018018018</v>
      </c>
      <c r="M26" s="58">
        <f>IF($C25&gt;J25,3,IF($C25&gt;J26,2,IF($C25&gt;J27,1,0)))</f>
        <v>0</v>
      </c>
      <c r="N26" s="39">
        <v>11200</v>
      </c>
      <c r="O26" s="40">
        <v>5.25</v>
      </c>
      <c r="P26" s="53">
        <f t="shared" si="2"/>
        <v>2133.3333333333335</v>
      </c>
      <c r="Q26" s="58">
        <f>IF($C25&gt;N25,3,IF($C25&gt;N26,2,IF($C25&gt;N27,1,0)))</f>
        <v>0</v>
      </c>
      <c r="R26" s="47">
        <v>11200</v>
      </c>
      <c r="S26" s="40">
        <v>4.9000000000000004</v>
      </c>
      <c r="T26" s="53">
        <f t="shared" si="3"/>
        <v>2285.7142857142853</v>
      </c>
      <c r="U26" s="58">
        <f>IF($C25&gt;R25,3,IF($C25&gt;R26,2,IF($C25&gt;R27,1,0)))</f>
        <v>0</v>
      </c>
      <c r="V26" s="39">
        <v>11200</v>
      </c>
      <c r="W26" s="40">
        <v>4.3</v>
      </c>
      <c r="X26" s="42">
        <f t="shared" si="4"/>
        <v>2604.651162790698</v>
      </c>
      <c r="Y26" s="58">
        <f>IF($C25&gt;V25,3,IF($C25&gt;V26,2,IF($C25&gt;V27,1,0)))</f>
        <v>0</v>
      </c>
      <c r="Z26" s="39">
        <v>11200</v>
      </c>
      <c r="AA26" s="40">
        <v>3.7</v>
      </c>
      <c r="AB26" s="42">
        <f t="shared" si="5"/>
        <v>3027.0270270270271</v>
      </c>
      <c r="AC26" s="58">
        <f>IF($C25&gt;Z25,3,IF($C25&gt;Z26,2,IF($C25&gt;Z27,1,0)))</f>
        <v>0</v>
      </c>
      <c r="AD26" s="39">
        <v>11200</v>
      </c>
      <c r="AE26" s="40">
        <v>3</v>
      </c>
      <c r="AF26" s="42">
        <f t="shared" si="6"/>
        <v>3733.3333333333335</v>
      </c>
      <c r="AG26" s="58">
        <f>IF($C25&gt;AD25,3,IF($C25&gt;AD26,2,IF($C25&gt;AD27,1,0)))</f>
        <v>0</v>
      </c>
      <c r="AH26" s="173"/>
      <c r="AI26" s="11"/>
      <c r="AJ26" s="172"/>
      <c r="AK26" s="11"/>
      <c r="AL26" s="23"/>
      <c r="AM26" s="23"/>
    </row>
    <row r="27" spans="1:39" ht="15.75" thickBot="1" x14ac:dyDescent="0.3">
      <c r="A27" s="192"/>
      <c r="B27" s="188"/>
      <c r="C27" s="161">
        <f>D27*D24</f>
        <v>2976.1280362633961</v>
      </c>
      <c r="D27" s="33">
        <f>IF(D25&gt;AD$3,AG25,IF(D25&gt;Z$3,((D25-Z$3)/(AD$3-Z$3))*(AG25-AC25)+AC25,IF(D25&gt;V$3,((D25-V$3)/(Z$3-V$3))*(AC25-Y25)+Y25,IF(D25&gt;R$3,((D25-R$3)/(V$3-R$3))*(Y25-U25)+U25,IF(D25&gt;N$3,((D25-N$3)/(R$3-N$3))*(U25-Q25)+Q25,IF(D25&gt;J$3,((D25-J$3)/(N$3-J$3))*(Q25-M25)+M25,IF(D25&gt;F$3,((D25-F$3)/(J$3-F$3))*(M25-I25)+I25,I25)))))))</f>
        <v>602.86663672539407</v>
      </c>
      <c r="E27" s="29" t="s">
        <v>7</v>
      </c>
      <c r="F27" s="7">
        <v>6600</v>
      </c>
      <c r="G27" s="8">
        <v>5.15</v>
      </c>
      <c r="H27" s="54">
        <f t="shared" si="0"/>
        <v>1281.5533980582522</v>
      </c>
      <c r="I27" s="17">
        <f>IF(I26=1,($C25-F27)/(F26-F27),IF(I26=2,($C25-F26)/(F25-F26),IF(I26=3,($C25-F25)/(F24-F25),0)))</f>
        <v>0</v>
      </c>
      <c r="J27" s="7">
        <v>6200</v>
      </c>
      <c r="K27" s="8">
        <v>4.9000000000000004</v>
      </c>
      <c r="L27" s="54">
        <f t="shared" si="1"/>
        <v>1265.3061224489795</v>
      </c>
      <c r="M27" s="17">
        <f>IF(M26=1,($C25-J27)/(J26-J27),IF(M26=2,($C25-J26)/(J25-J26),IF(M26=3,($C25-J25)/(J24-J25),0)))</f>
        <v>0</v>
      </c>
      <c r="N27" s="7">
        <v>5800</v>
      </c>
      <c r="O27" s="8">
        <v>4.6500000000000004</v>
      </c>
      <c r="P27" s="54">
        <f t="shared" si="2"/>
        <v>1247.3118279569892</v>
      </c>
      <c r="Q27" s="17">
        <f>IF(Q26=1,($C25-N27)/(N26-N27),IF(Q26=2,($C25-N26)/(N25-N26),IF(Q26=3,($C25-N25)/(N24-N25),0)))</f>
        <v>0</v>
      </c>
      <c r="R27" s="50">
        <v>5400</v>
      </c>
      <c r="S27" s="8">
        <v>4.3499999999999996</v>
      </c>
      <c r="T27" s="54">
        <f t="shared" si="3"/>
        <v>1241.3793103448277</v>
      </c>
      <c r="U27" s="17">
        <f>IF(U26=1,($C25-R27)/(R26-R27),IF(U26=2,($C25-R26)/(R25-R26),IF(U26=3,($C25-R25)/(R24-R25),0)))</f>
        <v>0</v>
      </c>
      <c r="V27" s="7">
        <v>5200</v>
      </c>
      <c r="W27" s="8">
        <v>3.7</v>
      </c>
      <c r="X27" s="43">
        <f t="shared" si="4"/>
        <v>1405.4054054054054</v>
      </c>
      <c r="Y27" s="17">
        <f>IF(Y26=1,($C25-V27)/(V26-V27),IF(Y26=2,($C25-V26)/(V25-V26),IF(Y26=3,($C25-V25)/(V24-V25),0)))</f>
        <v>0</v>
      </c>
      <c r="Z27" s="7">
        <v>5000</v>
      </c>
      <c r="AA27" s="8">
        <v>3.05</v>
      </c>
      <c r="AB27" s="43">
        <f t="shared" si="5"/>
        <v>1639.344262295082</v>
      </c>
      <c r="AC27" s="17">
        <f>IF(AC26=1,($C25-Z27)/(Z26-Z27),IF(AC26=2,($C25-Z26)/(Z25-Z26),IF(AC26=3,($C25-Z25)/(Z24-Z25),0)))</f>
        <v>0</v>
      </c>
      <c r="AD27" s="7">
        <v>4900</v>
      </c>
      <c r="AE27" s="8">
        <v>2.5</v>
      </c>
      <c r="AF27" s="43">
        <f t="shared" si="6"/>
        <v>1960</v>
      </c>
      <c r="AG27" s="17">
        <f>IF(AG26=1,($C25-AD27)/(AD26-AD27),IF(AG26=2,($C25-AD26)/(AD25-AD26),IF(AG26=3,($C25-AD25)/(AD24-AD25),0)))</f>
        <v>0</v>
      </c>
      <c r="AH27" s="173"/>
      <c r="AI27" s="11"/>
      <c r="AJ27" s="172"/>
      <c r="AK27" s="11"/>
      <c r="AL27" s="23"/>
      <c r="AM27" s="23"/>
    </row>
    <row r="28" spans="1:39" x14ac:dyDescent="0.25">
      <c r="A28" s="192"/>
      <c r="B28" s="186">
        <v>15</v>
      </c>
      <c r="C28" s="34"/>
      <c r="D28" s="31">
        <f>IF(D29&gt;Z$3,(1-(D29-Z$3)/(AD$3-Z$3))*(AC28-AG28)+AG28,IF(D29&gt;V$3,(1-(D29-V$3)/(Z$3-V$3))*(Y28-AC28)+AC28,IF(D29&gt;R$3,(1-(D29-R$3)/(V$3-R$3))*(U28-Y28)+Y28,IF(D29&gt;N$3,(1-(D29-N$3)/(R$3-N$3))*(Q28-U28)+U28,IF(D29&gt;J$3,(1-(D29-J$3)/(N$3-J$3))*(M28-Q28)+Q28,IF(D29&gt;F$3,(1-(D29-F$3)/(J$3-F$3))*(I28-M28)+M28,I28))))))</f>
        <v>5.1207693862411725</v>
      </c>
      <c r="E28" s="27" t="s">
        <v>6</v>
      </c>
      <c r="F28" s="3">
        <v>18500</v>
      </c>
      <c r="G28" s="4">
        <v>5.35</v>
      </c>
      <c r="H28" s="52">
        <f t="shared" si="0"/>
        <v>3457.9439252336451</v>
      </c>
      <c r="I28" s="59">
        <f>IF(I30=0,G31,IF(I30=1,(G30-G31)*I31+G31,IF(I30=2,(G29-G30)*I31+G30,IF(I30=3,(G28-G29)*I31+G29,G28))))</f>
        <v>5.15</v>
      </c>
      <c r="J28" s="3">
        <v>18200</v>
      </c>
      <c r="K28" s="4">
        <v>5</v>
      </c>
      <c r="L28" s="52">
        <f t="shared" si="1"/>
        <v>3640</v>
      </c>
      <c r="M28" s="59">
        <f>IF(M30=0,K31,IF(M30=1,(K30-K31)*M31+K31,IF(M30=2,(K29-K30)*M31+K30,IF(M30=3,(K28-K29)*M31+K29,K28))))</f>
        <v>5.0999999999999996</v>
      </c>
      <c r="N28" s="3">
        <v>17900</v>
      </c>
      <c r="O28" s="4">
        <v>4.75</v>
      </c>
      <c r="P28" s="52">
        <f t="shared" si="2"/>
        <v>3768.4210526315787</v>
      </c>
      <c r="Q28" s="59">
        <f>IF(Q30=0,O31,IF(Q30=1,(O30-O31)*Q31+O31,IF(Q30=2,(O29-O30)*Q31+O30,IF(Q30=3,(O28-O29)*Q31+O29,O28))))</f>
        <v>5.05</v>
      </c>
      <c r="R28" s="48">
        <v>17700</v>
      </c>
      <c r="S28" s="4">
        <v>4.5</v>
      </c>
      <c r="T28" s="52">
        <f t="shared" si="3"/>
        <v>3933.3333333333335</v>
      </c>
      <c r="U28" s="59">
        <f>IF(U30=0,S31,IF(U30=1,(S30-S31)*U31+S31,IF(U30=2,(S29-S30)*U31+S30,IF(U30=3,(S28-S29)*U31+S29,S28))))</f>
        <v>4.95</v>
      </c>
      <c r="V28" s="3">
        <v>16900</v>
      </c>
      <c r="W28" s="4">
        <v>4</v>
      </c>
      <c r="X28" s="41">
        <f t="shared" si="4"/>
        <v>4225</v>
      </c>
      <c r="Y28" s="59">
        <f>IF(Y30=0,W31,IF(Y30=1,(W30-W31)*Y31+W31,IF(Y30=2,(W29-W30)*Y31+W30,IF(Y30=3,(W28-W29)*Y31+W29,W28))))</f>
        <v>4.3499999999999996</v>
      </c>
      <c r="Z28" s="3">
        <v>16000</v>
      </c>
      <c r="AA28" s="4">
        <v>3.5</v>
      </c>
      <c r="AB28" s="41">
        <f t="shared" si="5"/>
        <v>4571.4285714285716</v>
      </c>
      <c r="AC28" s="59">
        <f>IF(AC30=0,AA31,IF(AC30=1,(AA30-AA31)*AC31+AA31,IF(AC30=2,(AA29-AA30)*AC31+AA30,IF(AC30=3,(AA28-AA29)*AC31+AA29,AA28))))</f>
        <v>3.7</v>
      </c>
      <c r="AD28" s="3">
        <v>16000</v>
      </c>
      <c r="AE28" s="4">
        <v>3</v>
      </c>
      <c r="AF28" s="41">
        <f t="shared" si="6"/>
        <v>5333.333333333333</v>
      </c>
      <c r="AG28" s="59">
        <f>IF(AG30=0,AE31,IF(AG30=1,(AE30-AE31)*AG31+AE31,IF(AG30=2,(AE29-AE30)*AG31+AE30,IF(AG30=3,(AE28-AE29)*AG31+AE29,AE28))))</f>
        <v>3.15</v>
      </c>
      <c r="AH28" s="23"/>
      <c r="AI28" s="11"/>
      <c r="AJ28" s="172"/>
      <c r="AK28" s="11"/>
      <c r="AL28" s="23"/>
      <c r="AM28" s="23"/>
    </row>
    <row r="29" spans="1:39" x14ac:dyDescent="0.25">
      <c r="A29" s="192"/>
      <c r="B29" s="187"/>
      <c r="C29" s="13">
        <f>C$1/(21-E$1)*(H$1-B28)</f>
        <v>1983.4710743801654</v>
      </c>
      <c r="D29" s="32">
        <f>(C29/P$1)^(1/1.3)*50+H$1+X$1/2</f>
        <v>30.846122751765503</v>
      </c>
      <c r="E29" s="28" t="s">
        <v>20</v>
      </c>
      <c r="F29" s="5">
        <v>14000</v>
      </c>
      <c r="G29" s="6">
        <v>5.5</v>
      </c>
      <c r="H29" s="53">
        <f t="shared" si="0"/>
        <v>2545.4545454545455</v>
      </c>
      <c r="I29" s="63">
        <f>$C29/I28</f>
        <v>385.14001444275056</v>
      </c>
      <c r="J29" s="5">
        <v>14000</v>
      </c>
      <c r="K29" s="6">
        <v>5.25</v>
      </c>
      <c r="L29" s="53">
        <f t="shared" si="1"/>
        <v>2666.6666666666665</v>
      </c>
      <c r="M29" s="63">
        <f>$C29/M28</f>
        <v>388.91589693728736</v>
      </c>
      <c r="N29" s="5">
        <v>14000</v>
      </c>
      <c r="O29" s="6">
        <v>5</v>
      </c>
      <c r="P29" s="53">
        <f t="shared" si="2"/>
        <v>2800</v>
      </c>
      <c r="Q29" s="63">
        <f>$C29/Q28</f>
        <v>392.766549382211</v>
      </c>
      <c r="R29" s="49">
        <v>14000</v>
      </c>
      <c r="S29" s="6">
        <v>4.75</v>
      </c>
      <c r="T29" s="53">
        <f t="shared" si="3"/>
        <v>2947.3684210526317</v>
      </c>
      <c r="U29" s="63">
        <f>$C29/U28</f>
        <v>400.70122714750818</v>
      </c>
      <c r="V29" s="5">
        <v>14000</v>
      </c>
      <c r="W29" s="6">
        <v>4.3</v>
      </c>
      <c r="X29" s="42">
        <f t="shared" si="4"/>
        <v>3255.8139534883721</v>
      </c>
      <c r="Y29" s="63">
        <f>$C29/Y28</f>
        <v>455.97036192647482</v>
      </c>
      <c r="Z29" s="5">
        <v>14000</v>
      </c>
      <c r="AA29" s="6">
        <v>3.85</v>
      </c>
      <c r="AB29" s="42">
        <f t="shared" si="5"/>
        <v>3636.3636363636365</v>
      </c>
      <c r="AC29" s="63">
        <f>$C29/AC28</f>
        <v>536.07326334599065</v>
      </c>
      <c r="AD29" s="5">
        <v>14000</v>
      </c>
      <c r="AE29" s="6">
        <v>3.4</v>
      </c>
      <c r="AF29" s="42">
        <f t="shared" si="6"/>
        <v>4117.6470588235297</v>
      </c>
      <c r="AG29" s="63">
        <f>$C29/AG28</f>
        <v>629.67335694608425</v>
      </c>
      <c r="AH29" s="173"/>
      <c r="AI29" s="11"/>
      <c r="AJ29" s="172"/>
      <c r="AK29" s="11"/>
      <c r="AL29" s="23"/>
      <c r="AM29" s="23"/>
    </row>
    <row r="30" spans="1:39" x14ac:dyDescent="0.25">
      <c r="A30" s="192"/>
      <c r="B30" s="187"/>
      <c r="C30" s="225">
        <f>C31/X$1/60/1.11</f>
        <v>5.9565072711394684</v>
      </c>
      <c r="D30" s="32">
        <f>IF(AND(D29&lt;F$3,C29&lt;F31),C29/F31*100,IF(AND(D29&lt;J$3,C29&lt;J31),C29/(F31-((D29-F$3)/(J$3-F$3))*(F31-J31))*100,IF(AND(D29&lt;N$3,C29&lt;N31),C29/(J31-((D29-J$3)/(N$3-J$3))*(J31-N31))*100,IF(AND(D29&lt;R$3,C29&lt;R31),C29/(N31-((D29-N$3)/(R$3-N$3))*(N31-R31))*100,IF(AND(D29&lt;V$3,C33&lt;V31),C29/(R31-((D29-R$3)/(V$3-R$3))*(R31-V31))*100,100)))))</f>
        <v>30.017599417903778</v>
      </c>
      <c r="E30" s="28" t="s">
        <v>21</v>
      </c>
      <c r="F30" s="39">
        <v>11200</v>
      </c>
      <c r="G30" s="40">
        <v>6</v>
      </c>
      <c r="H30" s="53">
        <f t="shared" si="0"/>
        <v>1866.6666666666667</v>
      </c>
      <c r="I30" s="58">
        <f>IF($C29&gt;F29,3,IF($C29&gt;F30,2,IF($C29&gt;F31,1,0)))</f>
        <v>0</v>
      </c>
      <c r="J30" s="39">
        <v>11200</v>
      </c>
      <c r="K30" s="40">
        <v>5.65</v>
      </c>
      <c r="L30" s="53">
        <f t="shared" si="1"/>
        <v>1982.3008849557521</v>
      </c>
      <c r="M30" s="58">
        <f>IF($C29&gt;J29,3,IF($C29&gt;J30,2,IF($C29&gt;J31,1,0)))</f>
        <v>0</v>
      </c>
      <c r="N30" s="39">
        <v>11200</v>
      </c>
      <c r="O30" s="40">
        <v>5.45</v>
      </c>
      <c r="P30" s="53">
        <f t="shared" si="2"/>
        <v>2055.0458715596328</v>
      </c>
      <c r="Q30" s="58">
        <f>IF($C29&gt;N29,3,IF($C29&gt;N30,2,IF($C29&gt;N31,1,0)))</f>
        <v>0</v>
      </c>
      <c r="R30" s="47">
        <v>11200</v>
      </c>
      <c r="S30" s="40">
        <v>5.25</v>
      </c>
      <c r="T30" s="53">
        <f t="shared" si="3"/>
        <v>2133.3333333333335</v>
      </c>
      <c r="U30" s="58">
        <f>IF($C29&gt;R29,3,IF($C29&gt;R30,2,IF($C29&gt;R31,1,0)))</f>
        <v>0</v>
      </c>
      <c r="V30" s="39">
        <v>11200</v>
      </c>
      <c r="W30" s="40">
        <v>4.6500000000000004</v>
      </c>
      <c r="X30" s="42">
        <f t="shared" si="4"/>
        <v>2408.6021505376343</v>
      </c>
      <c r="Y30" s="58">
        <f>IF($C29&gt;V29,3,IF($C29&gt;V30,2,IF($C29&gt;V31,1,0)))</f>
        <v>0</v>
      </c>
      <c r="Z30" s="39">
        <v>11200</v>
      </c>
      <c r="AA30" s="40">
        <v>4.05</v>
      </c>
      <c r="AB30" s="42">
        <f t="shared" si="5"/>
        <v>2765.4320987654323</v>
      </c>
      <c r="AC30" s="58">
        <f>IF($C29&gt;Z29,3,IF($C29&gt;Z30,2,IF($C29&gt;Z31,1,0)))</f>
        <v>0</v>
      </c>
      <c r="AD30" s="39">
        <v>11200</v>
      </c>
      <c r="AE30" s="40">
        <v>3.4</v>
      </c>
      <c r="AF30" s="42">
        <f t="shared" si="6"/>
        <v>3294.1176470588234</v>
      </c>
      <c r="AG30" s="58">
        <f>IF($C29&gt;AD29,3,IF($C29&gt;AD30,2,IF($C29&gt;AD31,1,0)))</f>
        <v>0</v>
      </c>
      <c r="AH30" s="173"/>
      <c r="AI30" s="11"/>
      <c r="AJ30" s="172"/>
      <c r="AK30" s="11"/>
      <c r="AL30" s="23"/>
      <c r="AM30" s="23"/>
    </row>
    <row r="31" spans="1:39" ht="15.75" thickBot="1" x14ac:dyDescent="0.3">
      <c r="A31" s="192"/>
      <c r="B31" s="188"/>
      <c r="C31" s="161">
        <f>D31*D28</f>
        <v>1983.516921289443</v>
      </c>
      <c r="D31" s="33">
        <f>IF(D29&gt;AD$3,AG29,IF(D29&gt;Z$3,((D29-Z$3)/(AD$3-Z$3))*(AG29-AC29)+AC29,IF(D29&gt;V$3,((D29-V$3)/(Z$3-V$3))*(AC29-Y29)+Y29,IF(D29&gt;R$3,((D29-R$3)/(V$3-R$3))*(Y29-U29)+U29,IF(D29&gt;N$3,((D29-N$3)/(R$3-N$3))*(U29-Q29)+Q29,IF(D29&gt;J$3,((D29-J$3)/(N$3-J$3))*(Q29-M29)+M29,IF(D29&gt;F$3,((D29-F$3)/(J$3-F$3))*(M29-I29)+I29,I29)))))))</f>
        <v>387.347441698681</v>
      </c>
      <c r="E31" s="29" t="s">
        <v>7</v>
      </c>
      <c r="F31" s="7">
        <v>6900</v>
      </c>
      <c r="G31" s="8">
        <v>5.15</v>
      </c>
      <c r="H31" s="54">
        <f t="shared" si="0"/>
        <v>1339.8058252427184</v>
      </c>
      <c r="I31" s="17">
        <f>IF(I30=1,($C29-F31)/(F30-F31),IF(I30=2,($C29-F30)/(F29-F30),IF(I30=3,($C29-F29)/(F28-F29),0)))</f>
        <v>0</v>
      </c>
      <c r="J31" s="7">
        <v>6400</v>
      </c>
      <c r="K31" s="8">
        <v>5.0999999999999996</v>
      </c>
      <c r="L31" s="55">
        <f t="shared" si="1"/>
        <v>1254.9019607843138</v>
      </c>
      <c r="M31" s="17">
        <f>IF(M30=1,($C29-J31)/(J30-J31),IF(M30=2,($C29-J30)/(J29-J30),IF(M30=3,($C29-J29)/(J28-J29),0)))</f>
        <v>0</v>
      </c>
      <c r="N31" s="7">
        <v>5900</v>
      </c>
      <c r="O31" s="8">
        <v>5.05</v>
      </c>
      <c r="P31" s="55">
        <f t="shared" si="2"/>
        <v>1168.3168316831684</v>
      </c>
      <c r="Q31" s="17">
        <f>IF(Q30=1,($C29-N31)/(N30-N31),IF(Q30=2,($C29-N30)/(N29-N30),IF(Q30=3,($C29-N29)/(N28-N29),0)))</f>
        <v>0</v>
      </c>
      <c r="R31" s="50">
        <v>5400</v>
      </c>
      <c r="S31" s="8">
        <v>4.95</v>
      </c>
      <c r="T31" s="55">
        <f t="shared" si="3"/>
        <v>1090.9090909090908</v>
      </c>
      <c r="U31" s="17">
        <f>IF(U30=1,($C29-R31)/(R30-R31),IF(U30=2,($C29-R30)/(R29-R30),IF(U30=3,($C29-R29)/(R28-R29),0)))</f>
        <v>0</v>
      </c>
      <c r="V31" s="7">
        <v>5300</v>
      </c>
      <c r="W31" s="8">
        <v>4.3499999999999996</v>
      </c>
      <c r="X31" s="44">
        <f t="shared" si="4"/>
        <v>1218.3908045977012</v>
      </c>
      <c r="Y31" s="17">
        <f>IF(Y30=1,($C29-V31)/(V30-V31),IF(Y30=2,($C29-V30)/(V29-V30),IF(Y30=3,($C29-V29)/(V28-V29),0)))</f>
        <v>0</v>
      </c>
      <c r="Z31" s="7">
        <v>5200</v>
      </c>
      <c r="AA31" s="8">
        <v>3.7</v>
      </c>
      <c r="AB31" s="44">
        <f t="shared" si="5"/>
        <v>1405.4054054054054</v>
      </c>
      <c r="AC31" s="17">
        <f>IF(AC30=1,($C29-Z31)/(Z30-Z31),IF(AC30=2,($C29-Z30)/(Z29-Z30),IF(AC30=3,($C29-Z29)/(Z28-Z29),0)))</f>
        <v>0</v>
      </c>
      <c r="AD31" s="7">
        <v>5100</v>
      </c>
      <c r="AE31" s="8">
        <v>3.15</v>
      </c>
      <c r="AF31" s="44">
        <f t="shared" si="6"/>
        <v>1619.047619047619</v>
      </c>
      <c r="AG31" s="17">
        <f>IF(AG30=1,($C29-AD31)/(AD30-AD31),IF(AG30=2,($C29-AD30)/(AD29-AD30),IF(AG30=3,($C29-AD29)/(AD28-AD29),0)))</f>
        <v>0</v>
      </c>
      <c r="AH31" s="173"/>
      <c r="AI31" s="11"/>
      <c r="AJ31" s="172"/>
      <c r="AK31" s="11"/>
      <c r="AL31" s="23"/>
      <c r="AM31" s="23"/>
    </row>
    <row r="32" spans="1:39" x14ac:dyDescent="0.25">
      <c r="A32" s="192"/>
      <c r="B32" s="186">
        <v>20</v>
      </c>
      <c r="C32" s="25"/>
      <c r="D32" s="31">
        <f>IF(D33&gt;Z$3,(1-(D33-Z$3)/(AD$3-Z$3))*(AC32-AG32)+AG32,IF(D33&gt;V$3,(1-(D33-V$3)/(Z$3-V$3))*(Y32-AC32)+AC32,IF(D33&gt;R$3,(1-(D33-R$3)/(V$3-R$3))*(U32-Y32)+Y32,IF(D33&gt;N$3,(1-(D33-N$3)/(R$3-N$3))*(Q32-U32)+U32,IF(D33&gt;J$3,(1-(D33-J$3)/(N$3-J$3))*(M32-Q32)+Q32,IF(D33&gt;F$3,(1-(D33-F$3)/(J$3-F$3))*(I32-M32)+M32,I32))))))</f>
        <v>13.78921106099706</v>
      </c>
      <c r="E32" s="27" t="s">
        <v>6</v>
      </c>
      <c r="F32" s="3">
        <v>21100</v>
      </c>
      <c r="G32" s="4">
        <v>7.25</v>
      </c>
      <c r="H32" s="52">
        <f t="shared" si="0"/>
        <v>2910.344827586207</v>
      </c>
      <c r="I32" s="59">
        <f>IF(I34=0,G35,IF(I34=1,(G34-G35)*I35+G35,IF(I34=2,(G33-G34)*I35+G34,IF(I34=3,(G32-G33)*I35+G33,G32))))</f>
        <v>14</v>
      </c>
      <c r="J32" s="3">
        <v>20800</v>
      </c>
      <c r="K32" s="4">
        <v>6.5</v>
      </c>
      <c r="L32" s="52">
        <f t="shared" si="1"/>
        <v>3200</v>
      </c>
      <c r="M32" s="59">
        <f>IF(M34=0,K35,IF(M34=1,(K34-K35)*M35+K35,IF(M34=2,(K33-K34)*M35+K34,IF(M34=3,(K32-K33)*M35+K33,K32))))</f>
        <v>8</v>
      </c>
      <c r="N32" s="3">
        <v>20500</v>
      </c>
      <c r="O32" s="4">
        <v>5.75</v>
      </c>
      <c r="P32" s="52">
        <f t="shared" si="2"/>
        <v>3565.217391304348</v>
      </c>
      <c r="Q32" s="59">
        <f>IF(Q34=0,O35,IF(Q34=1,(O34-O35)*Q35+O35,IF(Q34=2,(O33-O34)*Q35+O34,IF(Q34=3,(O32-O33)*Q35+O33,O32))))</f>
        <v>6.65</v>
      </c>
      <c r="R32" s="48">
        <v>20200</v>
      </c>
      <c r="S32" s="4">
        <v>4.95</v>
      </c>
      <c r="T32" s="52">
        <f t="shared" si="3"/>
        <v>4080.8080808080808</v>
      </c>
      <c r="U32" s="59">
        <f>IF(U34=0,S35,IF(U34=1,(S34-S35)*U35+S35,IF(U34=2,(S33-S34)*U35+S34,IF(U34=3,(S32-S33)*U35+S33,S32))))</f>
        <v>5.3</v>
      </c>
      <c r="V32" s="3">
        <v>19300</v>
      </c>
      <c r="W32" s="4">
        <v>4.4000000000000004</v>
      </c>
      <c r="X32" s="41">
        <f t="shared" si="4"/>
        <v>4386.363636363636</v>
      </c>
      <c r="Y32" s="59">
        <f>IF(Y34=0,W35,IF(Y34=1,(W34-W35)*Y35+W35,IF(Y34=2,(W33-W34)*Y35+W34,IF(Y34=3,(W32-W33)*Y35+W33,W32))))</f>
        <v>4.4000000000000004</v>
      </c>
      <c r="Z32" s="3">
        <v>18300</v>
      </c>
      <c r="AA32" s="4">
        <v>3.8</v>
      </c>
      <c r="AB32" s="41">
        <f t="shared" si="5"/>
        <v>4815.7894736842109</v>
      </c>
      <c r="AC32" s="59">
        <f>IF(AC34=0,AA35,IF(AC34=1,(AA34-AA35)*AC35+AA35,IF(AC34=2,(AA33-AA34)*AC35+AA34,IF(AC34=3,(AA32-AA33)*AC35+AA33,AA32))))</f>
        <v>3.45</v>
      </c>
      <c r="AD32" s="3">
        <v>18300</v>
      </c>
      <c r="AE32" s="4">
        <v>3.25</v>
      </c>
      <c r="AF32" s="41">
        <f t="shared" si="6"/>
        <v>5630.7692307692305</v>
      </c>
      <c r="AG32" s="59">
        <f>IF(AG34=0,AE35,IF(AG34=1,(AE34-AE35)*AG35+AE35,IF(AG34=2,(AE33-AE34)*AG35+AE34,IF(AG34=3,(AE32-AE33)*AG35+AE33,AE32))))</f>
        <v>2.7</v>
      </c>
      <c r="AH32" s="23"/>
      <c r="AI32" s="11"/>
      <c r="AJ32" s="172"/>
      <c r="AK32" s="11"/>
      <c r="AL32" s="23"/>
      <c r="AM32" s="23"/>
    </row>
    <row r="33" spans="1:39" x14ac:dyDescent="0.25">
      <c r="A33" s="192"/>
      <c r="B33" s="187"/>
      <c r="C33" s="13">
        <f>C$1/(21-E$1)*(H$1-B32)</f>
        <v>330.57851239669424</v>
      </c>
      <c r="D33" s="32">
        <f>(C33/P$1)^(1/1.3)*50+H$1+X$1/2</f>
        <v>25.351314898338234</v>
      </c>
      <c r="E33" s="28" t="s">
        <v>20</v>
      </c>
      <c r="F33" s="5">
        <v>14000</v>
      </c>
      <c r="G33" s="6">
        <v>7.65</v>
      </c>
      <c r="H33" s="53">
        <f t="shared" si="0"/>
        <v>1830.065359477124</v>
      </c>
      <c r="I33" s="63">
        <f>$C33/I32</f>
        <v>23.61275088547816</v>
      </c>
      <c r="J33" s="5">
        <v>14000</v>
      </c>
      <c r="K33" s="6">
        <v>6.85</v>
      </c>
      <c r="L33" s="53">
        <f t="shared" si="1"/>
        <v>2043.7956204379564</v>
      </c>
      <c r="M33" s="63">
        <f>$C33/M32</f>
        <v>41.32231404958678</v>
      </c>
      <c r="N33" s="5">
        <v>14000</v>
      </c>
      <c r="O33" s="6">
        <v>6.05</v>
      </c>
      <c r="P33" s="53">
        <f t="shared" si="2"/>
        <v>2314.0495867768595</v>
      </c>
      <c r="Q33" s="63">
        <f>$C33/Q32</f>
        <v>49.71105449574349</v>
      </c>
      <c r="R33" s="49">
        <v>14000</v>
      </c>
      <c r="S33" s="6">
        <v>5.25</v>
      </c>
      <c r="T33" s="53">
        <f t="shared" si="3"/>
        <v>2666.6666666666665</v>
      </c>
      <c r="U33" s="63">
        <f>$C33/U32</f>
        <v>62.373304225791365</v>
      </c>
      <c r="V33" s="5">
        <v>14000</v>
      </c>
      <c r="W33" s="6">
        <v>4.75</v>
      </c>
      <c r="X33" s="42">
        <f t="shared" si="4"/>
        <v>2947.3684210526317</v>
      </c>
      <c r="Y33" s="63">
        <f>$C33/Y32</f>
        <v>75.13148009015778</v>
      </c>
      <c r="Z33" s="5">
        <v>14000</v>
      </c>
      <c r="AA33" s="6">
        <v>4.2</v>
      </c>
      <c r="AB33" s="42">
        <f t="shared" si="5"/>
        <v>3333.333333333333</v>
      </c>
      <c r="AC33" s="63">
        <f>$C33/AC32</f>
        <v>95.819858665708466</v>
      </c>
      <c r="AD33" s="5">
        <v>14000</v>
      </c>
      <c r="AE33" s="6">
        <v>3.7</v>
      </c>
      <c r="AF33" s="42">
        <f t="shared" si="6"/>
        <v>3783.7837837837837</v>
      </c>
      <c r="AG33" s="63">
        <f>$C33/AG32</f>
        <v>122.4364860728497</v>
      </c>
      <c r="AH33" s="173"/>
      <c r="AI33" s="11"/>
      <c r="AJ33" s="172"/>
      <c r="AK33" s="11"/>
      <c r="AL33" s="23"/>
      <c r="AM33" s="23"/>
    </row>
    <row r="34" spans="1:39" x14ac:dyDescent="0.25">
      <c r="A34" s="192"/>
      <c r="B34" s="187"/>
      <c r="C34" s="225">
        <f>C35/X$1/60/1.11</f>
        <v>1.0035445864153263</v>
      </c>
      <c r="D34" s="32">
        <f>IF(AND(D33&lt;F$3,C33&lt;F35),C33/F35*100,IF(AND(D33&lt;J$3,C33&lt;J35),C33/(F35-((D33-F$3)/(J$3-F$3))*(F35-J35))*100,IF(AND(D33&lt;N$3,C33&lt;N35),C33/(J35-((D33-J$3)/(N$3-J$3))*(J35-N35))*100,IF(AND(D33&lt;R$3,C33&lt;R35),C33/(N35-((D33-N$3)/(R$3-N$3))*(N35-R35))*100,IF(AND(D33&lt;V$3,C37&lt;V35),C33/(R35-((D33-R$3)/(V$3-R$3))*(R35-V35))*100,100)))))</f>
        <v>4.5415866936608342</v>
      </c>
      <c r="E34" s="28" t="s">
        <v>21</v>
      </c>
      <c r="F34" s="39">
        <v>11200</v>
      </c>
      <c r="G34" s="40">
        <v>8.1</v>
      </c>
      <c r="H34" s="53">
        <f t="shared" si="0"/>
        <v>1382.7160493827162</v>
      </c>
      <c r="I34" s="58">
        <f>IF($C33&gt;F33,3,IF($C33&gt;F34,2,IF($C33&gt;F35,1,0)))</f>
        <v>0</v>
      </c>
      <c r="J34" s="39">
        <v>11200</v>
      </c>
      <c r="K34" s="40">
        <v>7.35</v>
      </c>
      <c r="L34" s="53">
        <f t="shared" si="1"/>
        <v>1523.8095238095239</v>
      </c>
      <c r="M34" s="58">
        <f>IF($C33&gt;J33,3,IF($C33&gt;J34,2,IF($C33&gt;J35,1,0)))</f>
        <v>0</v>
      </c>
      <c r="N34" s="39">
        <v>11200</v>
      </c>
      <c r="O34" s="40">
        <v>6.6</v>
      </c>
      <c r="P34" s="53">
        <f t="shared" si="2"/>
        <v>1696.969696969697</v>
      </c>
      <c r="Q34" s="58">
        <f>IF($C33&gt;N33,3,IF($C33&gt;N34,2,IF($C33&gt;N35,1,0)))</f>
        <v>0</v>
      </c>
      <c r="R34" s="47">
        <v>11200</v>
      </c>
      <c r="S34" s="40">
        <v>5.8</v>
      </c>
      <c r="T34" s="53">
        <f t="shared" si="3"/>
        <v>1931.0344827586207</v>
      </c>
      <c r="U34" s="58">
        <f>IF($C33&gt;R33,3,IF($C33&gt;R34,2,IF($C33&gt;R35,1,0)))</f>
        <v>0</v>
      </c>
      <c r="V34" s="39">
        <v>11200</v>
      </c>
      <c r="W34" s="40">
        <v>5.0999999999999996</v>
      </c>
      <c r="X34" s="42">
        <f t="shared" si="4"/>
        <v>2196.0784313725489</v>
      </c>
      <c r="Y34" s="58">
        <f>IF($C33&gt;V33,3,IF($C33&gt;V34,2,IF($C33&gt;V35,1,0)))</f>
        <v>0</v>
      </c>
      <c r="Z34" s="39">
        <v>11200</v>
      </c>
      <c r="AA34" s="40">
        <v>4.4000000000000004</v>
      </c>
      <c r="AB34" s="42">
        <f t="shared" si="5"/>
        <v>2545.454545454545</v>
      </c>
      <c r="AC34" s="58">
        <f>IF($C33&gt;Z33,3,IF($C33&gt;Z34,2,IF($C33&gt;Z35,1,0)))</f>
        <v>0</v>
      </c>
      <c r="AD34" s="39">
        <v>11200</v>
      </c>
      <c r="AE34" s="40">
        <v>3.7</v>
      </c>
      <c r="AF34" s="42">
        <f t="shared" si="6"/>
        <v>3027.0270270270271</v>
      </c>
      <c r="AG34" s="58">
        <f>IF($C33&gt;AD33,3,IF($C33&gt;AD34,2,IF($C33&gt;AD35,1,0)))</f>
        <v>0</v>
      </c>
      <c r="AH34" s="173"/>
      <c r="AI34" s="11"/>
      <c r="AJ34" s="172"/>
      <c r="AK34" s="11"/>
      <c r="AL34" s="23"/>
      <c r="AM34" s="23"/>
    </row>
    <row r="35" spans="1:39" ht="15.75" thickBot="1" x14ac:dyDescent="0.3">
      <c r="A35" s="192"/>
      <c r="B35" s="188"/>
      <c r="C35" s="161">
        <f>D35*D32</f>
        <v>334.18034727630368</v>
      </c>
      <c r="D35" s="33">
        <f>IF(D33&gt;AD$3,AG33,IF(D33&gt;Z$3,((D33-Z$3)/(AD$3-Z$3))*(AG33-AC33)+AC33,IF(D33&gt;V$3,((D33-V$3)/(Z$3-V$3))*(AC33-Y33)+Y33,IF(D33&gt;R$3,((D33-R$3)/(V$3-R$3))*(Y33-U33)+U33,IF(D33&gt;N$3,((D33-N$3)/(R$3-N$3))*(U33-Q33)+Q33,IF(D33&gt;J$3,((D33-J$3)/(N$3-J$3))*(Q33-M33)+M33,IF(D33&gt;F$3,((D33-F$3)/(J$3-F$3))*(M33-I33)+I33,I33)))))))</f>
        <v>24.234914223739498</v>
      </c>
      <c r="E35" s="29" t="s">
        <v>7</v>
      </c>
      <c r="F35" s="7">
        <v>7300</v>
      </c>
      <c r="G35" s="8">
        <v>14</v>
      </c>
      <c r="H35" s="55">
        <f t="shared" si="0"/>
        <v>521.42857142857144</v>
      </c>
      <c r="I35" s="17">
        <f>IF(I34=1,($C33-F35)/(F34-F35),IF(I34=2,($C33-F34)/(F33-F34),IF(I34=3,($C33-F33)/(F32-F33),0)))</f>
        <v>0</v>
      </c>
      <c r="J35" s="7">
        <v>6700</v>
      </c>
      <c r="K35" s="8">
        <v>8</v>
      </c>
      <c r="L35" s="55">
        <f t="shared" si="1"/>
        <v>837.5</v>
      </c>
      <c r="M35" s="17">
        <f>IF(M34=1,($C33-J35)/(J34-J35),IF(M34=2,($C33-J34)/(J33-J34),IF(M34=3,($C33-J33)/(J32-J33),0)))</f>
        <v>0</v>
      </c>
      <c r="N35" s="7">
        <v>6400</v>
      </c>
      <c r="O35" s="8">
        <v>6.65</v>
      </c>
      <c r="P35" s="55">
        <f t="shared" si="2"/>
        <v>962.40601503759399</v>
      </c>
      <c r="Q35" s="17">
        <f>IF(Q34=1,($C33-N35)/(N34-N35),IF(Q34=2,($C33-N34)/(N33-N34),IF(Q34=3,($C33-N33)/(N32-N33),0)))</f>
        <v>0</v>
      </c>
      <c r="R35" s="50">
        <v>6000</v>
      </c>
      <c r="S35" s="8">
        <v>5.3</v>
      </c>
      <c r="T35" s="55">
        <f t="shared" si="3"/>
        <v>1132.0754716981132</v>
      </c>
      <c r="U35" s="17">
        <f>IF(U34=1,($C33-R35)/(R34-R35),IF(U34=2,($C33-R34)/(R33-R34),IF(U34=3,($C33-R33)/(R32-R33),0)))</f>
        <v>0</v>
      </c>
      <c r="V35" s="7">
        <v>5600</v>
      </c>
      <c r="W35" s="8">
        <v>4.4000000000000004</v>
      </c>
      <c r="X35" s="44">
        <f t="shared" si="4"/>
        <v>1272.7272727272725</v>
      </c>
      <c r="Y35" s="17">
        <f>IF(Y34=1,($C33-V35)/(V34-V35),IF(Y34=2,($C33-V34)/(V33-V34),IF(Y34=3,($C33-V33)/(V32-V33),0)))</f>
        <v>0</v>
      </c>
      <c r="Z35" s="7">
        <v>5100</v>
      </c>
      <c r="AA35" s="8">
        <v>3.45</v>
      </c>
      <c r="AB35" s="44">
        <f t="shared" si="5"/>
        <v>1478.2608695652173</v>
      </c>
      <c r="AC35" s="17">
        <f>IF(AC34=1,($C33-Z35)/(Z34-Z35),IF(AC34=2,($C33-Z34)/(Z33-Z34),IF(AC34=3,($C33-Z33)/(Z32-Z33),0)))</f>
        <v>0</v>
      </c>
      <c r="AD35" s="7">
        <v>5000</v>
      </c>
      <c r="AE35" s="8">
        <v>2.7</v>
      </c>
      <c r="AF35" s="44">
        <f t="shared" si="6"/>
        <v>1851.8518518518517</v>
      </c>
      <c r="AG35" s="17">
        <f>IF(AG34=1,($C33-AD35)/(AD34-AD35),IF(AG34=2,($C33-AD34)/(AD33-AD34),IF(AG34=3,($C33-AD33)/(AD32-AD33),0)))</f>
        <v>0</v>
      </c>
      <c r="AH35" s="173"/>
      <c r="AI35" s="11"/>
      <c r="AJ35" s="172"/>
      <c r="AK35" s="11"/>
      <c r="AL35" s="23"/>
      <c r="AM35" s="23"/>
    </row>
    <row r="36" spans="1:39" x14ac:dyDescent="0.25">
      <c r="B36" s="2"/>
      <c r="C36" s="1"/>
      <c r="D36" s="1"/>
      <c r="E36" s="1"/>
      <c r="G36" s="10"/>
      <c r="H36" s="9"/>
      <c r="I36" s="9"/>
      <c r="J36" s="9"/>
      <c r="K36" s="9"/>
    </row>
    <row r="37" spans="1:39" x14ac:dyDescent="0.25">
      <c r="B37" s="21" t="s">
        <v>9</v>
      </c>
      <c r="C37" s="1"/>
      <c r="D37" s="1"/>
      <c r="E37" s="1"/>
      <c r="G37" s="9"/>
      <c r="H37" s="9"/>
      <c r="I37" s="11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39" x14ac:dyDescent="0.25">
      <c r="B38" s="37" t="s">
        <v>10</v>
      </c>
      <c r="C38" s="1"/>
      <c r="D38" s="1"/>
      <c r="E38" s="1"/>
      <c r="G38" s="9"/>
      <c r="H38" s="9"/>
      <c r="I38" s="11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Y38" s="24"/>
    </row>
    <row r="39" spans="1:39" x14ac:dyDescent="0.25">
      <c r="B39" s="21" t="s">
        <v>11</v>
      </c>
      <c r="G39" s="9"/>
      <c r="H39" s="9"/>
      <c r="I39" s="11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39" x14ac:dyDescent="0.25">
      <c r="B40" s="21" t="s">
        <v>13</v>
      </c>
      <c r="G40" s="9"/>
      <c r="H40" s="9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Y40" s="24"/>
    </row>
    <row r="41" spans="1:39" x14ac:dyDescent="0.25">
      <c r="B41" s="21" t="s">
        <v>12</v>
      </c>
      <c r="G41" s="9"/>
      <c r="H41" s="9"/>
      <c r="I41" s="11"/>
      <c r="J41" s="9"/>
      <c r="K41" s="9"/>
    </row>
    <row r="42" spans="1:39" x14ac:dyDescent="0.25">
      <c r="G42" s="9"/>
      <c r="H42" s="9"/>
      <c r="I42" s="11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39" x14ac:dyDescent="0.25">
      <c r="Y43" s="24"/>
    </row>
  </sheetData>
  <mergeCells count="40">
    <mergeCell ref="AD3:AF3"/>
    <mergeCell ref="AD4:AD5"/>
    <mergeCell ref="AE4:AE5"/>
    <mergeCell ref="AF4:AF5"/>
    <mergeCell ref="V3:X3"/>
    <mergeCell ref="Z3:AB3"/>
    <mergeCell ref="V4:V5"/>
    <mergeCell ref="W4:W5"/>
    <mergeCell ref="X4:X5"/>
    <mergeCell ref="Z4:Z5"/>
    <mergeCell ref="AA4:AA5"/>
    <mergeCell ref="AB4:AB5"/>
    <mergeCell ref="A3:B3"/>
    <mergeCell ref="F3:H3"/>
    <mergeCell ref="J3:L3"/>
    <mergeCell ref="C4:C5"/>
    <mergeCell ref="A4:B5"/>
    <mergeCell ref="F4:F5"/>
    <mergeCell ref="G4:G5"/>
    <mergeCell ref="H4:H5"/>
    <mergeCell ref="E4:E5"/>
    <mergeCell ref="J4:J5"/>
    <mergeCell ref="K4:K5"/>
    <mergeCell ref="N3:P3"/>
    <mergeCell ref="R3:T3"/>
    <mergeCell ref="L4:L5"/>
    <mergeCell ref="N4:N5"/>
    <mergeCell ref="O4:O5"/>
    <mergeCell ref="P4:P5"/>
    <mergeCell ref="R4:R5"/>
    <mergeCell ref="T4:T5"/>
    <mergeCell ref="S4:S5"/>
    <mergeCell ref="A8:A35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90"/>
  <sheetViews>
    <sheetView workbookViewId="0">
      <selection activeCell="AA21" sqref="AA21"/>
    </sheetView>
  </sheetViews>
  <sheetFormatPr defaultRowHeight="15" x14ac:dyDescent="0.25"/>
  <cols>
    <col min="2" max="2" width="12.85546875" bestFit="1" customWidth="1"/>
    <col min="3" max="3" width="8.42578125" bestFit="1" customWidth="1"/>
    <col min="4" max="4" width="7.5703125" bestFit="1" customWidth="1"/>
    <col min="5" max="5" width="8.42578125" bestFit="1" customWidth="1"/>
    <col min="6" max="6" width="8.140625" bestFit="1" customWidth="1"/>
    <col min="7" max="7" width="7.5703125" bestFit="1" customWidth="1"/>
    <col min="8" max="8" width="8.42578125" bestFit="1" customWidth="1"/>
    <col min="9" max="9" width="8.140625" bestFit="1" customWidth="1"/>
    <col min="10" max="10" width="7.5703125" bestFit="1" customWidth="1"/>
    <col min="11" max="11" width="8.42578125" bestFit="1" customWidth="1"/>
    <col min="12" max="12" width="8.140625" bestFit="1" customWidth="1"/>
    <col min="13" max="14" width="6" bestFit="1" customWidth="1"/>
    <col min="15" max="15" width="7.140625" bestFit="1" customWidth="1"/>
    <col min="16" max="16" width="6.140625" customWidth="1"/>
    <col min="17" max="17" width="6" bestFit="1" customWidth="1"/>
    <col min="18" max="18" width="6.7109375" bestFit="1" customWidth="1"/>
    <col min="19" max="19" width="7.140625" bestFit="1" customWidth="1"/>
    <col min="20" max="20" width="6" bestFit="1" customWidth="1"/>
    <col min="21" max="21" width="6.7109375" bestFit="1" customWidth="1"/>
    <col min="22" max="22" width="6" bestFit="1" customWidth="1"/>
    <col min="23" max="23" width="7.140625" bestFit="1" customWidth="1"/>
    <col min="24" max="26" width="6" bestFit="1" customWidth="1"/>
    <col min="29" max="29" width="7" bestFit="1" customWidth="1"/>
    <col min="30" max="30" width="6.7109375" bestFit="1" customWidth="1"/>
  </cols>
  <sheetData>
    <row r="3" spans="1:27" x14ac:dyDescent="0.25">
      <c r="A3" s="21" t="s">
        <v>17</v>
      </c>
    </row>
    <row r="4" spans="1:27" x14ac:dyDescent="0.25">
      <c r="A4" t="s">
        <v>28</v>
      </c>
      <c r="C4">
        <f>'Initial Data'!C1</f>
        <v>8000</v>
      </c>
    </row>
    <row r="5" spans="1:27" x14ac:dyDescent="0.25">
      <c r="A5" t="s">
        <v>29</v>
      </c>
      <c r="C5">
        <f>'Initial Data'!P1</f>
        <v>24000</v>
      </c>
    </row>
    <row r="7" spans="1:27" ht="15.75" thickBot="1" x14ac:dyDescent="0.3">
      <c r="C7" s="21" t="s">
        <v>38</v>
      </c>
    </row>
    <row r="8" spans="1:27" x14ac:dyDescent="0.25">
      <c r="A8" t="s">
        <v>23</v>
      </c>
      <c r="C8" s="248">
        <v>1</v>
      </c>
      <c r="D8" s="248">
        <v>2</v>
      </c>
      <c r="E8" s="248">
        <v>3</v>
      </c>
      <c r="F8" s="248">
        <v>4</v>
      </c>
      <c r="G8" s="248">
        <v>5</v>
      </c>
      <c r="H8" s="248">
        <v>6</v>
      </c>
      <c r="I8" s="248">
        <v>7</v>
      </c>
      <c r="J8" s="248">
        <v>8</v>
      </c>
      <c r="K8" s="248">
        <v>9</v>
      </c>
      <c r="L8" s="248">
        <v>10</v>
      </c>
      <c r="M8" s="248">
        <v>11</v>
      </c>
      <c r="N8" s="248">
        <v>12</v>
      </c>
      <c r="O8" s="248">
        <v>13</v>
      </c>
      <c r="P8" s="248">
        <v>14</v>
      </c>
      <c r="Q8" s="248">
        <v>15</v>
      </c>
      <c r="R8" s="248">
        <v>16</v>
      </c>
      <c r="S8" s="248">
        <v>17</v>
      </c>
      <c r="T8" s="248">
        <v>18</v>
      </c>
      <c r="U8" s="248">
        <v>19</v>
      </c>
      <c r="V8" s="248">
        <v>20</v>
      </c>
      <c r="W8" s="248">
        <v>21</v>
      </c>
      <c r="X8" s="248">
        <v>22</v>
      </c>
      <c r="Y8" s="248">
        <v>23</v>
      </c>
      <c r="Z8" s="248">
        <v>24</v>
      </c>
    </row>
    <row r="9" spans="1:27" x14ac:dyDescent="0.25">
      <c r="A9" t="s">
        <v>37</v>
      </c>
      <c r="C9" s="249">
        <v>21</v>
      </c>
      <c r="D9" s="249">
        <v>21</v>
      </c>
      <c r="E9" s="249">
        <v>21</v>
      </c>
      <c r="F9" s="249">
        <v>21</v>
      </c>
      <c r="G9" s="249">
        <v>21</v>
      </c>
      <c r="H9" s="249">
        <v>21</v>
      </c>
      <c r="I9" s="249">
        <v>21</v>
      </c>
      <c r="J9" s="249">
        <v>21</v>
      </c>
      <c r="K9" s="249">
        <v>21</v>
      </c>
      <c r="L9" s="249">
        <v>21</v>
      </c>
      <c r="M9" s="249">
        <v>21</v>
      </c>
      <c r="N9" s="249">
        <v>21</v>
      </c>
      <c r="O9" s="249">
        <v>21</v>
      </c>
      <c r="P9" s="249">
        <v>21</v>
      </c>
      <c r="Q9" s="249">
        <v>21</v>
      </c>
      <c r="R9" s="249">
        <v>21</v>
      </c>
      <c r="S9" s="249">
        <v>21</v>
      </c>
      <c r="T9" s="249">
        <v>21</v>
      </c>
      <c r="U9" s="249">
        <v>21</v>
      </c>
      <c r="V9" s="249">
        <v>21</v>
      </c>
      <c r="W9" s="249">
        <v>21</v>
      </c>
      <c r="X9" s="249">
        <v>21</v>
      </c>
      <c r="Y9" s="249">
        <v>21</v>
      </c>
      <c r="Z9" s="249">
        <v>21</v>
      </c>
      <c r="AA9" s="9"/>
    </row>
    <row r="10" spans="1:27" ht="15.75" thickBot="1" x14ac:dyDescent="0.3">
      <c r="A10" t="s">
        <v>83</v>
      </c>
      <c r="C10" s="250">
        <v>7</v>
      </c>
      <c r="D10" s="250">
        <v>6</v>
      </c>
      <c r="E10" s="250">
        <v>5</v>
      </c>
      <c r="F10" s="249">
        <v>5</v>
      </c>
      <c r="G10" s="249">
        <v>5</v>
      </c>
      <c r="H10" s="249">
        <v>6</v>
      </c>
      <c r="I10" s="249">
        <v>7</v>
      </c>
      <c r="J10" s="249">
        <v>8</v>
      </c>
      <c r="K10" s="249">
        <v>9</v>
      </c>
      <c r="L10" s="249">
        <v>10</v>
      </c>
      <c r="M10" s="249">
        <v>11</v>
      </c>
      <c r="N10" s="249">
        <v>12</v>
      </c>
      <c r="O10" s="249">
        <v>13</v>
      </c>
      <c r="P10" s="249">
        <v>14</v>
      </c>
      <c r="Q10" s="249">
        <v>15</v>
      </c>
      <c r="R10" s="249">
        <v>15</v>
      </c>
      <c r="S10" s="249">
        <v>15</v>
      </c>
      <c r="T10" s="249">
        <v>14</v>
      </c>
      <c r="U10" s="249">
        <v>13</v>
      </c>
      <c r="V10" s="249">
        <v>12</v>
      </c>
      <c r="W10" s="249">
        <v>11</v>
      </c>
      <c r="X10" s="249">
        <v>10</v>
      </c>
      <c r="Y10" s="249">
        <v>9</v>
      </c>
      <c r="Z10" s="249">
        <v>8</v>
      </c>
      <c r="AA10" s="65" t="s">
        <v>24</v>
      </c>
    </row>
    <row r="11" spans="1:27" ht="15.75" x14ac:dyDescent="0.3">
      <c r="A11" t="s">
        <v>4</v>
      </c>
      <c r="C11" s="243">
        <f>IF(C$9&lt;19,LOOKUP(C$10,$C$22:$C$52,$D$22:$D$52),IF(C$9=19,LOOKUP(C$10,$C$22:$C$52,$H$22:$H$52),IF(C$9=20,LOOKUP(C$10,$C$22:$C$52,$L$22:$L$52),IF(C$9=21,LOOKUP(C$10,$C$22:$C$52,$P$22:$P$52),IF(C$9=22,LOOKUP(C$10,$C$22:$C$52,$T$23:$T$52),IF(C$9=23,LOOKUP(C$10,$C$22:$C$52,$X$22:$X$52),0))))))</f>
        <v>4.021543248651775</v>
      </c>
      <c r="D11" s="243">
        <f>IF(D$9&lt;19,LOOKUP(D$10,$C$22:$C$52,$D$22:$D$52),IF(D$9=19,LOOKUP(D$10,$C$22:$C$52,$H$22:$H$52),IF(D$9=20,LOOKUP(D$10,$C$22:$C$52,$L$22:$L$52),IF(D$9=21,LOOKUP(D$10,$C$22:$C$52,$P$22:$P$52),IF(D$9=22,LOOKUP(D$10,$C$22:$C$52,$T$23:$T$52),IF(D$9=23,LOOKUP(D$10,$C$22:$C$52,$X$22:$X$52),0))))))</f>
        <v>3.7782113061319782</v>
      </c>
      <c r="E11" s="243">
        <f t="shared" ref="E11:Z11" si="0">IF(E$9&lt;19,LOOKUP(E$10,$C$22:$C$52,$D$22:$D$52),IF(E$9=19,LOOKUP(E$10,$C$22:$C$52,$H$22:$H$52),IF(E$9=20,LOOKUP(E$10,$C$22:$C$52,$L$22:$L$52),IF(E$9=21,LOOKUP(E$10,$C$22:$C$52,$P$22:$P$52),IF(E$9=22,LOOKUP(E$10,$C$22:$C$52,$T$23:$T$52),IF(E$9=23,LOOKUP(E$10,$C$22:$C$52,$X$22:$X$52),0))))))</f>
        <v>3.554084250296496</v>
      </c>
      <c r="F11" s="244">
        <f t="shared" si="0"/>
        <v>3.554084250296496</v>
      </c>
      <c r="G11" s="244">
        <f t="shared" si="0"/>
        <v>3.554084250296496</v>
      </c>
      <c r="H11" s="244">
        <f t="shared" si="0"/>
        <v>3.7782113061319782</v>
      </c>
      <c r="I11" s="244">
        <f t="shared" si="0"/>
        <v>4.021543248651775</v>
      </c>
      <c r="J11" s="244">
        <f t="shared" si="0"/>
        <v>4.2531611289831162</v>
      </c>
      <c r="K11" s="244">
        <f t="shared" si="0"/>
        <v>4.4181600762137503</v>
      </c>
      <c r="L11" s="244">
        <f t="shared" si="0"/>
        <v>4.6977551555663304</v>
      </c>
      <c r="M11" s="244">
        <f t="shared" si="0"/>
        <v>4.8489303001817285</v>
      </c>
      <c r="N11" s="244">
        <f t="shared" si="0"/>
        <v>4.9366275308066569</v>
      </c>
      <c r="O11" s="244">
        <f t="shared" si="0"/>
        <v>5.0094624517829427</v>
      </c>
      <c r="P11" s="244">
        <f t="shared" si="0"/>
        <v>5.0710055131027483</v>
      </c>
      <c r="Q11" s="244">
        <f t="shared" si="0"/>
        <v>5.1207693862411725</v>
      </c>
      <c r="R11" s="244">
        <f t="shared" si="0"/>
        <v>5.1207693862411725</v>
      </c>
      <c r="S11" s="244">
        <f t="shared" si="0"/>
        <v>5.1207693862411725</v>
      </c>
      <c r="T11" s="244">
        <f t="shared" si="0"/>
        <v>5.0710055131027483</v>
      </c>
      <c r="U11" s="244">
        <f t="shared" si="0"/>
        <v>5.0094624517829427</v>
      </c>
      <c r="V11" s="244">
        <f t="shared" si="0"/>
        <v>4.9366275308066569</v>
      </c>
      <c r="W11" s="244">
        <f t="shared" si="0"/>
        <v>4.8489303001817285</v>
      </c>
      <c r="X11" s="244">
        <f t="shared" si="0"/>
        <v>4.6977551555663304</v>
      </c>
      <c r="Y11" s="244">
        <f t="shared" si="0"/>
        <v>4.4181600762137503</v>
      </c>
      <c r="Z11" s="244">
        <f t="shared" si="0"/>
        <v>4.2531611289831162</v>
      </c>
      <c r="AA11" s="66">
        <f>AA15/AA13</f>
        <v>4.2649107248052989</v>
      </c>
    </row>
    <row r="12" spans="1:27" ht="15.75" x14ac:dyDescent="0.3">
      <c r="A12" t="s">
        <v>0</v>
      </c>
      <c r="C12" s="244">
        <f>IF(C$9=18,LOOKUP(C$10,$C$22:$C$52,$E$22:$E$52),IF(C$9=19,LOOKUP(C$10,$C$22:$C$52,$I$22:$I$52),IF(C$9=20,LOOKUP(C$10,$C$22:$C$52,$M$22:$M$52),IF(C$9=21,LOOKUP(C$10,$C$22:$C$52,$Q$22:$Q$52),IF(C$9=22,LOOKUP(C$10,$C$22:$C$52,$U$23:$U$52),IF(C$9=23,LOOKUP(C$10,$C$22:$C$52,$Y$22:$Y$52),0))))))</f>
        <v>37.596693159532336</v>
      </c>
      <c r="D12" s="244">
        <f t="shared" ref="D12:Z12" si="1">IF(D$9=18,LOOKUP(D$10,$C$22:$C$52,$E$22:$E$52),IF(D$9=19,LOOKUP(D$10,$C$22:$C$52,$I$22:$I$52),IF(D$9=20,LOOKUP(D$10,$C$22:$C$52,$M$22:$M$52),IF(D$9=21,LOOKUP(D$10,$C$22:$C$52,$Q$22:$Q$52),IF(D$9=22,LOOKUP(D$10,$C$22:$C$52,$U$23:$U$52),IF(D$9=23,LOOKUP(D$10,$C$22:$C$52,$Y$22:$Y$52),0))))))</f>
        <v>38.365033079726999</v>
      </c>
      <c r="E12" s="244">
        <f t="shared" si="1"/>
        <v>39.121633213217912</v>
      </c>
      <c r="F12" s="244">
        <f t="shared" si="1"/>
        <v>39.121633213217912</v>
      </c>
      <c r="G12" s="244">
        <f t="shared" si="1"/>
        <v>39.121633213217912</v>
      </c>
      <c r="H12" s="244">
        <f t="shared" si="1"/>
        <v>38.365033079726999</v>
      </c>
      <c r="I12" s="244">
        <f t="shared" si="1"/>
        <v>37.596693159532336</v>
      </c>
      <c r="J12" s="244">
        <f t="shared" si="1"/>
        <v>36.815571099169887</v>
      </c>
      <c r="K12" s="244">
        <f t="shared" si="1"/>
        <v>36.020443597624997</v>
      </c>
      <c r="L12" s="244">
        <f t="shared" si="1"/>
        <v>35.209857022959149</v>
      </c>
      <c r="M12" s="244">
        <f t="shared" si="1"/>
        <v>34.382058727274142</v>
      </c>
      <c r="N12" s="244">
        <f t="shared" si="1"/>
        <v>33.534898767733729</v>
      </c>
      <c r="O12" s="244">
        <f t="shared" si="1"/>
        <v>32.665684448203116</v>
      </c>
      <c r="P12" s="244">
        <f t="shared" si="1"/>
        <v>31.770956019764441</v>
      </c>
      <c r="Q12" s="244">
        <f t="shared" si="1"/>
        <v>30.846122751765503</v>
      </c>
      <c r="R12" s="244">
        <f t="shared" si="1"/>
        <v>30.846122751765503</v>
      </c>
      <c r="S12" s="244">
        <f t="shared" si="1"/>
        <v>30.846122751765503</v>
      </c>
      <c r="T12" s="244">
        <f t="shared" si="1"/>
        <v>31.770956019764441</v>
      </c>
      <c r="U12" s="244">
        <f t="shared" si="1"/>
        <v>32.665684448203116</v>
      </c>
      <c r="V12" s="244">
        <f t="shared" si="1"/>
        <v>33.534898767733729</v>
      </c>
      <c r="W12" s="244">
        <f t="shared" si="1"/>
        <v>34.382058727274142</v>
      </c>
      <c r="X12" s="244">
        <f t="shared" si="1"/>
        <v>35.209857022959149</v>
      </c>
      <c r="Y12" s="244">
        <f t="shared" si="1"/>
        <v>36.020443597624997</v>
      </c>
      <c r="Z12" s="244">
        <f t="shared" si="1"/>
        <v>36.815571099169887</v>
      </c>
      <c r="AA12" s="65" t="s">
        <v>25</v>
      </c>
    </row>
    <row r="13" spans="1:27" ht="15.75" x14ac:dyDescent="0.3">
      <c r="A13" t="s">
        <v>18</v>
      </c>
      <c r="C13" s="245">
        <f>IF(C$9=18,LOOKUP(C$10,$C$22:$C$52,$F$22:$F$52),IF(C$9=19,LOOKUP(C$10,$C$22:$C$52,$J$22:$J$52),IF(C$9=20,LOOKUP(C$10,$C$22:$C$52,$N$22:$N$52),IF(C$9=21,LOOKUP(C$10,$C$22:$C$52,$R$22:$R$52),IF(C$9=22,LOOKUP(C$10,$C$22:$C$52,$V$23:$V$52),IF(C$9=23,LOOKUP(C$10,$C$22:$C$52,$Z$22:$Z$52),0))))))</f>
        <v>1164.1983088046366</v>
      </c>
      <c r="D13" s="245">
        <f t="shared" ref="D13:Z13" si="2">IF(D$9=18,LOOKUP(D$10,$C$22:$C$52,$F$22:$F$52),IF(D$9=19,LOOKUP(D$10,$C$22:$C$52,$J$22:$J$52),IF(D$9=20,LOOKUP(D$10,$C$22:$C$52,$N$22:$N$52),IF(D$9=21,LOOKUP(D$10,$C$22:$C$52,$R$22:$R$52),IF(D$9=22,LOOKUP(D$10,$C$22:$C$52,$V$23:$V$52),IF(D$9=23,LOOKUP(D$10,$C$22:$C$52,$Z$22:$Z$52),0))))))</f>
        <v>1324.3065970571402</v>
      </c>
      <c r="E13" s="245">
        <f t="shared" si="2"/>
        <v>1495.9399987892157</v>
      </c>
      <c r="F13" s="245">
        <f t="shared" si="2"/>
        <v>1495.9399987892157</v>
      </c>
      <c r="G13" s="245">
        <f t="shared" si="2"/>
        <v>1495.9399987892157</v>
      </c>
      <c r="H13" s="245">
        <f t="shared" si="2"/>
        <v>1324.3065970571402</v>
      </c>
      <c r="I13" s="245">
        <f t="shared" si="2"/>
        <v>1164.1983088046366</v>
      </c>
      <c r="J13" s="245">
        <f t="shared" si="2"/>
        <v>1018.9943679967253</v>
      </c>
      <c r="K13" s="245">
        <f t="shared" si="2"/>
        <v>899.48493160101543</v>
      </c>
      <c r="L13" s="245">
        <f t="shared" si="2"/>
        <v>774.50618804653948</v>
      </c>
      <c r="M13" s="245">
        <f t="shared" si="2"/>
        <v>682.35507624922968</v>
      </c>
      <c r="N13" s="245">
        <f t="shared" si="2"/>
        <v>602.86663672539407</v>
      </c>
      <c r="O13" s="245">
        <f t="shared" si="2"/>
        <v>528.05065908252186</v>
      </c>
      <c r="P13" s="245">
        <f t="shared" si="2"/>
        <v>456.38192296813844</v>
      </c>
      <c r="Q13" s="245">
        <f t="shared" si="2"/>
        <v>387.347441698681</v>
      </c>
      <c r="R13" s="245">
        <f t="shared" si="2"/>
        <v>387.347441698681</v>
      </c>
      <c r="S13" s="245">
        <f t="shared" si="2"/>
        <v>387.347441698681</v>
      </c>
      <c r="T13" s="245">
        <f t="shared" si="2"/>
        <v>456.38192296813844</v>
      </c>
      <c r="U13" s="245">
        <f t="shared" si="2"/>
        <v>528.05065908252186</v>
      </c>
      <c r="V13" s="245">
        <f t="shared" si="2"/>
        <v>602.86663672539407</v>
      </c>
      <c r="W13" s="245">
        <f t="shared" si="2"/>
        <v>682.35507624922968</v>
      </c>
      <c r="X13" s="245">
        <f t="shared" si="2"/>
        <v>774.50618804653948</v>
      </c>
      <c r="Y13" s="245">
        <f t="shared" si="2"/>
        <v>899.48493160101543</v>
      </c>
      <c r="Z13" s="245">
        <f t="shared" si="2"/>
        <v>1018.9943679967253</v>
      </c>
      <c r="AA13" s="68">
        <f>SUM(C13:Z13)</f>
        <v>20552.151698526373</v>
      </c>
    </row>
    <row r="14" spans="1:27" ht="15.75" x14ac:dyDescent="0.3">
      <c r="A14" t="s">
        <v>90</v>
      </c>
      <c r="C14" s="245">
        <f>IF(C$9=18,LOOKUP(C$10,$C$22:$C$52,$G$22:$G$52),IF(C$9=19,LOOKUP(C$10,$C$22:$C$52,$K$22:$K$52),IF(C$9=20,LOOKUP(C$10,$C$22:$C$52,$O$22:$O$52),IF(C$9=21,LOOKUP(C$10,$C$22:$C$52,$S$22:$S$52),IF(C$9=22,LOOKUP(C$10,$C$22:$C$52,$W$23:$W$52),IF(C$9=23,LOOKUP(C$10,$C$22:$C$52,$AA$22:$AA$52),0))))))</f>
        <v>100</v>
      </c>
      <c r="D14" s="245">
        <f t="shared" ref="D14:Z14" si="3">IF(D$9=18,LOOKUP(D$10,$C$22:$C$52,$G$22:$G$52),IF(D$9=19,LOOKUP(D$10,$C$22:$C$52,$K$22:$K$52),IF(D$9=20,LOOKUP(D$10,$C$22:$C$52,$O$22:$O$52),IF(D$9=21,LOOKUP(D$10,$C$22:$C$52,$S$22:$S$52),IF(D$9=22,LOOKUP(D$10,$C$22:$C$52,$W$23:$W$52),IF(D$9=23,LOOKUP(D$10,$C$22:$C$52,$AA$22:$AA$52),0))))))</f>
        <v>100</v>
      </c>
      <c r="E14" s="245">
        <f t="shared" si="3"/>
        <v>100</v>
      </c>
      <c r="F14" s="245">
        <f t="shared" si="3"/>
        <v>100</v>
      </c>
      <c r="G14" s="245">
        <f t="shared" si="3"/>
        <v>100</v>
      </c>
      <c r="H14" s="245">
        <f t="shared" si="3"/>
        <v>100</v>
      </c>
      <c r="I14" s="245">
        <f t="shared" si="3"/>
        <v>100</v>
      </c>
      <c r="J14" s="245">
        <f t="shared" si="3"/>
        <v>100</v>
      </c>
      <c r="K14" s="245">
        <f t="shared" si="3"/>
        <v>80.857027640902928</v>
      </c>
      <c r="L14" s="245">
        <f t="shared" si="3"/>
        <v>67.571153402289738</v>
      </c>
      <c r="M14" s="245">
        <f t="shared" si="3"/>
        <v>56.766471596525307</v>
      </c>
      <c r="N14" s="245">
        <f t="shared" si="3"/>
        <v>47.537862886652142</v>
      </c>
      <c r="O14" s="245">
        <f t="shared" si="3"/>
        <v>41.53113558058643</v>
      </c>
      <c r="P14" s="245">
        <f t="shared" si="3"/>
        <v>35.688490385630509</v>
      </c>
      <c r="Q14" s="245">
        <f t="shared" si="3"/>
        <v>30.017599417903778</v>
      </c>
      <c r="R14" s="245">
        <f t="shared" si="3"/>
        <v>30.017599417903778</v>
      </c>
      <c r="S14" s="245">
        <f t="shared" si="3"/>
        <v>30.017599417903778</v>
      </c>
      <c r="T14" s="245">
        <f t="shared" si="3"/>
        <v>35.688490385630509</v>
      </c>
      <c r="U14" s="245">
        <f t="shared" si="3"/>
        <v>41.53113558058643</v>
      </c>
      <c r="V14" s="245">
        <f t="shared" si="3"/>
        <v>47.537862886652142</v>
      </c>
      <c r="W14" s="245">
        <f t="shared" si="3"/>
        <v>56.766471596525307</v>
      </c>
      <c r="X14" s="245">
        <f t="shared" si="3"/>
        <v>67.571153402289738</v>
      </c>
      <c r="Y14" s="245">
        <f t="shared" si="3"/>
        <v>80.857027640902928</v>
      </c>
      <c r="Z14" s="245">
        <f t="shared" si="3"/>
        <v>100</v>
      </c>
      <c r="AA14" s="68"/>
    </row>
    <row r="15" spans="1:27" x14ac:dyDescent="0.25">
      <c r="A15" t="s">
        <v>87</v>
      </c>
      <c r="C15" s="246">
        <f>C13*C11</f>
        <v>4681.8738488651006</v>
      </c>
      <c r="D15" s="246">
        <f t="shared" ref="D15:Z15" si="4">D13*D11</f>
        <v>5003.5101577864525</v>
      </c>
      <c r="E15" s="246">
        <f t="shared" si="4"/>
        <v>5316.6967890853111</v>
      </c>
      <c r="F15" s="246">
        <f t="shared" si="4"/>
        <v>5316.6967890853111</v>
      </c>
      <c r="G15" s="246">
        <f t="shared" si="4"/>
        <v>5316.6967890853111</v>
      </c>
      <c r="H15" s="246">
        <f t="shared" si="4"/>
        <v>5003.5101577864525</v>
      </c>
      <c r="I15" s="246">
        <f t="shared" si="4"/>
        <v>4681.8738488651006</v>
      </c>
      <c r="J15" s="246">
        <f t="shared" si="4"/>
        <v>4333.9472366163891</v>
      </c>
      <c r="K15" s="246">
        <f t="shared" si="4"/>
        <v>3974.0684139554623</v>
      </c>
      <c r="L15" s="246">
        <f t="shared" si="4"/>
        <v>3638.4404379136568</v>
      </c>
      <c r="M15" s="246">
        <f t="shared" si="4"/>
        <v>3308.6922047077037</v>
      </c>
      <c r="N15" s="246">
        <f t="shared" si="4"/>
        <v>2976.1280362633961</v>
      </c>
      <c r="O15" s="246">
        <f t="shared" si="4"/>
        <v>2645.2499493131286</v>
      </c>
      <c r="P15" s="246">
        <f t="shared" si="4"/>
        <v>2314.3152474518638</v>
      </c>
      <c r="Q15" s="246">
        <f t="shared" si="4"/>
        <v>1983.516921289443</v>
      </c>
      <c r="R15" s="246">
        <f t="shared" si="4"/>
        <v>1983.516921289443</v>
      </c>
      <c r="S15" s="246">
        <f t="shared" si="4"/>
        <v>1983.516921289443</v>
      </c>
      <c r="T15" s="246">
        <f t="shared" si="4"/>
        <v>2314.3152474518638</v>
      </c>
      <c r="U15" s="246">
        <f t="shared" si="4"/>
        <v>2645.2499493131286</v>
      </c>
      <c r="V15" s="246">
        <f t="shared" si="4"/>
        <v>2976.1280362633961</v>
      </c>
      <c r="W15" s="246">
        <f t="shared" si="4"/>
        <v>3308.6922047077037</v>
      </c>
      <c r="X15" s="246">
        <f t="shared" si="4"/>
        <v>3638.4404379136568</v>
      </c>
      <c r="Y15" s="246">
        <f t="shared" si="4"/>
        <v>3974.0684139554623</v>
      </c>
      <c r="Z15" s="246">
        <f t="shared" si="4"/>
        <v>4333.9472366163891</v>
      </c>
      <c r="AA15" s="68">
        <f>SUM(C15:Z15)</f>
        <v>87653.092196870566</v>
      </c>
    </row>
    <row r="16" spans="1:27" x14ac:dyDescent="0.25">
      <c r="A16" t="s">
        <v>88</v>
      </c>
      <c r="C16" s="246">
        <f>$C4/(21-'Initial Data'!$E$1)*(C9-C10)</f>
        <v>4628.0991735537191</v>
      </c>
      <c r="D16" s="246">
        <f>$C4/(21-'Initial Data'!$E$1)*(D9-D10)</f>
        <v>4958.6776859504134</v>
      </c>
      <c r="E16" s="246">
        <f>$C4/(21-'Initial Data'!$E$1)*(E9-E10)</f>
        <v>5289.2561983471078</v>
      </c>
      <c r="F16" s="246">
        <f>$C4/(21-'Initial Data'!$E$1)*(F9-F10)</f>
        <v>5289.2561983471078</v>
      </c>
      <c r="G16" s="246">
        <f>$C4/(21-'Initial Data'!$E$1)*(G9-G10)</f>
        <v>5289.2561983471078</v>
      </c>
      <c r="H16" s="246">
        <f>$C4/(21-'Initial Data'!$E$1)*(H9-H10)</f>
        <v>4958.6776859504134</v>
      </c>
      <c r="I16" s="246">
        <f>$C4/(21-'Initial Data'!$E$1)*(I9-I10)</f>
        <v>4628.0991735537191</v>
      </c>
      <c r="J16" s="246">
        <f>$C4/(21-'Initial Data'!$E$1)*(J9-J10)</f>
        <v>4297.5206611570247</v>
      </c>
      <c r="K16" s="246">
        <f>$C4/(21-'Initial Data'!$E$1)*(K9-K10)</f>
        <v>3966.9421487603308</v>
      </c>
      <c r="L16" s="246">
        <f>$C4/(21-'Initial Data'!$E$1)*(L9-L10)</f>
        <v>3636.3636363636365</v>
      </c>
      <c r="M16" s="246">
        <f>$C4/(21-'Initial Data'!$E$1)*(M9-M10)</f>
        <v>3305.7851239669426</v>
      </c>
      <c r="N16" s="246">
        <f>$C4/(21-'Initial Data'!$E$1)*(N9-N10)</f>
        <v>2975.2066115702482</v>
      </c>
      <c r="O16" s="246">
        <f>$C4/(21-'Initial Data'!$E$1)*(O9-O10)</f>
        <v>2644.6280991735539</v>
      </c>
      <c r="P16" s="246">
        <f>$C4/(21-'Initial Data'!$E$1)*(P9-P10)</f>
        <v>2314.0495867768595</v>
      </c>
      <c r="Q16" s="246">
        <f>$C4/(21-'Initial Data'!$E$1)*(Q9-Q10)</f>
        <v>1983.4710743801654</v>
      </c>
      <c r="R16" s="246">
        <f>$C4/(21-'Initial Data'!$E$1)*(R9-R10)</f>
        <v>1983.4710743801654</v>
      </c>
      <c r="S16" s="246">
        <f>$C4/(21-'Initial Data'!$E$1)*(S9-S10)</f>
        <v>1983.4710743801654</v>
      </c>
      <c r="T16" s="246">
        <f>$C4/(21-'Initial Data'!$E$1)*(T9-T10)</f>
        <v>2314.0495867768595</v>
      </c>
      <c r="U16" s="246">
        <f>$C4/(21-'Initial Data'!$E$1)*(U9-U10)</f>
        <v>2644.6280991735539</v>
      </c>
      <c r="V16" s="246">
        <f>$C4/(21-'Initial Data'!$E$1)*(V9-V10)</f>
        <v>2975.2066115702482</v>
      </c>
      <c r="W16" s="246">
        <f>$C4/(21-'Initial Data'!$E$1)*(W9-W10)</f>
        <v>3305.7851239669426</v>
      </c>
      <c r="X16" s="246">
        <f>$C4/(21-'Initial Data'!$E$1)*(X9-X10)</f>
        <v>3636.3636363636365</v>
      </c>
      <c r="Y16" s="246">
        <f>$C4/(21-'Initial Data'!$E$1)*(Y9-Y10)</f>
        <v>3966.9421487603308</v>
      </c>
      <c r="Z16" s="246">
        <f>$C4/(21-'Initial Data'!$E$1)*(Z9-Z10)</f>
        <v>4297.5206611570247</v>
      </c>
      <c r="AA16" s="68">
        <f>SUM(C16:Z16)</f>
        <v>87272.727272727265</v>
      </c>
    </row>
    <row r="17" spans="1:31" ht="15.75" thickBot="1" x14ac:dyDescent="0.3">
      <c r="A17" t="s">
        <v>89</v>
      </c>
      <c r="C17" s="247">
        <f>C15-C16</f>
        <v>53.774675311381543</v>
      </c>
      <c r="D17" s="247">
        <f t="shared" ref="D17:Z17" si="5">D15-D16</f>
        <v>44.832471836039076</v>
      </c>
      <c r="E17" s="247">
        <f t="shared" si="5"/>
        <v>27.440590738203355</v>
      </c>
      <c r="F17" s="247">
        <f t="shared" si="5"/>
        <v>27.440590738203355</v>
      </c>
      <c r="G17" s="247">
        <f t="shared" si="5"/>
        <v>27.440590738203355</v>
      </c>
      <c r="H17" s="247">
        <f t="shared" si="5"/>
        <v>44.832471836039076</v>
      </c>
      <c r="I17" s="247">
        <f t="shared" si="5"/>
        <v>53.774675311381543</v>
      </c>
      <c r="J17" s="247">
        <f t="shared" si="5"/>
        <v>36.426575459364358</v>
      </c>
      <c r="K17" s="247">
        <f t="shared" si="5"/>
        <v>7.1262651951315092</v>
      </c>
      <c r="L17" s="247">
        <f t="shared" si="5"/>
        <v>2.0768015500202637</v>
      </c>
      <c r="M17" s="247">
        <f t="shared" si="5"/>
        <v>2.9070807407611028</v>
      </c>
      <c r="N17" s="247">
        <f t="shared" si="5"/>
        <v>0.92142469314785558</v>
      </c>
      <c r="O17" s="247">
        <f t="shared" si="5"/>
        <v>0.62185013957468982</v>
      </c>
      <c r="P17" s="247">
        <f t="shared" si="5"/>
        <v>0.26566067500425561</v>
      </c>
      <c r="Q17" s="247">
        <f t="shared" si="5"/>
        <v>4.5846909277543091E-2</v>
      </c>
      <c r="R17" s="247">
        <f t="shared" si="5"/>
        <v>4.5846909277543091E-2</v>
      </c>
      <c r="S17" s="247">
        <f t="shared" si="5"/>
        <v>4.5846909277543091E-2</v>
      </c>
      <c r="T17" s="247">
        <f t="shared" si="5"/>
        <v>0.26566067500425561</v>
      </c>
      <c r="U17" s="247">
        <f t="shared" si="5"/>
        <v>0.62185013957468982</v>
      </c>
      <c r="V17" s="247">
        <f t="shared" si="5"/>
        <v>0.92142469314785558</v>
      </c>
      <c r="W17" s="247">
        <f t="shared" si="5"/>
        <v>2.9070807407611028</v>
      </c>
      <c r="X17" s="247">
        <f t="shared" si="5"/>
        <v>2.0768015500202637</v>
      </c>
      <c r="Y17" s="247">
        <f t="shared" si="5"/>
        <v>7.1262651951315092</v>
      </c>
      <c r="Z17" s="247">
        <f t="shared" si="5"/>
        <v>36.426575459364358</v>
      </c>
      <c r="AA17" s="68">
        <f>SUM(C17:Z17)</f>
        <v>380.364924143292</v>
      </c>
    </row>
    <row r="18" spans="1:31" x14ac:dyDescent="0.25"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</row>
    <row r="19" spans="1:31" ht="15.75" thickBot="1" x14ac:dyDescent="0.3">
      <c r="C19" s="21" t="s">
        <v>36</v>
      </c>
    </row>
    <row r="20" spans="1:31" ht="15.75" thickBot="1" x14ac:dyDescent="0.3">
      <c r="A20" s="21"/>
      <c r="C20" s="233" t="s">
        <v>27</v>
      </c>
      <c r="D20" s="234">
        <v>18</v>
      </c>
      <c r="E20" s="174"/>
      <c r="F20" s="174"/>
      <c r="G20" s="235"/>
      <c r="H20" s="234">
        <v>19</v>
      </c>
      <c r="I20" s="174"/>
      <c r="J20" s="174"/>
      <c r="K20" s="235"/>
      <c r="L20" s="234">
        <v>20</v>
      </c>
      <c r="M20" s="174"/>
      <c r="N20" s="174"/>
      <c r="O20" s="235"/>
      <c r="P20" s="234">
        <v>21</v>
      </c>
      <c r="Q20" s="174"/>
      <c r="R20" s="174"/>
      <c r="S20" s="235"/>
      <c r="T20" s="234">
        <v>22</v>
      </c>
      <c r="U20" s="174"/>
      <c r="V20" s="174"/>
      <c r="W20" s="235"/>
      <c r="X20" s="234">
        <v>23</v>
      </c>
      <c r="Y20" s="174"/>
      <c r="Z20" s="174"/>
      <c r="AA20" s="185"/>
      <c r="AC20" s="23"/>
    </row>
    <row r="21" spans="1:31" x14ac:dyDescent="0.25">
      <c r="C21" s="81" t="s">
        <v>26</v>
      </c>
      <c r="D21" s="238" t="s">
        <v>4</v>
      </c>
      <c r="E21" s="239" t="s">
        <v>0</v>
      </c>
      <c r="F21" s="240" t="s">
        <v>5</v>
      </c>
      <c r="G21" s="241" t="s">
        <v>91</v>
      </c>
      <c r="H21" s="238" t="s">
        <v>4</v>
      </c>
      <c r="I21" s="239" t="s">
        <v>0</v>
      </c>
      <c r="J21" s="240" t="s">
        <v>5</v>
      </c>
      <c r="K21" s="241" t="s">
        <v>91</v>
      </c>
      <c r="L21" s="238" t="s">
        <v>4</v>
      </c>
      <c r="M21" s="239" t="s">
        <v>0</v>
      </c>
      <c r="N21" s="240" t="s">
        <v>5</v>
      </c>
      <c r="O21" s="241" t="s">
        <v>91</v>
      </c>
      <c r="P21" s="238" t="s">
        <v>4</v>
      </c>
      <c r="Q21" s="239" t="s">
        <v>0</v>
      </c>
      <c r="R21" s="240" t="s">
        <v>5</v>
      </c>
      <c r="S21" s="241" t="s">
        <v>91</v>
      </c>
      <c r="T21" s="238" t="s">
        <v>4</v>
      </c>
      <c r="U21" s="239" t="s">
        <v>0</v>
      </c>
      <c r="V21" s="240" t="s">
        <v>5</v>
      </c>
      <c r="W21" s="241" t="s">
        <v>91</v>
      </c>
      <c r="X21" s="164" t="s">
        <v>4</v>
      </c>
      <c r="Y21" s="166" t="s">
        <v>0</v>
      </c>
      <c r="Z21" s="165" t="s">
        <v>5</v>
      </c>
      <c r="AA21" s="241" t="s">
        <v>91</v>
      </c>
      <c r="AC21" s="23"/>
    </row>
    <row r="22" spans="1:31" x14ac:dyDescent="0.25">
      <c r="C22" s="82">
        <v>-10</v>
      </c>
      <c r="D22" s="84">
        <f>'Detailed Data'!D8</f>
        <v>2.0291848265122598</v>
      </c>
      <c r="E22" s="80">
        <f>'Detailed Data'!D9</f>
        <v>47.525851130044472</v>
      </c>
      <c r="F22" s="228">
        <f>'Detailed Data'!D11</f>
        <v>4578.0289696184282</v>
      </c>
      <c r="G22" s="229">
        <f>'Detailed Data'!D10</f>
        <v>100</v>
      </c>
      <c r="H22" s="84">
        <f>'Detailed Data'!$D137</f>
        <v>2.0300792522371234</v>
      </c>
      <c r="I22" s="80">
        <f>'Detailed Data'!$D138</f>
        <v>48.18322107289444</v>
      </c>
      <c r="J22" s="228">
        <f>'Detailed Data'!$D140</f>
        <v>4737.7968707480541</v>
      </c>
      <c r="K22" s="229">
        <f>'Detailed Data'!D139</f>
        <v>100</v>
      </c>
      <c r="L22" s="84">
        <f>'Detailed Data'!$D266</f>
        <v>2.0309509240728292</v>
      </c>
      <c r="M22" s="80">
        <f>'Detailed Data'!$D267</f>
        <v>48.835379565611262</v>
      </c>
      <c r="N22" s="228">
        <f>'Detailed Data'!$D269</f>
        <v>4895.1502748280109</v>
      </c>
      <c r="O22" s="229">
        <f>'Detailed Data'!D268</f>
        <v>100</v>
      </c>
      <c r="P22" s="84">
        <f>'Detailed Data'!$D395</f>
        <v>2.0317926372786994</v>
      </c>
      <c r="Q22" s="80">
        <f>'Detailed Data'!$D396</f>
        <v>49.48253967103895</v>
      </c>
      <c r="R22" s="228">
        <f>'Detailed Data'!$D398</f>
        <v>5050.1022721263553</v>
      </c>
      <c r="S22" s="229">
        <f>'Detailed Data'!D397</f>
        <v>100</v>
      </c>
      <c r="T22" s="84">
        <f>'Detailed Data'!$D524</f>
        <v>2.0324597208244004</v>
      </c>
      <c r="U22" s="80">
        <f>'Detailed Data'!$D525</f>
        <v>50.124899169003655</v>
      </c>
      <c r="V22" s="228">
        <f>'Detailed Data'!$D527</f>
        <v>5207.0219799254664</v>
      </c>
      <c r="W22" s="229">
        <f>'Detailed Data'!D526</f>
        <v>100</v>
      </c>
      <c r="X22" s="237">
        <f>'Detailed Data'!$D653</f>
        <v>2.0329656444323576</v>
      </c>
      <c r="Y22" s="80">
        <f>'Detailed Data'!$D654</f>
        <v>50.76264209474845</v>
      </c>
      <c r="Z22" s="228">
        <f>'Detailed Data'!$D656</f>
        <v>5377.7513194291259</v>
      </c>
      <c r="AA22" s="231">
        <f>'Detailed Data'!D655</f>
        <v>100</v>
      </c>
      <c r="AC22" s="23"/>
    </row>
    <row r="23" spans="1:31" x14ac:dyDescent="0.25">
      <c r="C23" s="82">
        <v>-9</v>
      </c>
      <c r="D23" s="84">
        <f>'Detailed Data'!D12</f>
        <v>2.0885603507486805</v>
      </c>
      <c r="E23" s="80">
        <f>'Detailed Data'!D13</f>
        <v>46.863039619131243</v>
      </c>
      <c r="F23" s="228">
        <f>'Detailed Data'!D15</f>
        <v>4287.3832430294897</v>
      </c>
      <c r="G23" s="229">
        <f>'Detailed Data'!D14</f>
        <v>100</v>
      </c>
      <c r="H23" s="84">
        <f>'Detailed Data'!$D141</f>
        <v>2.089333785255119</v>
      </c>
      <c r="I23" s="80">
        <f>'Detailed Data'!$D142</f>
        <v>47.525851130044472</v>
      </c>
      <c r="J23" s="228">
        <f>'Detailed Data'!$D144</f>
        <v>4444.8975477404565</v>
      </c>
      <c r="K23" s="229">
        <f>'Detailed Data'!D143</f>
        <v>100</v>
      </c>
      <c r="L23" s="84">
        <f>'Detailed Data'!$D270</f>
        <v>2.0906823849836114</v>
      </c>
      <c r="M23" s="80">
        <f>'Detailed Data'!$D271</f>
        <v>48.18322107289444</v>
      </c>
      <c r="N23" s="228">
        <f>'Detailed Data'!$D273</f>
        <v>4598.9736837302717</v>
      </c>
      <c r="O23" s="229">
        <f>'Detailed Data'!D272</f>
        <v>100</v>
      </c>
      <c r="P23" s="84">
        <f>'Detailed Data'!$D399</f>
        <v>2.092591320867939</v>
      </c>
      <c r="Q23" s="80">
        <f>'Detailed Data'!$D400</f>
        <v>48.835379565611262</v>
      </c>
      <c r="R23" s="228">
        <f>'Detailed Data'!$D402</f>
        <v>4749.6137725741382</v>
      </c>
      <c r="S23" s="229">
        <f>'Detailed Data'!D401</f>
        <v>100</v>
      </c>
      <c r="T23" s="84">
        <f>'Detailed Data'!$D528</f>
        <v>2.095046790083225</v>
      </c>
      <c r="U23" s="80">
        <f>'Detailed Data'!$D529</f>
        <v>49.48253967103895</v>
      </c>
      <c r="V23" s="228">
        <f>'Detailed Data'!$D531</f>
        <v>4896.8308634439318</v>
      </c>
      <c r="W23" s="229">
        <f>'Detailed Data'!D530</f>
        <v>100</v>
      </c>
      <c r="X23" s="237">
        <f>'Detailed Data'!$D657</f>
        <v>2.0979686248186842</v>
      </c>
      <c r="Y23" s="80">
        <f>'Detailed Data'!$D658</f>
        <v>50.124899169003655</v>
      </c>
      <c r="Z23" s="228">
        <f>'Detailed Data'!$D660</f>
        <v>5044.0404548331499</v>
      </c>
      <c r="AA23" s="231">
        <f>'Detailed Data'!D659</f>
        <v>100</v>
      </c>
      <c r="AC23" s="23"/>
      <c r="AE23">
        <f>AD23-AB23</f>
        <v>0</v>
      </c>
    </row>
    <row r="24" spans="1:31" x14ac:dyDescent="0.25">
      <c r="C24" s="82">
        <v>-8</v>
      </c>
      <c r="D24" s="84">
        <f>'Detailed Data'!D16</f>
        <v>2.1484390427774942</v>
      </c>
      <c r="E24" s="80">
        <f>'Detailed Data'!D17</f>
        <v>46.194537315926937</v>
      </c>
      <c r="F24" s="228">
        <f>'Detailed Data'!D19</f>
        <v>4010.4044683811289</v>
      </c>
      <c r="G24" s="229">
        <f>'Detailed Data'!D18</f>
        <v>100</v>
      </c>
      <c r="H24" s="84">
        <f>'Detailed Data'!$D145</f>
        <v>2.1482470534290283</v>
      </c>
      <c r="I24" s="80">
        <f>'Detailed Data'!$D146</f>
        <v>46.863039619131243</v>
      </c>
      <c r="J24" s="228">
        <f>'Detailed Data'!$D148</f>
        <v>4167.1990571413298</v>
      </c>
      <c r="K24" s="229">
        <f>'Detailed Data'!D147</f>
        <v>100</v>
      </c>
      <c r="L24" s="84">
        <f>'Detailed Data'!$D274</f>
        <v>2.1491728694846053</v>
      </c>
      <c r="M24" s="80">
        <f>'Detailed Data'!$D275</f>
        <v>47.525851130044472</v>
      </c>
      <c r="N24" s="228">
        <f>'Detailed Data'!$D277</f>
        <v>4319.8006742031985</v>
      </c>
      <c r="O24" s="229">
        <f>'Detailed Data'!D276</f>
        <v>100</v>
      </c>
      <c r="P24" s="84">
        <f>'Detailed Data'!$D403</f>
        <v>2.1511940651853614</v>
      </c>
      <c r="Q24" s="80">
        <f>'Detailed Data'!$D404</f>
        <v>48.18322107289444</v>
      </c>
      <c r="R24" s="228">
        <f>'Detailed Data'!$D406</f>
        <v>4468.1864027711026</v>
      </c>
      <c r="S24" s="229">
        <f>'Detailed Data'!D405</f>
        <v>100</v>
      </c>
      <c r="T24" s="84">
        <f>'Detailed Data'!$D532</f>
        <v>2.1542897235644749</v>
      </c>
      <c r="U24" s="80">
        <f>'Detailed Data'!$D533</f>
        <v>48.835379565611262</v>
      </c>
      <c r="V24" s="228">
        <f>'Detailed Data'!$D535</f>
        <v>4612.3498644476304</v>
      </c>
      <c r="W24" s="229">
        <f>'Detailed Data'!D534</f>
        <v>100</v>
      </c>
      <c r="X24" s="237">
        <f>'Detailed Data'!$D661</f>
        <v>2.158440283076656</v>
      </c>
      <c r="Y24" s="80">
        <f>'Detailed Data'!$D662</f>
        <v>49.48253967103895</v>
      </c>
      <c r="Z24" s="228">
        <f>'Detailed Data'!$D664</f>
        <v>4752.2987444216524</v>
      </c>
      <c r="AA24" s="231">
        <f>'Detailed Data'!D663</f>
        <v>100</v>
      </c>
      <c r="AC24" s="23"/>
    </row>
    <row r="25" spans="1:31" x14ac:dyDescent="0.25">
      <c r="C25" s="82">
        <v>-7</v>
      </c>
      <c r="D25" s="84">
        <f>'Detailed Data'!D20</f>
        <v>2.2096076644637184</v>
      </c>
      <c r="E25" s="80">
        <f>'Detailed Data'!D21</f>
        <v>45.520073503071472</v>
      </c>
      <c r="F25" s="228">
        <f>'Detailed Data'!D23</f>
        <v>3744.90323799304</v>
      </c>
      <c r="G25" s="229">
        <f>'Detailed Data'!D22</f>
        <v>100</v>
      </c>
      <c r="H25" s="84">
        <f>'Detailed Data'!$D149</f>
        <v>2.2077225642951714</v>
      </c>
      <c r="I25" s="80">
        <f>'Detailed Data'!$D150</f>
        <v>46.194537315926937</v>
      </c>
      <c r="J25" s="228">
        <f>'Detailed Data'!$D152</f>
        <v>3901.986852835561</v>
      </c>
      <c r="K25" s="229">
        <f>'Detailed Data'!D151</f>
        <v>100</v>
      </c>
      <c r="L25" s="84">
        <f>'Detailed Data'!$D278</f>
        <v>2.2074530366700476</v>
      </c>
      <c r="M25" s="80">
        <f>'Detailed Data'!$D279</f>
        <v>46.863039619131243</v>
      </c>
      <c r="N25" s="228">
        <f>'Detailed Data'!$D281</f>
        <v>4054.3556645954218</v>
      </c>
      <c r="O25" s="229">
        <f>'Detailed Data'!D280</f>
        <v>100</v>
      </c>
      <c r="P25" s="84">
        <f>'Detailed Data'!$D407</f>
        <v>2.2087689563343691</v>
      </c>
      <c r="Q25" s="80">
        <f>'Detailed Data'!$D408</f>
        <v>47.525851130044472</v>
      </c>
      <c r="R25" s="228">
        <f>'Detailed Data'!$D410</f>
        <v>4201.9504988017743</v>
      </c>
      <c r="S25" s="229">
        <f>'Detailed Data'!D409</f>
        <v>100</v>
      </c>
      <c r="T25" s="84">
        <f>'Detailed Data'!$D536</f>
        <v>2.2116422345511229</v>
      </c>
      <c r="U25" s="80">
        <f>'Detailed Data'!$D537</f>
        <v>48.18322107289444</v>
      </c>
      <c r="V25" s="228">
        <f>'Detailed Data'!$D539</f>
        <v>4344.7347643724815</v>
      </c>
      <c r="W25" s="229">
        <f>'Detailed Data'!D538</f>
        <v>100</v>
      </c>
      <c r="X25" s="237">
        <f>'Detailed Data'!$D665</f>
        <v>2.2160466079778054</v>
      </c>
      <c r="Y25" s="80">
        <f>'Detailed Data'!$D666</f>
        <v>48.835379565611262</v>
      </c>
      <c r="Z25" s="228">
        <f>'Detailed Data'!$D668</f>
        <v>4482.6912396110938</v>
      </c>
      <c r="AA25" s="231">
        <f>'Detailed Data'!D667</f>
        <v>100</v>
      </c>
      <c r="AC25" s="23"/>
    </row>
    <row r="26" spans="1:31" x14ac:dyDescent="0.25">
      <c r="C26" s="82">
        <v>-6</v>
      </c>
      <c r="D26" s="84">
        <f>'Detailed Data'!D24</f>
        <v>2.2691931995673356</v>
      </c>
      <c r="E26" s="80">
        <f>'Detailed Data'!D25</f>
        <v>44.839353176971343</v>
      </c>
      <c r="F26" s="228">
        <f>'Detailed Data'!D27</f>
        <v>3497.4995777612312</v>
      </c>
      <c r="G26" s="229">
        <f>'Detailed Data'!D26</f>
        <v>100</v>
      </c>
      <c r="H26" s="84">
        <f>'Detailed Data'!$D153</f>
        <v>2.2644736165070065</v>
      </c>
      <c r="I26" s="80">
        <f>'Detailed Data'!$D154</f>
        <v>45.520073503071472</v>
      </c>
      <c r="J26" s="228">
        <f>'Detailed Data'!$D156</f>
        <v>3653.9822013463095</v>
      </c>
      <c r="K26" s="229">
        <f>'Detailed Data'!D155</f>
        <v>100</v>
      </c>
      <c r="L26" s="84">
        <f>'Detailed Data'!$D282</f>
        <v>2.2614280701922742</v>
      </c>
      <c r="M26" s="80">
        <f>'Detailed Data'!$D283</f>
        <v>46.194537315926937</v>
      </c>
      <c r="N26" s="228">
        <f>'Detailed Data'!$D285</f>
        <v>3808.9312985028819</v>
      </c>
      <c r="O26" s="229">
        <f>'Detailed Data'!D284</f>
        <v>100</v>
      </c>
      <c r="P26" s="84">
        <f>'Detailed Data'!$D411</f>
        <v>2.2602010401732233</v>
      </c>
      <c r="Q26" s="80">
        <f>'Detailed Data'!$D412</f>
        <v>46.863039619131243</v>
      </c>
      <c r="R26" s="228">
        <f>'Detailed Data'!$D414</f>
        <v>3959.2020853858871</v>
      </c>
      <c r="S26" s="229">
        <f>'Detailed Data'!D413</f>
        <v>100</v>
      </c>
      <c r="T26" s="84">
        <f>'Detailed Data'!$D540</f>
        <v>2.2607597654603921</v>
      </c>
      <c r="U26" s="80">
        <f>'Detailed Data'!$D541</f>
        <v>47.525851130044472</v>
      </c>
      <c r="V26" s="228">
        <f>'Detailed Data'!$D543</f>
        <v>4104.7123044209138</v>
      </c>
      <c r="W26" s="229">
        <f>'Detailed Data'!D542</f>
        <v>100</v>
      </c>
      <c r="X26" s="237">
        <f>'Detailed Data'!$D669</f>
        <v>2.2630736767830877</v>
      </c>
      <c r="Y26" s="80">
        <f>'Detailed Data'!$D670</f>
        <v>48.18322107289444</v>
      </c>
      <c r="Z26" s="228">
        <f>'Detailed Data'!$D672</f>
        <v>4245.4035255489816</v>
      </c>
      <c r="AA26" s="231">
        <f>'Detailed Data'!D671</f>
        <v>100</v>
      </c>
      <c r="AC26" s="23"/>
    </row>
    <row r="27" spans="1:31" x14ac:dyDescent="0.25">
      <c r="C27" s="82">
        <v>-5</v>
      </c>
      <c r="D27" s="84">
        <f>'Detailed Data'!D28</f>
        <v>2.3350605492220766</v>
      </c>
      <c r="E27" s="80">
        <f>'Detailed Data'!D29</f>
        <v>44.152053759328759</v>
      </c>
      <c r="F27" s="228">
        <f>'Detailed Data'!D31</f>
        <v>3261.6582722194285</v>
      </c>
      <c r="G27" s="229">
        <f>'Detailed Data'!D30</f>
        <v>100</v>
      </c>
      <c r="H27" s="84">
        <f>'Detailed Data'!$D157</f>
        <v>2.3260319984329834</v>
      </c>
      <c r="I27" s="80">
        <f>'Detailed Data'!$D158</f>
        <v>44.839353176971343</v>
      </c>
      <c r="J27" s="228">
        <f>'Detailed Data'!$D160</f>
        <v>3412.142761429036</v>
      </c>
      <c r="K27" s="229">
        <f>'Detailed Data'!D159</f>
        <v>100</v>
      </c>
      <c r="L27" s="84">
        <f>'Detailed Data'!$D286</f>
        <v>2.3193993977797716</v>
      </c>
      <c r="M27" s="80">
        <f>'Detailed Data'!$D287</f>
        <v>45.520073503071472</v>
      </c>
      <c r="N27" s="228">
        <f>'Detailed Data'!$D289</f>
        <v>3567.2848591223024</v>
      </c>
      <c r="O27" s="229">
        <f>'Detailed Data'!D288</f>
        <v>100</v>
      </c>
      <c r="P27" s="84">
        <f>'Detailed Data'!$D415</f>
        <v>2.3151801813458421</v>
      </c>
      <c r="Q27" s="80">
        <f>'Detailed Data'!$D416</f>
        <v>46.194537315926937</v>
      </c>
      <c r="R27" s="228">
        <f>'Detailed Data'!$D418</f>
        <v>3720.1473846947219</v>
      </c>
      <c r="S27" s="229">
        <f>'Detailed Data'!D417</f>
        <v>100</v>
      </c>
      <c r="T27" s="84">
        <f>'Detailed Data'!$D544</f>
        <v>2.3129841213234594</v>
      </c>
      <c r="U27" s="80">
        <f>'Detailed Data'!$D545</f>
        <v>46.863039619131243</v>
      </c>
      <c r="V27" s="228">
        <f>'Detailed Data'!$D547</f>
        <v>3868.3697378883339</v>
      </c>
      <c r="W27" s="229">
        <f>'Detailed Data'!D546</f>
        <v>100</v>
      </c>
      <c r="X27" s="237">
        <f>'Detailed Data'!$D673</f>
        <v>2.3127757972176561</v>
      </c>
      <c r="Y27" s="80">
        <f>'Detailed Data'!$D674</f>
        <v>47.525851130044472</v>
      </c>
      <c r="Z27" s="228">
        <f>'Detailed Data'!$D676</f>
        <v>4011.8473746932241</v>
      </c>
      <c r="AA27" s="231">
        <f>'Detailed Data'!D675</f>
        <v>100</v>
      </c>
    </row>
    <row r="28" spans="1:31" x14ac:dyDescent="0.25">
      <c r="C28" s="82">
        <v>-4</v>
      </c>
      <c r="D28" s="84">
        <f>'Detailed Data'!D32</f>
        <v>2.4106499848889569</v>
      </c>
      <c r="E28" s="80">
        <f>'Detailed Data'!D33</f>
        <v>43.457821199894511</v>
      </c>
      <c r="F28" s="228">
        <f>'Detailed Data'!D35</f>
        <v>3025.8151058545445</v>
      </c>
      <c r="G28" s="229">
        <f>'Detailed Data'!D34</f>
        <v>100</v>
      </c>
      <c r="H28" s="84">
        <f>'Detailed Data'!$D161</f>
        <v>2.3961489200839901</v>
      </c>
      <c r="I28" s="80">
        <f>'Detailed Data'!$D162</f>
        <v>44.152053759328759</v>
      </c>
      <c r="J28" s="228">
        <f>'Detailed Data'!$D164</f>
        <v>3179.0550479186277</v>
      </c>
      <c r="K28" s="229">
        <f>'Detailed Data'!D163</f>
        <v>100</v>
      </c>
      <c r="L28" s="84">
        <f>'Detailed Data'!$D290</f>
        <v>2.3829636959734564</v>
      </c>
      <c r="M28" s="80">
        <f>'Detailed Data'!$D291</f>
        <v>44.839353176971343</v>
      </c>
      <c r="N28" s="228">
        <f>'Detailed Data'!$D293</f>
        <v>3330.7323653365229</v>
      </c>
      <c r="O28" s="229">
        <f>'Detailed Data'!D292</f>
        <v>100</v>
      </c>
      <c r="P28" s="84">
        <f>'Detailed Data'!$D419</f>
        <v>2.3743855616384146</v>
      </c>
      <c r="Q28" s="80">
        <f>'Detailed Data'!$D420</f>
        <v>45.520073503071472</v>
      </c>
      <c r="R28" s="228">
        <f>'Detailed Data'!$D422</f>
        <v>3484.5225377539832</v>
      </c>
      <c r="S28" s="229">
        <f>'Detailed Data'!D421</f>
        <v>100</v>
      </c>
      <c r="T28" s="84">
        <f>'Detailed Data'!$D548</f>
        <v>2.3689793215070489</v>
      </c>
      <c r="U28" s="80">
        <f>'Detailed Data'!$D549</f>
        <v>46.194537315926937</v>
      </c>
      <c r="V28" s="228">
        <f>'Detailed Data'!$D551</f>
        <v>3635.3462500230071</v>
      </c>
      <c r="W28" s="229">
        <f>'Detailed Data'!D550</f>
        <v>100</v>
      </c>
      <c r="X28" s="237">
        <f>'Detailed Data'!$D677</f>
        <v>2.3658025918647536</v>
      </c>
      <c r="Y28" s="80">
        <f>'Detailed Data'!$D678</f>
        <v>46.863039619131243</v>
      </c>
      <c r="Z28" s="228">
        <f>'Detailed Data'!$D680</f>
        <v>3781.5692976751438</v>
      </c>
      <c r="AA28" s="231">
        <f>'Detailed Data'!D679</f>
        <v>100</v>
      </c>
    </row>
    <row r="29" spans="1:31" x14ac:dyDescent="0.25">
      <c r="C29" s="82">
        <v>-3</v>
      </c>
      <c r="D29" s="84">
        <f>'Detailed Data'!D36</f>
        <v>2.4980687743615877</v>
      </c>
      <c r="E29" s="80">
        <f>'Detailed Data'!D37</f>
        <v>42.756265324686346</v>
      </c>
      <c r="F29" s="228">
        <f>'Detailed Data'!D39</f>
        <v>2790.0858686129113</v>
      </c>
      <c r="G29" s="229">
        <f>'Detailed Data'!D38</f>
        <v>100</v>
      </c>
      <c r="H29" s="84">
        <f>'Detailed Data'!$D165</f>
        <v>2.4767798342333602</v>
      </c>
      <c r="I29" s="80">
        <f>'Detailed Data'!$D166</f>
        <v>43.457821199894511</v>
      </c>
      <c r="J29" s="228">
        <f>'Detailed Data'!$D168</f>
        <v>2945.9506386049461</v>
      </c>
      <c r="K29" s="229">
        <f>'Detailed Data'!D167</f>
        <v>100</v>
      </c>
      <c r="L29" s="84">
        <f>'Detailed Data'!$D294</f>
        <v>2.4574358096326265</v>
      </c>
      <c r="M29" s="80">
        <f>'Detailed Data'!$D295</f>
        <v>44.152053759328759</v>
      </c>
      <c r="N29" s="228">
        <f>'Detailed Data'!$D297</f>
        <v>3100.3306196471985</v>
      </c>
      <c r="O29" s="229">
        <f>'Detailed Data'!D296</f>
        <v>100</v>
      </c>
      <c r="P29" s="84">
        <f>'Detailed Data'!$D423</f>
        <v>2.439989695710008</v>
      </c>
      <c r="Q29" s="80">
        <f>'Detailed Data'!$D424</f>
        <v>44.839353176971343</v>
      </c>
      <c r="R29" s="228">
        <f>'Detailed Data'!$D426</f>
        <v>3252.9996940539086</v>
      </c>
      <c r="S29" s="229">
        <f>'Detailed Data'!D425</f>
        <v>100</v>
      </c>
      <c r="T29" s="84">
        <f>'Detailed Data'!$D552</f>
        <v>2.4294326683220957</v>
      </c>
      <c r="U29" s="80">
        <f>'Detailed Data'!$D553</f>
        <v>45.520073503071472</v>
      </c>
      <c r="V29" s="228">
        <f>'Detailed Data'!$D555</f>
        <v>3405.432312450474</v>
      </c>
      <c r="W29" s="229">
        <f>'Detailed Data'!D554</f>
        <v>100</v>
      </c>
      <c r="X29" s="237">
        <f>'Detailed Data'!$D681</f>
        <v>2.4228259196542568</v>
      </c>
      <c r="Y29" s="80">
        <f>'Detailed Data'!$D682</f>
        <v>46.194537315926937</v>
      </c>
      <c r="Z29" s="228">
        <f>'Detailed Data'!$D684</f>
        <v>3554.2645677219712</v>
      </c>
      <c r="AA29" s="231">
        <f>'Detailed Data'!D683</f>
        <v>100</v>
      </c>
    </row>
    <row r="30" spans="1:31" x14ac:dyDescent="0.25">
      <c r="C30" s="82">
        <v>-2</v>
      </c>
      <c r="D30" s="84">
        <f>'Detailed Data'!D40</f>
        <v>2.5996015668378747</v>
      </c>
      <c r="E30" s="80">
        <f>'Detailed Data'!D41</f>
        <v>42.046954240335026</v>
      </c>
      <c r="F30" s="228">
        <f>'Detailed Data'!D43</f>
        <v>2554.9480361381061</v>
      </c>
      <c r="G30" s="229">
        <f>'Detailed Data'!D42</f>
        <v>100</v>
      </c>
      <c r="H30" s="84">
        <f>'Detailed Data'!$D169</f>
        <v>2.5701111091519113</v>
      </c>
      <c r="I30" s="80">
        <f>'Detailed Data'!$D170</f>
        <v>42.756265324686346</v>
      </c>
      <c r="J30" s="228">
        <f>'Detailed Data'!$D172</f>
        <v>2713.0472983514587</v>
      </c>
      <c r="K30" s="229">
        <f>'Detailed Data'!D171</f>
        <v>100</v>
      </c>
      <c r="L30" s="84">
        <f>'Detailed Data'!$D298</f>
        <v>2.5432403337065721</v>
      </c>
      <c r="M30" s="80">
        <f>'Detailed Data'!$D299</f>
        <v>43.457821199894511</v>
      </c>
      <c r="N30" s="228">
        <f>'Detailed Data'!$D301</f>
        <v>2869.9043624910355</v>
      </c>
      <c r="O30" s="229">
        <f>'Detailed Data'!D300</f>
        <v>100</v>
      </c>
      <c r="P30" s="84">
        <f>'Detailed Data'!$D427</f>
        <v>2.5189263321194448</v>
      </c>
      <c r="Q30" s="80">
        <f>'Detailed Data'!$D428</f>
        <v>44.152053759328759</v>
      </c>
      <c r="R30" s="228">
        <f>'Detailed Data'!$D430</f>
        <v>3025.2148482858797</v>
      </c>
      <c r="S30" s="229">
        <f>'Detailed Data'!D429</f>
        <v>100</v>
      </c>
      <c r="T30" s="84">
        <f>'Detailed Data'!$D556</f>
        <v>2.4971114431665584</v>
      </c>
      <c r="U30" s="80">
        <f>'Detailed Data'!$D557</f>
        <v>44.839353176971343</v>
      </c>
      <c r="V30" s="228">
        <f>'Detailed Data'!$D559</f>
        <v>3178.6998879228986</v>
      </c>
      <c r="W30" s="229">
        <f>'Detailed Data'!D558</f>
        <v>100</v>
      </c>
      <c r="X30" s="237">
        <f>'Detailed Data'!$D685</f>
        <v>2.4845412850603594</v>
      </c>
      <c r="Y30" s="80">
        <f>'Detailed Data'!$D686</f>
        <v>45.520073503071472</v>
      </c>
      <c r="Z30" s="228">
        <f>'Detailed Data'!$D688</f>
        <v>3329.7741949433557</v>
      </c>
      <c r="AA30" s="231">
        <f>'Detailed Data'!D687</f>
        <v>100</v>
      </c>
    </row>
    <row r="31" spans="1:31" x14ac:dyDescent="0.25">
      <c r="C31" s="82">
        <v>-1</v>
      </c>
      <c r="D31" s="84">
        <f>'Detailed Data'!D44</f>
        <v>2.7177274437356096</v>
      </c>
      <c r="E31" s="80">
        <f>'Detailed Data'!D45</f>
        <v>41.329407545752922</v>
      </c>
      <c r="F31" s="228">
        <f>'Detailed Data'!D47</f>
        <v>2321.2080273608676</v>
      </c>
      <c r="G31" s="229">
        <f>'Detailed Data'!D46</f>
        <v>100</v>
      </c>
      <c r="H31" s="84">
        <f>'Detailed Data'!$D173</f>
        <v>2.6785138114039664</v>
      </c>
      <c r="I31" s="80">
        <f>'Detailed Data'!$D174</f>
        <v>42.046954240335026</v>
      </c>
      <c r="J31" s="228">
        <f>'Detailed Data'!$D176</f>
        <v>2480.9045130937038</v>
      </c>
      <c r="K31" s="229">
        <f>'Detailed Data'!D175</f>
        <v>100</v>
      </c>
      <c r="L31" s="84">
        <f>'Detailed Data'!$D302</f>
        <v>2.6426457592827095</v>
      </c>
      <c r="M31" s="80">
        <f>'Detailed Data'!$D303</f>
        <v>42.756265324686346</v>
      </c>
      <c r="N31" s="228">
        <f>'Detailed Data'!$D305</f>
        <v>2639.7652133770121</v>
      </c>
      <c r="O31" s="229">
        <f>'Detailed Data'!D304</f>
        <v>100</v>
      </c>
      <c r="P31" s="84">
        <f>'Detailed Data'!$D431</f>
        <v>2.6100413705999417</v>
      </c>
      <c r="Q31" s="80">
        <f>'Detailed Data'!$D432</f>
        <v>43.457821199894511</v>
      </c>
      <c r="R31" s="228">
        <f>'Detailed Data'!$D434</f>
        <v>2797.4036381589176</v>
      </c>
      <c r="S31" s="229">
        <f>'Detailed Data'!D433</f>
        <v>100</v>
      </c>
      <c r="T31" s="84">
        <f>'Detailed Data'!$D560</f>
        <v>2.5806258166384115</v>
      </c>
      <c r="U31" s="80">
        <f>'Detailed Data'!$D561</f>
        <v>44.152053759328759</v>
      </c>
      <c r="V31" s="228">
        <f>'Detailed Data'!$D563</f>
        <v>2953.4620655634362</v>
      </c>
      <c r="W31" s="229">
        <f>'Detailed Data'!D562</f>
        <v>100</v>
      </c>
      <c r="X31" s="237">
        <f>'Detailed Data'!$D689</f>
        <v>2.5543304279440004</v>
      </c>
      <c r="Y31" s="80">
        <f>'Detailed Data'!$D690</f>
        <v>44.839353176971343</v>
      </c>
      <c r="Z31" s="228">
        <f>'Detailed Data'!$D692</f>
        <v>3107.6093363264094</v>
      </c>
      <c r="AA31" s="231">
        <f>'Detailed Data'!D691</f>
        <v>100</v>
      </c>
    </row>
    <row r="32" spans="1:31" x14ac:dyDescent="0.25">
      <c r="C32" s="82">
        <v>0</v>
      </c>
      <c r="D32" s="84">
        <f>'Detailed Data'!D48</f>
        <v>2.8551393115719086</v>
      </c>
      <c r="E32" s="80">
        <f>'Detailed Data'!D49</f>
        <v>40.603088020015889</v>
      </c>
      <c r="F32" s="228">
        <f>'Detailed Data'!D51</f>
        <v>2089.9563193825852</v>
      </c>
      <c r="G32" s="229">
        <f>'Detailed Data'!D50</f>
        <v>100</v>
      </c>
      <c r="H32" s="84">
        <f>'Detailed Data'!$D177</f>
        <v>2.8045615709815639</v>
      </c>
      <c r="I32" s="80">
        <f>'Detailed Data'!$D178</f>
        <v>41.329407545752922</v>
      </c>
      <c r="J32" s="228">
        <f>'Detailed Data'!$D180</f>
        <v>2250.38809460518</v>
      </c>
      <c r="K32" s="229">
        <f>'Detailed Data'!D179</f>
        <v>100</v>
      </c>
      <c r="L32" s="84">
        <f>'Detailed Data'!$D306</f>
        <v>2.7581129222506302</v>
      </c>
      <c r="M32" s="80">
        <f>'Detailed Data'!$D307</f>
        <v>42.046954240335026</v>
      </c>
      <c r="N32" s="228">
        <f>'Detailed Data'!$D309</f>
        <v>2410.5471932059932</v>
      </c>
      <c r="O32" s="229">
        <f>'Detailed Data'!D308</f>
        <v>100</v>
      </c>
      <c r="P32" s="84">
        <f>'Detailed Data'!$D435</f>
        <v>2.7156885937950013</v>
      </c>
      <c r="Q32" s="80">
        <f>'Detailed Data'!$D436</f>
        <v>42.756265324686346</v>
      </c>
      <c r="R32" s="228">
        <f>'Detailed Data'!$D438</f>
        <v>2569.9642665921442</v>
      </c>
      <c r="S32" s="229">
        <f>'Detailed Data'!D437</f>
        <v>100</v>
      </c>
      <c r="T32" s="84">
        <f>'Detailed Data'!$D564</f>
        <v>2.6771932743285545</v>
      </c>
      <c r="U32" s="80">
        <f>'Detailed Data'!$D565</f>
        <v>43.457821199894511</v>
      </c>
      <c r="V32" s="228">
        <f>'Detailed Data'!$D567</f>
        <v>2728.2011098446446</v>
      </c>
      <c r="W32" s="229">
        <f>'Detailed Data'!D566</f>
        <v>100</v>
      </c>
      <c r="X32" s="237">
        <f>'Detailed Data'!$D693</f>
        <v>2.6425398193369687</v>
      </c>
      <c r="Y32" s="80">
        <f>'Detailed Data'!$D694</f>
        <v>44.152053759328759</v>
      </c>
      <c r="Z32" s="228">
        <f>'Detailed Data'!$D696</f>
        <v>2884.8483592372481</v>
      </c>
      <c r="AA32" s="231">
        <f>'Detailed Data'!D695</f>
        <v>100</v>
      </c>
    </row>
    <row r="33" spans="3:27" x14ac:dyDescent="0.25">
      <c r="C33" s="82">
        <v>1</v>
      </c>
      <c r="D33" s="84">
        <f>'Detailed Data'!D52</f>
        <v>3.0145538783360806</v>
      </c>
      <c r="E33" s="80">
        <f>'Detailed Data'!D53</f>
        <v>39.867391339663364</v>
      </c>
      <c r="F33" s="228">
        <f>'Detailed Data'!D55</f>
        <v>1865.2880470025234</v>
      </c>
      <c r="G33" s="229">
        <f>'Detailed Data'!D54</f>
        <v>100</v>
      </c>
      <c r="H33" s="84">
        <f>'Detailed Data'!$D181</f>
        <v>2.9510509104653537</v>
      </c>
      <c r="I33" s="80">
        <f>'Detailed Data'!$D182</f>
        <v>40.603088020015889</v>
      </c>
      <c r="J33" s="228">
        <f>'Detailed Data'!$D184</f>
        <v>2022.6242874106974</v>
      </c>
      <c r="K33" s="229">
        <f>'Detailed Data'!D183</f>
        <v>100</v>
      </c>
      <c r="L33" s="84">
        <f>'Detailed Data'!$D310</f>
        <v>2.8923137234962764</v>
      </c>
      <c r="M33" s="80">
        <f>'Detailed Data'!$D311</f>
        <v>41.329407545752922</v>
      </c>
      <c r="N33" s="228">
        <f>'Detailed Data'!$D313</f>
        <v>2183.1691740233209</v>
      </c>
      <c r="O33" s="229">
        <f>'Detailed Data'!D312</f>
        <v>100</v>
      </c>
      <c r="P33" s="84">
        <f>'Detailed Data'!$D439</f>
        <v>2.8384221241027792</v>
      </c>
      <c r="Q33" s="80">
        <f>'Detailed Data'!$D440</f>
        <v>42.046954240335026</v>
      </c>
      <c r="R33" s="228">
        <f>'Detailed Data'!$D442</f>
        <v>2343.5986588783012</v>
      </c>
      <c r="S33" s="229">
        <f>'Detailed Data'!D441</f>
        <v>100</v>
      </c>
      <c r="T33" s="84">
        <f>'Detailed Data'!$D568</f>
        <v>2.7892562144798108</v>
      </c>
      <c r="U33" s="80">
        <f>'Detailed Data'!$D569</f>
        <v>42.756265324686346</v>
      </c>
      <c r="V33" s="228">
        <f>'Detailed Data'!$D571</f>
        <v>2503.3952824388734</v>
      </c>
      <c r="W33" s="229">
        <f>'Detailed Data'!D570</f>
        <v>100</v>
      </c>
      <c r="X33" s="237">
        <f>'Detailed Data'!$D697</f>
        <v>2.7447068422492507</v>
      </c>
      <c r="Y33" s="80">
        <f>'Detailed Data'!$D698</f>
        <v>43.457821199894511</v>
      </c>
      <c r="Z33" s="228">
        <f>'Detailed Data'!$D700</f>
        <v>2662.0718313448174</v>
      </c>
      <c r="AA33" s="231">
        <f>'Detailed Data'!D699</f>
        <v>100</v>
      </c>
    </row>
    <row r="34" spans="3:27" x14ac:dyDescent="0.25">
      <c r="C34" s="82">
        <v>2</v>
      </c>
      <c r="D34" s="84">
        <f>'Detailed Data'!D56</f>
        <v>3.198994211776637</v>
      </c>
      <c r="E34" s="80">
        <f>'Detailed Data'!D57</f>
        <v>39.121633213217912</v>
      </c>
      <c r="F34" s="228">
        <f>'Detailed Data'!D59</f>
        <v>1659.53460269382</v>
      </c>
      <c r="G34" s="229">
        <f>'Detailed Data'!D58</f>
        <v>100</v>
      </c>
      <c r="H34" s="84">
        <f>'Detailed Data'!$D185</f>
        <v>3.1209099081430476</v>
      </c>
      <c r="I34" s="80">
        <f>'Detailed Data'!$D186</f>
        <v>39.867391339663364</v>
      </c>
      <c r="J34" s="228">
        <f>'Detailed Data'!$D188</f>
        <v>1801.8258781293214</v>
      </c>
      <c r="K34" s="229">
        <f>'Detailed Data'!D187</f>
        <v>100</v>
      </c>
      <c r="L34" s="84">
        <f>'Detailed Data'!$D314</f>
        <v>3.0481524413130114</v>
      </c>
      <c r="M34" s="80">
        <f>'Detailed Data'!$D315</f>
        <v>40.603088020015889</v>
      </c>
      <c r="N34" s="228">
        <f>'Detailed Data'!$D317</f>
        <v>1958.7883358036854</v>
      </c>
      <c r="O34" s="229">
        <f>'Detailed Data'!D316</f>
        <v>100</v>
      </c>
      <c r="P34" s="84">
        <f>'Detailed Data'!$D443</f>
        <v>2.9810160422828811</v>
      </c>
      <c r="Q34" s="80">
        <f>'Detailed Data'!$D444</f>
        <v>41.329407545752922</v>
      </c>
      <c r="R34" s="228">
        <f>'Detailed Data'!$D446</f>
        <v>2119.2731869727754</v>
      </c>
      <c r="S34" s="229">
        <f>'Detailed Data'!D445</f>
        <v>100</v>
      </c>
      <c r="T34" s="84">
        <f>'Detailed Data'!$D572</f>
        <v>2.9194657386407181</v>
      </c>
      <c r="U34" s="80">
        <f>'Detailed Data'!$D573</f>
        <v>42.046954240335026</v>
      </c>
      <c r="V34" s="228">
        <f>'Detailed Data'!$D575</f>
        <v>2279.8085173787076</v>
      </c>
      <c r="W34" s="229">
        <f>'Detailed Data'!D574</f>
        <v>100</v>
      </c>
      <c r="X34" s="237">
        <f>'Detailed Data'!$D701</f>
        <v>2.8633659994317835</v>
      </c>
      <c r="Y34" s="80">
        <f>'Detailed Data'!$D702</f>
        <v>42.756265324686346</v>
      </c>
      <c r="Z34" s="228">
        <f>'Detailed Data'!$D704</f>
        <v>2439.8322066344431</v>
      </c>
      <c r="AA34" s="231">
        <f>'Detailed Data'!D703</f>
        <v>100</v>
      </c>
    </row>
    <row r="35" spans="3:27" x14ac:dyDescent="0.25">
      <c r="C35" s="82">
        <v>3</v>
      </c>
      <c r="D35" s="84">
        <f>'Detailed Data'!D60</f>
        <v>3.3954194797204602</v>
      </c>
      <c r="E35" s="80">
        <f>'Detailed Data'!D61</f>
        <v>38.365033079726999</v>
      </c>
      <c r="F35" s="228">
        <f>'Detailed Data'!D63</f>
        <v>1470.3862320469843</v>
      </c>
      <c r="G35" s="229">
        <f>'Detailed Data'!D62</f>
        <v>100</v>
      </c>
      <c r="H35" s="84">
        <f>'Detailed Data'!$D189</f>
        <v>3.3097234906240316</v>
      </c>
      <c r="I35" s="80">
        <f>'Detailed Data'!$D190</f>
        <v>39.121633213217912</v>
      </c>
      <c r="J35" s="228">
        <f>'Detailed Data'!$D192</f>
        <v>1604.8789230825009</v>
      </c>
      <c r="K35" s="229">
        <f>'Detailed Data'!D191</f>
        <v>100</v>
      </c>
      <c r="L35" s="84">
        <f>'Detailed Data'!$D318</f>
        <v>3.2304928729820275</v>
      </c>
      <c r="M35" s="80">
        <f>'Detailed Data'!$D319</f>
        <v>39.867391339663364</v>
      </c>
      <c r="N35" s="228">
        <f>'Detailed Data'!$D321</f>
        <v>1740.8613735666813</v>
      </c>
      <c r="O35" s="229">
        <f>'Detailed Data'!D320</f>
        <v>100</v>
      </c>
      <c r="P35" s="84">
        <f>'Detailed Data'!$D447</f>
        <v>3.1581145863522702</v>
      </c>
      <c r="Q35" s="80">
        <f>'Detailed Data'!$D448</f>
        <v>40.603088020015889</v>
      </c>
      <c r="R35" s="228">
        <f>'Detailed Data'!$D450</f>
        <v>1891.4086682868219</v>
      </c>
      <c r="S35" s="229">
        <f>'Detailed Data'!D449</f>
        <v>100</v>
      </c>
      <c r="T35" s="84">
        <f>'Detailed Data'!$D576</f>
        <v>3.0916942577209134</v>
      </c>
      <c r="U35" s="80">
        <f>'Detailed Data'!$D577</f>
        <v>41.329407545752922</v>
      </c>
      <c r="V35" s="228">
        <f>'Detailed Data'!$D579</f>
        <v>2044.9374266366949</v>
      </c>
      <c r="W35" s="229">
        <f>'Detailed Data'!D578</f>
        <v>100</v>
      </c>
      <c r="X35" s="237">
        <f>'Detailed Data'!$D705</f>
        <v>3.0309229497823185</v>
      </c>
      <c r="Y35" s="80">
        <f>'Detailed Data'!$D706</f>
        <v>42.046954240335026</v>
      </c>
      <c r="Z35" s="228">
        <f>'Detailed Data'!$D708</f>
        <v>2197.8846562189883</v>
      </c>
      <c r="AA35" s="231">
        <f>'Detailed Data'!D707</f>
        <v>100</v>
      </c>
    </row>
    <row r="36" spans="3:27" x14ac:dyDescent="0.25">
      <c r="C36" s="82">
        <v>4</v>
      </c>
      <c r="D36" s="84">
        <f>'Detailed Data'!D64</f>
        <v>3.610406671794455</v>
      </c>
      <c r="E36" s="80">
        <f>'Detailed Data'!D65</f>
        <v>37.596693159532336</v>
      </c>
      <c r="F36" s="228">
        <f>'Detailed Data'!D67</f>
        <v>1293.6674976231182</v>
      </c>
      <c r="G36" s="229">
        <f>'Detailed Data'!D66</f>
        <v>100</v>
      </c>
      <c r="H36" s="84">
        <f>'Detailed Data'!$D193</f>
        <v>3.5158254733318546</v>
      </c>
      <c r="I36" s="80">
        <f>'Detailed Data'!$D194</f>
        <v>38.365033079726999</v>
      </c>
      <c r="J36" s="228">
        <f>'Detailed Data'!$D196</f>
        <v>1421.1774857106259</v>
      </c>
      <c r="K36" s="229">
        <f>'Detailed Data'!D195</f>
        <v>100</v>
      </c>
      <c r="L36" s="84">
        <f>'Detailed Data'!$D322</f>
        <v>3.428306833248957</v>
      </c>
      <c r="M36" s="80">
        <f>'Detailed Data'!$D323</f>
        <v>39.121633213217912</v>
      </c>
      <c r="N36" s="228">
        <f>'Detailed Data'!$D325</f>
        <v>1550.1325156550422</v>
      </c>
      <c r="O36" s="229">
        <f>'Detailed Data'!D324</f>
        <v>100</v>
      </c>
      <c r="P36" s="84">
        <f>'Detailed Data'!$D451</f>
        <v>3.3476910109254625</v>
      </c>
      <c r="Q36" s="80">
        <f>'Detailed Data'!$D452</f>
        <v>39.867391339663364</v>
      </c>
      <c r="R36" s="228">
        <f>'Detailed Data'!$D454</f>
        <v>1680.0537213085995</v>
      </c>
      <c r="S36" s="229">
        <f>'Detailed Data'!D453</f>
        <v>100</v>
      </c>
      <c r="T36" s="84">
        <f>'Detailed Data'!$D580</f>
        <v>3.2752074735754957</v>
      </c>
      <c r="U36" s="80">
        <f>'Detailed Data'!$D581</f>
        <v>40.603088020015889</v>
      </c>
      <c r="V36" s="228">
        <f>'Detailed Data'!$D583</f>
        <v>1824.5578617053111</v>
      </c>
      <c r="W36" s="229">
        <f>'Detailed Data'!D582</f>
        <v>100</v>
      </c>
      <c r="X36" s="237">
        <f>'Detailed Data'!$D709</f>
        <v>3.2089787765300928</v>
      </c>
      <c r="Y36" s="80">
        <f>'Detailed Data'!$D710</f>
        <v>41.329407545752922</v>
      </c>
      <c r="Z36" s="228">
        <f>'Detailed Data'!$D712</f>
        <v>1971.6245148747819</v>
      </c>
      <c r="AA36" s="231">
        <f>'Detailed Data'!D711</f>
        <v>100</v>
      </c>
    </row>
    <row r="37" spans="3:27" x14ac:dyDescent="0.25">
      <c r="C37" s="82">
        <v>5</v>
      </c>
      <c r="D37" s="84">
        <f>'Detailed Data'!D68</f>
        <v>3.8484937039666334</v>
      </c>
      <c r="E37" s="80">
        <f>'Detailed Data'!D69</f>
        <v>36.815571099169887</v>
      </c>
      <c r="F37" s="228">
        <f>'Detailed Data'!D71</f>
        <v>1127.8784568113717</v>
      </c>
      <c r="G37" s="229">
        <f>'Detailed Data'!D70</f>
        <v>100</v>
      </c>
      <c r="H37" s="84">
        <f>'Detailed Data'!$D197</f>
        <v>3.7407378398557838</v>
      </c>
      <c r="I37" s="80">
        <f>'Detailed Data'!$D198</f>
        <v>37.596693159532336</v>
      </c>
      <c r="J37" s="228">
        <f>'Detailed Data'!$D200</f>
        <v>1249.7159062588016</v>
      </c>
      <c r="K37" s="229">
        <f>'Detailed Data'!D199</f>
        <v>100</v>
      </c>
      <c r="L37" s="84">
        <f>'Detailed Data'!$D326</f>
        <v>3.6436231318259842</v>
      </c>
      <c r="M37" s="80">
        <f>'Detailed Data'!$D327</f>
        <v>38.365033079726999</v>
      </c>
      <c r="N37" s="228">
        <f>'Detailed Data'!$D329</f>
        <v>1372.3316176061614</v>
      </c>
      <c r="O37" s="229">
        <f>'Detailed Data'!D328</f>
        <v>100</v>
      </c>
      <c r="P37" s="84">
        <f>'Detailed Data'!$D455</f>
        <v>3.554084250296496</v>
      </c>
      <c r="Q37" s="80">
        <f>'Detailed Data'!$D456</f>
        <v>39.121633213217912</v>
      </c>
      <c r="R37" s="228">
        <f>'Detailed Data'!$D458</f>
        <v>1495.9399987892157</v>
      </c>
      <c r="S37" s="229">
        <f>'Detailed Data'!D457</f>
        <v>100</v>
      </c>
      <c r="T37" s="84">
        <f>'Detailed Data'!$D584</f>
        <v>3.4718613184675946</v>
      </c>
      <c r="U37" s="80">
        <f>'Detailed Data'!$D585</f>
        <v>39.867391339663364</v>
      </c>
      <c r="V37" s="228">
        <f>'Detailed Data'!$D587</f>
        <v>1620.0863466583978</v>
      </c>
      <c r="W37" s="229">
        <f>'Detailed Data'!D586</f>
        <v>100</v>
      </c>
      <c r="X37" s="237">
        <f>'Detailed Data'!$D713</f>
        <v>3.398832960227721</v>
      </c>
      <c r="Y37" s="80">
        <f>'Detailed Data'!$D714</f>
        <v>40.603088020015889</v>
      </c>
      <c r="Z37" s="228">
        <f>'Detailed Data'!$D716</f>
        <v>1758.9031226470488</v>
      </c>
      <c r="AA37" s="231">
        <f>'Detailed Data'!D715</f>
        <v>100</v>
      </c>
    </row>
    <row r="38" spans="3:27" x14ac:dyDescent="0.25">
      <c r="C38" s="82">
        <v>6</v>
      </c>
      <c r="D38" s="84">
        <f>'Detailed Data'!D72</f>
        <v>4.1137341667285519</v>
      </c>
      <c r="E38" s="80">
        <f>'Detailed Data'!D73</f>
        <v>36.020443597624997</v>
      </c>
      <c r="F38" s="228">
        <f>'Detailed Data'!D75</f>
        <v>972.26565454599586</v>
      </c>
      <c r="G38" s="229">
        <f>'Detailed Data'!D74</f>
        <v>100</v>
      </c>
      <c r="H38" s="84">
        <f>'Detailed Data'!$D201</f>
        <v>3.9877342354942078</v>
      </c>
      <c r="I38" s="80">
        <f>'Detailed Data'!$D202</f>
        <v>36.815571099169887</v>
      </c>
      <c r="J38" s="228">
        <f>'Detailed Data'!$D204</f>
        <v>1089.3276702424905</v>
      </c>
      <c r="K38" s="229">
        <f>'Detailed Data'!D203</f>
        <v>100</v>
      </c>
      <c r="L38" s="84">
        <f>'Detailed Data'!$D330</f>
        <v>3.8779381322461215</v>
      </c>
      <c r="M38" s="80">
        <f>'Detailed Data'!$D331</f>
        <v>37.596693159532336</v>
      </c>
      <c r="N38" s="228">
        <f>'Detailed Data'!$D333</f>
        <v>1206.4627416456431</v>
      </c>
      <c r="O38" s="229">
        <f>'Detailed Data'!D332</f>
        <v>100</v>
      </c>
      <c r="P38" s="84">
        <f>'Detailed Data'!$D459</f>
        <v>3.7782113061319782</v>
      </c>
      <c r="Q38" s="80">
        <f>'Detailed Data'!$D460</f>
        <v>38.365033079726999</v>
      </c>
      <c r="R38" s="228">
        <f>'Detailed Data'!$D462</f>
        <v>1324.3065970571402</v>
      </c>
      <c r="S38" s="229">
        <f>'Detailed Data'!D461</f>
        <v>100</v>
      </c>
      <c r="T38" s="84">
        <f>'Detailed Data'!$D588</f>
        <v>3.6864676965717527</v>
      </c>
      <c r="U38" s="80">
        <f>'Detailed Data'!$D589</f>
        <v>39.121633213217912</v>
      </c>
      <c r="V38" s="228">
        <f>'Detailed Data'!$D591</f>
        <v>1442.7911350455411</v>
      </c>
      <c r="W38" s="229">
        <f>'Detailed Data'!D590</f>
        <v>100</v>
      </c>
      <c r="X38" s="237">
        <f>'Detailed Data'!$D717</f>
        <v>3.6024312035891808</v>
      </c>
      <c r="Y38" s="80">
        <f>'Detailed Data'!$D718</f>
        <v>39.867391339663364</v>
      </c>
      <c r="Z38" s="228">
        <f>'Detailed Data'!$D720</f>
        <v>1561.4686350861259</v>
      </c>
      <c r="AA38" s="231">
        <f>'Detailed Data'!D719</f>
        <v>100</v>
      </c>
    </row>
    <row r="39" spans="3:27" x14ac:dyDescent="0.25">
      <c r="C39" s="82">
        <v>7</v>
      </c>
      <c r="D39" s="84">
        <f>'Detailed Data'!D76</f>
        <v>4.4101271656377623</v>
      </c>
      <c r="E39" s="80">
        <f>'Detailed Data'!D77</f>
        <v>35.209857022959149</v>
      </c>
      <c r="F39" s="228">
        <f>'Detailed Data'!D79</f>
        <v>826.46965343347165</v>
      </c>
      <c r="G39" s="229">
        <f>'Detailed Data'!D78</f>
        <v>87.014864686187451</v>
      </c>
      <c r="H39" s="84">
        <f>'Detailed Data'!$D205</f>
        <v>4.2622901030017291</v>
      </c>
      <c r="I39" s="80">
        <f>'Detailed Data'!$D206</f>
        <v>36.020443597624997</v>
      </c>
      <c r="J39" s="228">
        <f>'Detailed Data'!$D208</f>
        <v>938.84754295894254</v>
      </c>
      <c r="K39" s="229">
        <f>'Detailed Data'!D207</f>
        <v>100</v>
      </c>
      <c r="L39" s="84">
        <f>'Detailed Data'!$D334</f>
        <v>4.1327367021297672</v>
      </c>
      <c r="M39" s="80">
        <f>'Detailed Data'!$D335</f>
        <v>36.815571099169887</v>
      </c>
      <c r="N39" s="228">
        <f>'Detailed Data'!$D337</f>
        <v>1051.781416671377</v>
      </c>
      <c r="O39" s="229">
        <f>'Detailed Data'!D336</f>
        <v>100</v>
      </c>
      <c r="P39" s="84">
        <f>'Detailed Data'!$D463</f>
        <v>4.021543248651775</v>
      </c>
      <c r="Q39" s="80">
        <f>'Detailed Data'!$D464</f>
        <v>37.596693159532336</v>
      </c>
      <c r="R39" s="228">
        <f>'Detailed Data'!$D466</f>
        <v>1164.1983088046366</v>
      </c>
      <c r="S39" s="229">
        <f>'Detailed Data'!D465</f>
        <v>100</v>
      </c>
      <c r="T39" s="84">
        <f>'Detailed Data'!$D592</f>
        <v>3.9190523305138991</v>
      </c>
      <c r="U39" s="80">
        <f>'Detailed Data'!$D593</f>
        <v>38.365033079726999</v>
      </c>
      <c r="V39" s="228">
        <f>'Detailed Data'!$D595</f>
        <v>1277.4445030998199</v>
      </c>
      <c r="W39" s="229">
        <f>'Detailed Data'!D594</f>
        <v>100</v>
      </c>
      <c r="X39" s="237">
        <f>'Detailed Data'!$D721</f>
        <v>3.824931526470027</v>
      </c>
      <c r="Y39" s="80">
        <f>'Detailed Data'!$D722</f>
        <v>39.121633213217912</v>
      </c>
      <c r="Z39" s="228">
        <f>'Detailed Data'!$D724</f>
        <v>1391.0458646991831</v>
      </c>
      <c r="AA39" s="231">
        <f>'Detailed Data'!D723</f>
        <v>100</v>
      </c>
    </row>
    <row r="40" spans="3:27" x14ac:dyDescent="0.25">
      <c r="C40" s="82">
        <v>8</v>
      </c>
      <c r="D40" s="84">
        <f>'Detailed Data'!D80</f>
        <v>4.6493756052724766</v>
      </c>
      <c r="E40" s="80">
        <f>'Detailed Data'!D81</f>
        <v>34.382058727274142</v>
      </c>
      <c r="F40" s="228">
        <f>'Detailed Data'!D83</f>
        <v>715.5250348512177</v>
      </c>
      <c r="G40" s="229">
        <f>'Detailed Data'!D82</f>
        <v>71.55728911366252</v>
      </c>
      <c r="H40" s="84">
        <f>'Detailed Data'!$D209</f>
        <v>4.506003162280618</v>
      </c>
      <c r="I40" s="80">
        <f>'Detailed Data'!$D210</f>
        <v>35.209857022959149</v>
      </c>
      <c r="J40" s="228">
        <f>'Detailed Data'!$D212</f>
        <v>808.26146071680273</v>
      </c>
      <c r="K40" s="229">
        <f>'Detailed Data'!D211</f>
        <v>79.399121764127557</v>
      </c>
      <c r="L40" s="84">
        <f>'Detailed Data'!$D338</f>
        <v>4.3746881371847506</v>
      </c>
      <c r="M40" s="80">
        <f>'Detailed Data'!$D339</f>
        <v>36.020443597624997</v>
      </c>
      <c r="N40" s="228">
        <f>'Detailed Data'!$D341</f>
        <v>912.50114036493801</v>
      </c>
      <c r="O40" s="229">
        <f>'Detailed Data'!D340</f>
        <v>88.114375413028782</v>
      </c>
      <c r="P40" s="84">
        <f>'Detailed Data'!$D467</f>
        <v>4.2531611289831162</v>
      </c>
      <c r="Q40" s="80">
        <f>'Detailed Data'!$D468</f>
        <v>36.815571099169887</v>
      </c>
      <c r="R40" s="228">
        <f>'Detailed Data'!$D470</f>
        <v>1018.9943679967253</v>
      </c>
      <c r="S40" s="229">
        <f>'Detailed Data'!D469</f>
        <v>100</v>
      </c>
      <c r="T40" s="84">
        <f>'Detailed Data'!$D596</f>
        <v>4.1499911729060033</v>
      </c>
      <c r="U40" s="80">
        <f>'Detailed Data'!$D597</f>
        <v>37.596693159532336</v>
      </c>
      <c r="V40" s="228">
        <f>'Detailed Data'!$D599</f>
        <v>1124.4158636046604</v>
      </c>
      <c r="W40" s="229">
        <f>'Detailed Data'!D598</f>
        <v>100</v>
      </c>
      <c r="X40" s="237">
        <f>'Detailed Data'!$D725</f>
        <v>4.0659285791891788</v>
      </c>
      <c r="Y40" s="80">
        <f>'Detailed Data'!$D726</f>
        <v>38.365033079726999</v>
      </c>
      <c r="Z40" s="228">
        <f>'Detailed Data'!$D728</f>
        <v>1227.9343608330389</v>
      </c>
      <c r="AA40" s="231">
        <f>'Detailed Data'!D727</f>
        <v>100</v>
      </c>
    </row>
    <row r="41" spans="3:27" x14ac:dyDescent="0.25">
      <c r="C41" s="82">
        <v>9</v>
      </c>
      <c r="D41" s="84">
        <f>'Detailed Data'!D84</f>
        <v>4.8336490712850111</v>
      </c>
      <c r="E41" s="80">
        <f>'Detailed Data'!D85</f>
        <v>33.534898767733729</v>
      </c>
      <c r="F41" s="228">
        <f>'Detailed Data'!D87</f>
        <v>620.85509562529467</v>
      </c>
      <c r="G41" s="229">
        <f>'Detailed Data'!D86</f>
        <v>58.917158936718238</v>
      </c>
      <c r="H41" s="84">
        <f>'Detailed Data'!$D213</f>
        <v>4.7158938369088945</v>
      </c>
      <c r="I41" s="80">
        <f>'Detailed Data'!$D214</f>
        <v>34.382058727274142</v>
      </c>
      <c r="J41" s="228">
        <f>'Detailed Data'!$D216</f>
        <v>703.80516629188276</v>
      </c>
      <c r="K41" s="229">
        <f>'Detailed Data'!D215</f>
        <v>65.839046761751945</v>
      </c>
      <c r="L41" s="84">
        <f>'Detailed Data'!$D342</f>
        <v>4.6018791589234738</v>
      </c>
      <c r="M41" s="80">
        <f>'Detailed Data'!$D343</f>
        <v>35.209857022959149</v>
      </c>
      <c r="N41" s="228">
        <f>'Detailed Data'!$D345</f>
        <v>790.96895542436459</v>
      </c>
      <c r="O41" s="229">
        <f>'Detailed Data'!D344</f>
        <v>73.009188159387321</v>
      </c>
      <c r="P41" s="84">
        <f>'Detailed Data'!$D471</f>
        <v>4.4181600762137503</v>
      </c>
      <c r="Q41" s="80">
        <f>'Detailed Data'!$D472</f>
        <v>36.020443597624997</v>
      </c>
      <c r="R41" s="228">
        <f>'Detailed Data'!$D474</f>
        <v>899.48493160101543</v>
      </c>
      <c r="S41" s="229">
        <f>'Detailed Data'!D473</f>
        <v>80.857027640902928</v>
      </c>
      <c r="T41" s="84">
        <f>'Detailed Data'!$D600</f>
        <v>4.3867134727112349</v>
      </c>
      <c r="U41" s="80">
        <f>'Detailed Data'!$D601</f>
        <v>36.815571099169887</v>
      </c>
      <c r="V41" s="228">
        <f>'Detailed Data'!$D603</f>
        <v>985.2144935197781</v>
      </c>
      <c r="W41" s="229">
        <f>'Detailed Data'!D602</f>
        <v>88.920951728405953</v>
      </c>
      <c r="X41" s="237">
        <f>'Detailed Data'!$D729</f>
        <v>4.2871955157516624</v>
      </c>
      <c r="Y41" s="80">
        <f>'Detailed Data'!$D730</f>
        <v>37.596693159532336</v>
      </c>
      <c r="Z41" s="228">
        <f>'Detailed Data'!$D732</f>
        <v>1085.9044567231563</v>
      </c>
      <c r="AA41" s="231">
        <f>'Detailed Data'!D731</f>
        <v>100</v>
      </c>
    </row>
    <row r="42" spans="3:27" x14ac:dyDescent="0.25">
      <c r="C42" s="82">
        <v>10</v>
      </c>
      <c r="D42" s="84">
        <f>'Detailed Data'!D88</f>
        <v>4.9557658707314847</v>
      </c>
      <c r="E42" s="80">
        <f>'Detailed Data'!D89</f>
        <v>32.665684448203116</v>
      </c>
      <c r="F42" s="228">
        <f>'Detailed Data'!D91</f>
        <v>537.24842346636274</v>
      </c>
      <c r="G42" s="229">
        <f>'Detailed Data'!D90</f>
        <v>48.224125586943828</v>
      </c>
      <c r="H42" s="84">
        <f>'Detailed Data'!$D217</f>
        <v>4.8679752244588927</v>
      </c>
      <c r="I42" s="80">
        <f>'Detailed Data'!$D218</f>
        <v>33.534898767733729</v>
      </c>
      <c r="J42" s="228">
        <f>'Detailed Data'!$D220</f>
        <v>614.06206621923093</v>
      </c>
      <c r="K42" s="229">
        <f>'Detailed Data'!D219</f>
        <v>54.56347860121322</v>
      </c>
      <c r="L42" s="84">
        <f>'Detailed Data'!$D346</f>
        <v>4.7824120685453115</v>
      </c>
      <c r="M42" s="80">
        <f>'Detailed Data'!$D347</f>
        <v>34.382058727274142</v>
      </c>
      <c r="N42" s="228">
        <f>'Detailed Data'!$D349</f>
        <v>692.74957377826649</v>
      </c>
      <c r="O42" s="229">
        <f>'Detailed Data'!D348</f>
        <v>60.96708252595505</v>
      </c>
      <c r="P42" s="84">
        <f>'Detailed Data'!$D475</f>
        <v>4.6977551555663304</v>
      </c>
      <c r="Q42" s="80">
        <f>'Detailed Data'!$D476</f>
        <v>35.209857022959149</v>
      </c>
      <c r="R42" s="228">
        <f>'Detailed Data'!$D478</f>
        <v>774.50618804653948</v>
      </c>
      <c r="S42" s="229">
        <f>'Detailed Data'!D477</f>
        <v>67.571153402289738</v>
      </c>
      <c r="T42" s="84">
        <f>'Detailed Data'!$D604</f>
        <v>4.6118329786517505</v>
      </c>
      <c r="U42" s="80">
        <f>'Detailed Data'!$D605</f>
        <v>36.020443597624997</v>
      </c>
      <c r="V42" s="228">
        <f>'Detailed Data'!$D607</f>
        <v>862.1505966282723</v>
      </c>
      <c r="W42" s="229">
        <f>'Detailed Data'!D606</f>
        <v>74.704181180624573</v>
      </c>
      <c r="X42" s="237">
        <f>'Detailed Data'!$D733</f>
        <v>4.5275494634879916</v>
      </c>
      <c r="Y42" s="80">
        <f>'Detailed Data'!$D734</f>
        <v>36.815571099169887</v>
      </c>
      <c r="Z42" s="228">
        <f>'Detailed Data'!$D736</f>
        <v>952.31138137408698</v>
      </c>
      <c r="AA42" s="231">
        <f>'Detailed Data'!D735</f>
        <v>82.010157411014404</v>
      </c>
    </row>
    <row r="43" spans="3:27" x14ac:dyDescent="0.25">
      <c r="C43" s="82">
        <v>11</v>
      </c>
      <c r="D43" s="84">
        <f>'Detailed Data'!D92</f>
        <v>5.0134297707548399</v>
      </c>
      <c r="E43" s="80">
        <f>'Detailed Data'!D93</f>
        <v>31.770956019764441</v>
      </c>
      <c r="F43" s="228">
        <f>'Detailed Data'!D95</f>
        <v>463.10089179683746</v>
      </c>
      <c r="G43" s="229">
        <f>'Detailed Data'!D94</f>
        <v>39.070831755607379</v>
      </c>
      <c r="H43" s="84">
        <f>'Detailed Data'!$D221</f>
        <v>4.9570618797632031</v>
      </c>
      <c r="I43" s="80">
        <f>'Detailed Data'!$D222</f>
        <v>32.665684448203116</v>
      </c>
      <c r="J43" s="228">
        <f>'Detailed Data'!$D224</f>
        <v>534.95524336420306</v>
      </c>
      <c r="K43" s="229">
        <f>'Detailed Data'!D223</f>
        <v>44.910189121914016</v>
      </c>
      <c r="L43" s="84">
        <f>'Detailed Data'!$D350</f>
        <v>4.9023013776327744</v>
      </c>
      <c r="M43" s="80">
        <f>'Detailed Data'!$D351</f>
        <v>33.534898767733729</v>
      </c>
      <c r="N43" s="228">
        <f>'Detailed Data'!$D353</f>
        <v>608.05109980555517</v>
      </c>
      <c r="O43" s="229">
        <f>'Detailed Data'!D352</f>
        <v>50.808953664365454</v>
      </c>
      <c r="P43" s="84">
        <f>'Detailed Data'!$D479</f>
        <v>4.8489303001817285</v>
      </c>
      <c r="Q43" s="80">
        <f>'Detailed Data'!$D480</f>
        <v>34.382058727274142</v>
      </c>
      <c r="R43" s="228">
        <f>'Detailed Data'!$D482</f>
        <v>682.35507624922968</v>
      </c>
      <c r="S43" s="229">
        <f>'Detailed Data'!D481</f>
        <v>56.766471596525307</v>
      </c>
      <c r="T43" s="84">
        <f>'Detailed Data'!$D608</f>
        <v>4.7936311522091861</v>
      </c>
      <c r="U43" s="80">
        <f>'Detailed Data'!$D609</f>
        <v>35.209857022959149</v>
      </c>
      <c r="V43" s="228">
        <f>'Detailed Data'!$D611</f>
        <v>758.80049837738875</v>
      </c>
      <c r="W43" s="229">
        <f>'Detailed Data'!D610</f>
        <v>62.887057941447033</v>
      </c>
      <c r="X43" s="237">
        <f>'Detailed Data'!$D737</f>
        <v>4.7304053993852504</v>
      </c>
      <c r="Y43" s="80">
        <f>'Detailed Data'!$D738</f>
        <v>36.020443597624997</v>
      </c>
      <c r="Z43" s="228">
        <f>'Detailed Data'!$D740</f>
        <v>839.57965934060155</v>
      </c>
      <c r="AA43" s="231">
        <f>'Detailed Data'!D739</f>
        <v>69.421523763942275</v>
      </c>
    </row>
    <row r="44" spans="3:27" x14ac:dyDescent="0.25">
      <c r="C44" s="82">
        <v>12</v>
      </c>
      <c r="D44" s="84">
        <f>'Detailed Data'!D96</f>
        <v>5.0038469312058629</v>
      </c>
      <c r="E44" s="80">
        <f>'Detailed Data'!D97</f>
        <v>30.846122751765503</v>
      </c>
      <c r="F44" s="228">
        <f>'Detailed Data'!D99</f>
        <v>396.62764608075594</v>
      </c>
      <c r="G44" s="229">
        <f>'Detailed Data'!D98</f>
        <v>31.156499431153005</v>
      </c>
      <c r="H44" s="84">
        <f>'Detailed Data'!$D225</f>
        <v>4.9807260995058895</v>
      </c>
      <c r="I44" s="80">
        <f>'Detailed Data'!$D226</f>
        <v>31.770956019764441</v>
      </c>
      <c r="J44" s="228">
        <f>'Detailed Data'!$D228</f>
        <v>464.85243410727628</v>
      </c>
      <c r="K44" s="229">
        <f>'Detailed Data'!D227</f>
        <v>36.561707139333855</v>
      </c>
      <c r="L44" s="84">
        <f>'Detailed Data'!$D354</f>
        <v>4.9583578887949225</v>
      </c>
      <c r="M44" s="80">
        <f>'Detailed Data'!$D355</f>
        <v>32.665684448203116</v>
      </c>
      <c r="N44" s="228">
        <f>'Detailed Data'!$D357</f>
        <v>533.60411326444637</v>
      </c>
      <c r="O44" s="229">
        <f>'Detailed Data'!D356</f>
        <v>42.022429911402597</v>
      </c>
      <c r="P44" s="84">
        <f>'Detailed Data'!$D483</f>
        <v>4.9366275308066569</v>
      </c>
      <c r="Q44" s="80">
        <f>'Detailed Data'!$D484</f>
        <v>33.534898767733729</v>
      </c>
      <c r="R44" s="228">
        <f>'Detailed Data'!$D486</f>
        <v>602.86663672539407</v>
      </c>
      <c r="S44" s="229">
        <f>'Detailed Data'!D485</f>
        <v>47.537862886652142</v>
      </c>
      <c r="T44" s="84">
        <f>'Detailed Data'!$D612</f>
        <v>4.9154485318181464</v>
      </c>
      <c r="U44" s="80">
        <f>'Detailed Data'!$D613</f>
        <v>34.382058727274142</v>
      </c>
      <c r="V44" s="228">
        <f>'Detailed Data'!$D615</f>
        <v>672.62626755530789</v>
      </c>
      <c r="W44" s="229">
        <f>'Detailed Data'!D614</f>
        <v>53.107390718102344</v>
      </c>
      <c r="X44" s="237">
        <f>'Detailed Data'!$D741</f>
        <v>4.8895071488520427</v>
      </c>
      <c r="Y44" s="80">
        <f>'Detailed Data'!$D742</f>
        <v>35.209857022959149</v>
      </c>
      <c r="Z44" s="228">
        <f>'Detailed Data'!$D744</f>
        <v>743.78963052214692</v>
      </c>
      <c r="AA44" s="231">
        <f>'Detailed Data'!D743</f>
        <v>58.810274769510769</v>
      </c>
    </row>
    <row r="45" spans="3:27" x14ac:dyDescent="0.25">
      <c r="C45" s="82">
        <v>13</v>
      </c>
      <c r="D45" s="84">
        <f>'Detailed Data'!D100</f>
        <v>5.0604447316342096</v>
      </c>
      <c r="E45" s="80">
        <f>'Detailed Data'!D101</f>
        <v>29.884832819952237</v>
      </c>
      <c r="F45" s="228">
        <f>'Detailed Data'!D103</f>
        <v>326.73714581948877</v>
      </c>
      <c r="G45" s="229">
        <f>'Detailed Data'!D102</f>
        <v>25.474877404729146</v>
      </c>
      <c r="H45" s="84">
        <f>'Detailed Data'!$D229</f>
        <v>5.0428210828842994</v>
      </c>
      <c r="I45" s="80">
        <f>'Detailed Data'!$D230</f>
        <v>30.846122751765503</v>
      </c>
      <c r="J45" s="228">
        <f>'Detailed Data'!$D232</f>
        <v>393.45120028554908</v>
      </c>
      <c r="K45" s="229">
        <f>'Detailed Data'!D231</f>
        <v>30.767383554496547</v>
      </c>
      <c r="L45" s="84">
        <f>'Detailed Data'!$D358</f>
        <v>5.0258658063043189</v>
      </c>
      <c r="M45" s="80">
        <f>'Detailed Data'!$D359</f>
        <v>31.770956019764441</v>
      </c>
      <c r="N45" s="228">
        <f>'Detailed Data'!$D361</f>
        <v>460.56032946965939</v>
      </c>
      <c r="O45" s="229">
        <f>'Detailed Data'!D360</f>
        <v>36.119821908403793</v>
      </c>
      <c r="P45" s="84">
        <f>'Detailed Data'!$D487</f>
        <v>5.0094624517829427</v>
      </c>
      <c r="Q45" s="80">
        <f>'Detailed Data'!$D488</f>
        <v>32.665684448203116</v>
      </c>
      <c r="R45" s="228">
        <f>'Detailed Data'!$D490</f>
        <v>528.05065908252186</v>
      </c>
      <c r="S45" s="229">
        <f>'Detailed Data'!D489</f>
        <v>41.53113558058643</v>
      </c>
      <c r="T45" s="84">
        <f>'Detailed Data'!$D616</f>
        <v>4.9935268559248822</v>
      </c>
      <c r="U45" s="80">
        <f>'Detailed Data'!$D617</f>
        <v>33.534898767733729</v>
      </c>
      <c r="V45" s="228">
        <f>'Detailed Data'!$D619</f>
        <v>595.91057940643941</v>
      </c>
      <c r="W45" s="229">
        <f>'Detailed Data'!D618</f>
        <v>47.000537898514708</v>
      </c>
      <c r="X45" s="237">
        <f>'Detailed Data'!$D745</f>
        <v>4.9779955899999742</v>
      </c>
      <c r="Y45" s="80">
        <f>'Detailed Data'!$D746</f>
        <v>34.382058727274142</v>
      </c>
      <c r="Z45" s="228">
        <f>'Detailed Data'!$D748</f>
        <v>664.13015190736735</v>
      </c>
      <c r="AA45" s="231">
        <f>'Detailed Data'!D747</f>
        <v>52.527440618824947</v>
      </c>
    </row>
    <row r="46" spans="3:27" x14ac:dyDescent="0.25">
      <c r="C46" s="82">
        <v>14</v>
      </c>
      <c r="D46" s="84">
        <f>'Detailed Data'!D104</f>
        <v>5.1047591849817335</v>
      </c>
      <c r="E46" s="80">
        <f>'Detailed Data'!D105</f>
        <v>28.877784144422844</v>
      </c>
      <c r="F46" s="228">
        <f>'Detailed Data'!D107</f>
        <v>259.06783057545891</v>
      </c>
      <c r="G46" s="229">
        <f>'Detailed Data'!D106</f>
        <v>19.977439339630763</v>
      </c>
      <c r="H46" s="84">
        <f>'Detailed Data'!$D233</f>
        <v>5.0930102837672244</v>
      </c>
      <c r="I46" s="80">
        <f>'Detailed Data'!$D234</f>
        <v>29.884832819952237</v>
      </c>
      <c r="J46" s="228">
        <f>'Detailed Data'!$D236</f>
        <v>324.58395576625128</v>
      </c>
      <c r="K46" s="229">
        <f>'Detailed Data'!D235</f>
        <v>25.150368477816045</v>
      </c>
      <c r="L46" s="84">
        <f>'Detailed Data'!$D362</f>
        <v>5.081795234562736</v>
      </c>
      <c r="M46" s="80">
        <f>'Detailed Data'!$D363</f>
        <v>30.846122751765503</v>
      </c>
      <c r="N46" s="228">
        <f>'Detailed Data'!$D365</f>
        <v>390.35889874981791</v>
      </c>
      <c r="O46" s="229">
        <f>'Detailed Data'!D364</f>
        <v>30.387867184078189</v>
      </c>
      <c r="P46" s="84">
        <f>'Detailed Data'!$D491</f>
        <v>5.0710055131027483</v>
      </c>
      <c r="Q46" s="80">
        <f>'Detailed Data'!$D492</f>
        <v>31.770956019764441</v>
      </c>
      <c r="R46" s="228">
        <f>'Detailed Data'!$D494</f>
        <v>456.38192296813844</v>
      </c>
      <c r="S46" s="229">
        <f>'Detailed Data'!D493</f>
        <v>35.688490385630509</v>
      </c>
      <c r="T46" s="84">
        <f>'Detailed Data'!$D620</f>
        <v>5.0605670147709638</v>
      </c>
      <c r="U46" s="80">
        <f>'Detailed Data'!$D621</f>
        <v>32.665684448203116</v>
      </c>
      <c r="V46" s="228">
        <f>'Detailed Data'!$D623</f>
        <v>522.64431626965484</v>
      </c>
      <c r="W46" s="229">
        <f>'Detailed Data'!D622</f>
        <v>41.051196176857665</v>
      </c>
      <c r="X46" s="237">
        <f>'Detailed Data'!$D749</f>
        <v>5.0504261810431066</v>
      </c>
      <c r="Y46" s="80">
        <f>'Detailed Data'!$D750</f>
        <v>33.534898767733729</v>
      </c>
      <c r="Z46" s="228">
        <f>'Detailed Data'!$D752</f>
        <v>589.13878850652986</v>
      </c>
      <c r="AA46" s="231">
        <f>'Detailed Data'!D751</f>
        <v>46.475224018628332</v>
      </c>
    </row>
    <row r="47" spans="3:27" x14ac:dyDescent="0.25">
      <c r="C47" s="82">
        <v>15</v>
      </c>
      <c r="D47" s="84">
        <f>'Detailed Data'!D108</f>
        <v>5.135949038541157</v>
      </c>
      <c r="E47" s="80">
        <f>'Detailed Data'!D109</f>
        <v>27.810192291768598</v>
      </c>
      <c r="F47" s="228">
        <f>'Detailed Data'!D111</f>
        <v>193.10055501541385</v>
      </c>
      <c r="G47" s="229">
        <f>'Detailed Data'!D110</f>
        <v>14.671750097173906</v>
      </c>
      <c r="H47" s="84">
        <f>'Detailed Data'!$D237</f>
        <v>5.1306110792778856</v>
      </c>
      <c r="I47" s="80">
        <f>'Detailed Data'!$D238</f>
        <v>28.877784144422844</v>
      </c>
      <c r="J47" s="228">
        <f>'Detailed Data'!$D240</f>
        <v>257.73614677973495</v>
      </c>
      <c r="K47" s="229">
        <f>'Detailed Data'!D239</f>
        <v>19.718046576424669</v>
      </c>
      <c r="L47" s="84">
        <f>'Detailed Data'!$D366</f>
        <v>5.1255758359002392</v>
      </c>
      <c r="M47" s="80">
        <f>'Detailed Data'!$D367</f>
        <v>29.884832819952237</v>
      </c>
      <c r="N47" s="228">
        <f>'Detailed Data'!$D369</f>
        <v>322.48705826342518</v>
      </c>
      <c r="O47" s="229">
        <f>'Detailed Data'!D368</f>
        <v>24.834023004272929</v>
      </c>
      <c r="P47" s="84">
        <f>'Detailed Data'!$D495</f>
        <v>5.1207693862411725</v>
      </c>
      <c r="Q47" s="80">
        <f>'Detailed Data'!$D496</f>
        <v>30.846122751765503</v>
      </c>
      <c r="R47" s="228">
        <f>'Detailed Data'!$D498</f>
        <v>387.347441698681</v>
      </c>
      <c r="S47" s="229">
        <f>'Detailed Data'!D497</f>
        <v>30.017599417903778</v>
      </c>
      <c r="T47" s="84">
        <f>'Detailed Data'!$D624</f>
        <v>5.1161452199011777</v>
      </c>
      <c r="U47" s="80">
        <f>'Detailed Data'!$D625</f>
        <v>31.770956019764441</v>
      </c>
      <c r="V47" s="228">
        <f>'Detailed Data'!$D627</f>
        <v>452.31275585227814</v>
      </c>
      <c r="W47" s="229">
        <f>'Detailed Data'!D626</f>
        <v>35.267338945567253</v>
      </c>
      <c r="X47" s="237">
        <f>'Detailed Data'!$D753</f>
        <v>5.1116715777589841</v>
      </c>
      <c r="Y47" s="80">
        <f>'Detailed Data'!$D754</f>
        <v>32.665684448203116</v>
      </c>
      <c r="Z47" s="228">
        <f>'Detailed Data'!$D756</f>
        <v>517.37931575254913</v>
      </c>
      <c r="AA47" s="231">
        <f>'Detailed Data'!D755</f>
        <v>40.58222254019568</v>
      </c>
    </row>
    <row r="48" spans="3:27" x14ac:dyDescent="0.25">
      <c r="C48" s="82">
        <v>16</v>
      </c>
      <c r="D48" s="84">
        <f>'Detailed Data'!D112</f>
        <v>6.7147417425329587</v>
      </c>
      <c r="E48" s="80">
        <f>'Detailed Data'!D113</f>
        <v>26.65530852796001</v>
      </c>
      <c r="F48" s="228">
        <f>'Detailed Data'!D115</f>
        <v>98.995558893583379</v>
      </c>
      <c r="G48" s="229">
        <f>'Detailed Data'!D114</f>
        <v>9.5904310659764569</v>
      </c>
      <c r="H48" s="84">
        <f>'Detailed Data'!$D241</f>
        <v>6.5715361558206942</v>
      </c>
      <c r="I48" s="80">
        <f>'Detailed Data'!$D242</f>
        <v>27.810192291768598</v>
      </c>
      <c r="J48" s="228">
        <f>'Detailed Data'!$D244</f>
        <v>152.10661658741134</v>
      </c>
      <c r="K48" s="229">
        <f>'Detailed Data'!D243</f>
        <v>14.512063253616445</v>
      </c>
      <c r="L48" s="84">
        <f>'Detailed Data'!$D370</f>
        <v>6.4391547660915673</v>
      </c>
      <c r="M48" s="80">
        <f>'Detailed Data'!$D371</f>
        <v>28.877784144422844</v>
      </c>
      <c r="N48" s="228">
        <f>'Detailed Data'!$D373</f>
        <v>207.26238017297419</v>
      </c>
      <c r="O48" s="229">
        <f>'Detailed Data'!D372</f>
        <v>19.507889536524914</v>
      </c>
      <c r="P48" s="84">
        <f>'Detailed Data'!$D499</f>
        <v>6.3142807303259225</v>
      </c>
      <c r="Q48" s="80">
        <f>'Detailed Data'!$D500</f>
        <v>29.884832819952237</v>
      </c>
      <c r="R48" s="228">
        <f>'Detailed Data'!$D502</f>
        <v>264.32922096496327</v>
      </c>
      <c r="S48" s="229">
        <f>'Detailed Data'!D501</f>
        <v>24.574715143583603</v>
      </c>
      <c r="T48" s="84">
        <f>'Detailed Data'!$D628</f>
        <v>6.1950807787810778</v>
      </c>
      <c r="U48" s="80">
        <f>'Detailed Data'!$D629</f>
        <v>30.846122751765503</v>
      </c>
      <c r="V48" s="228">
        <f>'Detailed Data'!$D631</f>
        <v>323.21022981532576</v>
      </c>
      <c r="W48" s="229">
        <f>'Detailed Data'!D630</f>
        <v>29.710464259874691</v>
      </c>
      <c r="X48" s="237">
        <f>'Detailed Data'!$D757</f>
        <v>6.080401453549209</v>
      </c>
      <c r="Y48" s="80">
        <f>'Detailed Data'!$D758</f>
        <v>31.770956019764441</v>
      </c>
      <c r="Z48" s="228">
        <f>'Detailed Data'!$D760</f>
        <v>383.83014945365204</v>
      </c>
      <c r="AA48" s="231">
        <f>'Detailed Data'!D759</f>
        <v>34.913713170278285</v>
      </c>
    </row>
    <row r="49" spans="3:27" x14ac:dyDescent="0.25">
      <c r="C49" s="82">
        <v>17</v>
      </c>
      <c r="D49" s="84">
        <f>'Detailed Data'!D116</f>
        <v>8.6046304797038076</v>
      </c>
      <c r="E49" s="80">
        <f>'Detailed Data'!D117</f>
        <v>25.351314898338234</v>
      </c>
      <c r="F49" s="228">
        <f>'Detailed Data'!D119</f>
        <v>38.560035894271628</v>
      </c>
      <c r="G49" s="229">
        <f>'Detailed Data'!D118</f>
        <v>4.695031260465659</v>
      </c>
      <c r="H49" s="84">
        <f>'Detailed Data'!$D245</f>
        <v>8.2877600277057173</v>
      </c>
      <c r="I49" s="80">
        <f>'Detailed Data'!$D246</f>
        <v>26.65530852796001</v>
      </c>
      <c r="J49" s="228">
        <f>'Detailed Data'!$D248</f>
        <v>80.97123789125753</v>
      </c>
      <c r="K49" s="229">
        <f>'Detailed Data'!D247</f>
        <v>9.4849189388798667</v>
      </c>
      <c r="L49" s="84">
        <f>'Detailed Data'!$D374</f>
        <v>8.0071232731002304</v>
      </c>
      <c r="M49" s="80">
        <f>'Detailed Data'!$D375</f>
        <v>27.810192291768598</v>
      </c>
      <c r="N49" s="228">
        <f>'Detailed Data'!$D377</f>
        <v>126.57304272467097</v>
      </c>
      <c r="O49" s="229">
        <f>'Detailed Data'!D376</f>
        <v>14.355815036822827</v>
      </c>
      <c r="P49" s="84">
        <f>'Detailed Data'!$D503</f>
        <v>7.7476984529052491</v>
      </c>
      <c r="Q49" s="80">
        <f>'Detailed Data'!$D504</f>
        <v>28.877784144422844</v>
      </c>
      <c r="R49" s="228">
        <f>'Detailed Data'!$D506</f>
        <v>175.07002880700833</v>
      </c>
      <c r="S49" s="229">
        <f>'Detailed Data'!D505</f>
        <v>19.302165006676717</v>
      </c>
      <c r="T49" s="84">
        <f>'Detailed Data'!$D632</f>
        <v>7.5029856247516058</v>
      </c>
      <c r="U49" s="80">
        <f>'Detailed Data'!$D633</f>
        <v>29.884832819952237</v>
      </c>
      <c r="V49" s="228">
        <f>'Detailed Data'!$D635</f>
        <v>226.27298591219864</v>
      </c>
      <c r="W49" s="229">
        <f>'Detailed Data'!D634</f>
        <v>24.320766520930643</v>
      </c>
      <c r="X49" s="237">
        <f>'Detailed Data'!$D761</f>
        <v>7.2693921713209821</v>
      </c>
      <c r="Y49" s="80">
        <f>'Detailed Data'!$D762</f>
        <v>30.846122751765503</v>
      </c>
      <c r="Z49" s="228">
        <f>'Detailed Data'!$D764</f>
        <v>280.04469648273107</v>
      </c>
      <c r="AA49" s="231">
        <f>'Detailed Data'!D763</f>
        <v>29.409550558133134</v>
      </c>
    </row>
    <row r="50" spans="3:27" x14ac:dyDescent="0.25">
      <c r="C50" s="82">
        <v>18</v>
      </c>
      <c r="D50" s="84">
        <f>'Detailed Data'!D120</f>
        <v>10.459999999999999</v>
      </c>
      <c r="E50" s="80">
        <f>'Detailed Data'!D121</f>
        <v>23.5</v>
      </c>
      <c r="F50" s="228">
        <f>'Detailed Data'!D123</f>
        <v>0</v>
      </c>
      <c r="G50" s="229">
        <f>'Detailed Data'!D122</f>
        <v>0</v>
      </c>
      <c r="H50" s="84">
        <f>'Detailed Data'!$D249</f>
        <v>10.332824006801559</v>
      </c>
      <c r="I50" s="80">
        <f>'Detailed Data'!$D250</f>
        <v>25.351314898338234</v>
      </c>
      <c r="J50" s="228">
        <f>'Detailed Data'!$D252</f>
        <v>32.191678063990658</v>
      </c>
      <c r="K50" s="229">
        <f>'Detailed Data'!D251</f>
        <v>4.6427438212590602</v>
      </c>
      <c r="L50" s="84">
        <f>'Detailed Data'!$D378</f>
        <v>9.8607783128784749</v>
      </c>
      <c r="M50" s="80">
        <f>'Detailed Data'!$D379</f>
        <v>26.65530852796001</v>
      </c>
      <c r="N50" s="228">
        <f>'Detailed Data'!$D381</f>
        <v>68.745508892630781</v>
      </c>
      <c r="O50" s="229">
        <f>'Detailed Data'!D380</f>
        <v>9.3817031967234037</v>
      </c>
      <c r="P50" s="84">
        <f>'Detailed Data'!$D507</f>
        <v>9.4427103903797676</v>
      </c>
      <c r="Q50" s="80">
        <f>'Detailed Data'!$D508</f>
        <v>27.810192291768598</v>
      </c>
      <c r="R50" s="228">
        <f>'Detailed Data'!$D510</f>
        <v>108.91328329384534</v>
      </c>
      <c r="S50" s="229">
        <f>'Detailed Data'!D509</f>
        <v>14.202895561077622</v>
      </c>
      <c r="T50" s="84">
        <f>'Detailed Data'!$D636</f>
        <v>9.056242139718929</v>
      </c>
      <c r="U50" s="80">
        <f>'Detailed Data'!$D637</f>
        <v>28.877784144422844</v>
      </c>
      <c r="V50" s="228">
        <f>'Detailed Data'!$D639</f>
        <v>152.36038207430542</v>
      </c>
      <c r="W50" s="229">
        <f>'Detailed Data'!D638</f>
        <v>19.100734218406163</v>
      </c>
      <c r="X50" s="237">
        <f>'Detailed Data'!$D765</f>
        <v>8.6916905191772891</v>
      </c>
      <c r="Y50" s="80">
        <f>'Detailed Data'!$D766</f>
        <v>29.884832819952237</v>
      </c>
      <c r="Z50" s="228">
        <f>'Detailed Data'!$D768</f>
        <v>198.87248991009548</v>
      </c>
      <c r="AA50" s="231">
        <f>'Detailed Data'!D767</f>
        <v>24.072012692774443</v>
      </c>
    </row>
    <row r="51" spans="3:27" x14ac:dyDescent="0.25">
      <c r="C51" s="82">
        <v>19</v>
      </c>
      <c r="D51" s="84"/>
      <c r="E51" s="80"/>
      <c r="F51" s="228"/>
      <c r="G51" s="121"/>
      <c r="H51" s="84">
        <f>'Detailed Data'!$D253</f>
        <v>12.229999999999999</v>
      </c>
      <c r="I51" s="80">
        <f>'Detailed Data'!$D254</f>
        <v>23.5</v>
      </c>
      <c r="J51" s="228">
        <f>'Detailed Data'!$D256</f>
        <v>0</v>
      </c>
      <c r="K51" s="229">
        <f>'Detailed Data'!D255</f>
        <v>0</v>
      </c>
      <c r="L51" s="84">
        <f>'Detailed Data'!$D382</f>
        <v>12.061017533899308</v>
      </c>
      <c r="M51" s="80">
        <f>'Detailed Data'!$D383</f>
        <v>25.351314898338234</v>
      </c>
      <c r="N51" s="228">
        <f>'Detailed Data'!$D385</f>
        <v>27.645713825621705</v>
      </c>
      <c r="O51" s="229">
        <f>'Detailed Data'!D384</f>
        <v>4.5916081801396507</v>
      </c>
      <c r="P51" s="84">
        <f>'Detailed Data'!$D511</f>
        <v>11.433796598051234</v>
      </c>
      <c r="Q51" s="80">
        <f>'Detailed Data'!$D512</f>
        <v>26.65530852796001</v>
      </c>
      <c r="R51" s="228">
        <f>'Detailed Data'!$D514</f>
        <v>59.861202472927495</v>
      </c>
      <c r="S51" s="229">
        <f>'Detailed Data'!D513</f>
        <v>9.2807096781345724</v>
      </c>
      <c r="T51" s="84">
        <f>'Detailed Data'!$D640</f>
        <v>10.878297507659305</v>
      </c>
      <c r="U51" s="80">
        <f>'Detailed Data'!$D641</f>
        <v>27.810192291768598</v>
      </c>
      <c r="V51" s="228">
        <f>'Detailed Data'!$D643</f>
        <v>95.862644807773378</v>
      </c>
      <c r="W51" s="229">
        <f>'Detailed Data'!D642</f>
        <v>14.053199573368799</v>
      </c>
      <c r="X51" s="237">
        <f>'Detailed Data'!$D769</f>
        <v>10.364785826532611</v>
      </c>
      <c r="Y51" s="80">
        <f>'Detailed Data'!$D770</f>
        <v>28.877784144422844</v>
      </c>
      <c r="Z51" s="228">
        <f>'Detailed Data'!$D772</f>
        <v>135.29949502238321</v>
      </c>
      <c r="AA51" s="231">
        <f>'Detailed Data'!D771</f>
        <v>18.903464135975696</v>
      </c>
    </row>
    <row r="52" spans="3:27" ht="15.75" thickBot="1" x14ac:dyDescent="0.3">
      <c r="C52" s="83">
        <v>20</v>
      </c>
      <c r="D52" s="85"/>
      <c r="E52" s="86"/>
      <c r="F52" s="236"/>
      <c r="G52" s="87"/>
      <c r="H52" s="85"/>
      <c r="I52" s="86"/>
      <c r="J52" s="123"/>
      <c r="K52" s="230"/>
      <c r="L52" s="88">
        <f>'Detailed Data'!$D386</f>
        <v>14</v>
      </c>
      <c r="M52" s="86">
        <f>'Detailed Data'!$D387</f>
        <v>23.5</v>
      </c>
      <c r="N52" s="236">
        <f>'Detailed Data'!$D389</f>
        <v>0</v>
      </c>
      <c r="O52" s="230">
        <f>'Detailed Data'!D388</f>
        <v>0</v>
      </c>
      <c r="P52" s="88">
        <f>'Detailed Data'!$D515</f>
        <v>13.78921106099706</v>
      </c>
      <c r="Q52" s="86">
        <f>'Detailed Data'!$D516</f>
        <v>25.351314898338234</v>
      </c>
      <c r="R52" s="236">
        <f>'Detailed Data'!$D518</f>
        <v>24.234914223739498</v>
      </c>
      <c r="S52" s="230">
        <f>'Detailed Data'!D517</f>
        <v>4.5415866936608342</v>
      </c>
      <c r="T52" s="88">
        <f>'Detailed Data'!$D644</f>
        <v>13.006814883223994</v>
      </c>
      <c r="U52" s="86">
        <f>'Detailed Data'!$D645</f>
        <v>26.65530852796001</v>
      </c>
      <c r="V52" s="236">
        <f>'Detailed Data'!$D647</f>
        <v>53.088459957355411</v>
      </c>
      <c r="W52" s="230">
        <f>'Detailed Data'!D646</f>
        <v>9.1818673811028901</v>
      </c>
      <c r="X52" s="242">
        <f>'Detailed Data'!$D773</f>
        <v>12.313884624938842</v>
      </c>
      <c r="Y52" s="86">
        <f>'Detailed Data'!$D774</f>
        <v>27.810192291768598</v>
      </c>
      <c r="Z52" s="236">
        <f>'Detailed Data'!$D776</f>
        <v>85.768436024744616</v>
      </c>
      <c r="AA52" s="232">
        <f>'Detailed Data'!D775</f>
        <v>13.906626211794773</v>
      </c>
    </row>
    <row r="55" spans="3:27" ht="15.75" thickBot="1" x14ac:dyDescent="0.3">
      <c r="C55" s="21" t="s">
        <v>31</v>
      </c>
    </row>
    <row r="56" spans="3:27" ht="15.75" thickBot="1" x14ac:dyDescent="0.3">
      <c r="C56" s="18" t="s">
        <v>27</v>
      </c>
      <c r="D56" s="174">
        <v>19</v>
      </c>
      <c r="E56" s="174"/>
      <c r="F56" s="185"/>
      <c r="G56" s="181">
        <v>21</v>
      </c>
      <c r="H56" s="174"/>
      <c r="I56" s="185"/>
      <c r="J56" s="181">
        <v>23</v>
      </c>
      <c r="K56" s="174"/>
      <c r="L56" s="185"/>
    </row>
    <row r="57" spans="3:27" ht="15.75" thickBot="1" x14ac:dyDescent="0.3">
      <c r="C57" s="100" t="s">
        <v>26</v>
      </c>
      <c r="D57" s="100" t="s">
        <v>33</v>
      </c>
      <c r="E57" s="100" t="s">
        <v>34</v>
      </c>
      <c r="F57" s="113" t="s">
        <v>35</v>
      </c>
      <c r="G57" s="100" t="s">
        <v>33</v>
      </c>
      <c r="H57" s="100" t="s">
        <v>34</v>
      </c>
      <c r="I57" s="113" t="s">
        <v>35</v>
      </c>
      <c r="J57" s="100" t="s">
        <v>33</v>
      </c>
      <c r="K57" s="100" t="s">
        <v>34</v>
      </c>
      <c r="L57" s="113" t="s">
        <v>35</v>
      </c>
    </row>
    <row r="58" spans="3:27" x14ac:dyDescent="0.25">
      <c r="C58" s="120">
        <v>-10</v>
      </c>
      <c r="D58" s="103">
        <f>I22/1000</f>
        <v>4.8183221072894439E-2</v>
      </c>
      <c r="E58" s="103">
        <f>D22*F22/1000</f>
        <v>9.2896669204832705</v>
      </c>
      <c r="F58" s="102">
        <f>G22</f>
        <v>100</v>
      </c>
      <c r="G58" s="103">
        <f>O22/1000</f>
        <v>0.1</v>
      </c>
      <c r="H58" s="103">
        <f t="shared" ref="H58:H88" si="6">I58*G58</f>
        <v>4.8835379565611268</v>
      </c>
      <c r="I58" s="102">
        <f>M22</f>
        <v>48.835379565611262</v>
      </c>
      <c r="J58" s="103">
        <f>U22/1000</f>
        <v>5.0124899169003652E-2</v>
      </c>
      <c r="K58" s="103">
        <f t="shared" ref="K58:K88" si="7">L58*J58</f>
        <v>5.0124899169003649</v>
      </c>
      <c r="L58" s="121">
        <f t="shared" ref="L58:L88" si="8">S22</f>
        <v>100</v>
      </c>
    </row>
    <row r="59" spans="3:27" x14ac:dyDescent="0.25">
      <c r="C59" s="120">
        <v>-9</v>
      </c>
      <c r="D59" s="103">
        <f>I23/1000</f>
        <v>4.7525851130044469E-2</v>
      </c>
      <c r="E59" s="103">
        <f>D23*F23/1000</f>
        <v>8.9544586498556846</v>
      </c>
      <c r="F59" s="102">
        <f>G23</f>
        <v>100</v>
      </c>
      <c r="G59" s="103">
        <f>O23/1000</f>
        <v>0.1</v>
      </c>
      <c r="H59" s="103">
        <f t="shared" si="6"/>
        <v>4.8183221072894442</v>
      </c>
      <c r="I59" s="102">
        <f>M23</f>
        <v>48.18322107289444</v>
      </c>
      <c r="J59" s="103">
        <f>U23/1000</f>
        <v>4.9482539671038953E-2</v>
      </c>
      <c r="K59" s="103">
        <f t="shared" si="7"/>
        <v>4.948253967103895</v>
      </c>
      <c r="L59" s="121">
        <f t="shared" si="8"/>
        <v>100</v>
      </c>
    </row>
    <row r="60" spans="3:27" x14ac:dyDescent="0.25">
      <c r="C60" s="120">
        <v>-8</v>
      </c>
      <c r="D60" s="103">
        <f>I24/1000</f>
        <v>4.6863039619131241E-2</v>
      </c>
      <c r="E60" s="103">
        <f>D24*F24/1000</f>
        <v>8.6161095371993373</v>
      </c>
      <c r="F60" s="102">
        <f>G24</f>
        <v>100</v>
      </c>
      <c r="G60" s="103">
        <f>O24/1000</f>
        <v>0.1</v>
      </c>
      <c r="H60" s="103">
        <f t="shared" si="6"/>
        <v>4.7525851130044474</v>
      </c>
      <c r="I60" s="102">
        <f>M24</f>
        <v>47.525851130044472</v>
      </c>
      <c r="J60" s="103">
        <f>U24/1000</f>
        <v>4.8835379565611264E-2</v>
      </c>
      <c r="K60" s="103">
        <f t="shared" si="7"/>
        <v>4.8835379565611268</v>
      </c>
      <c r="L60" s="121">
        <f t="shared" si="8"/>
        <v>100</v>
      </c>
    </row>
    <row r="61" spans="3:27" x14ac:dyDescent="0.25">
      <c r="C61" s="120">
        <v>-7</v>
      </c>
      <c r="D61" s="103">
        <f>I25/1000</f>
        <v>4.6194537315926938E-2</v>
      </c>
      <c r="E61" s="103">
        <f>D25*F25/1000</f>
        <v>8.2747668973444171</v>
      </c>
      <c r="F61" s="102">
        <f>G25</f>
        <v>100</v>
      </c>
      <c r="G61" s="103">
        <f>O25/1000</f>
        <v>0.1</v>
      </c>
      <c r="H61" s="103">
        <f t="shared" si="6"/>
        <v>4.6863039619131248</v>
      </c>
      <c r="I61" s="102">
        <f>M25</f>
        <v>46.863039619131243</v>
      </c>
      <c r="J61" s="103">
        <f>U25/1000</f>
        <v>4.8183221072894439E-2</v>
      </c>
      <c r="K61" s="103">
        <f t="shared" si="7"/>
        <v>4.8183221072894442</v>
      </c>
      <c r="L61" s="121">
        <f t="shared" si="8"/>
        <v>100</v>
      </c>
    </row>
    <row r="62" spans="3:27" x14ac:dyDescent="0.25">
      <c r="C62" s="120">
        <v>-6</v>
      </c>
      <c r="D62" s="103">
        <f>I26/1000</f>
        <v>4.5520073503071475E-2</v>
      </c>
      <c r="E62" s="103">
        <f>D26*F26/1000</f>
        <v>7.9365022573454134</v>
      </c>
      <c r="F62" s="102">
        <f>G26</f>
        <v>100</v>
      </c>
      <c r="G62" s="103">
        <f>O26/1000</f>
        <v>0.1</v>
      </c>
      <c r="H62" s="103">
        <f t="shared" si="6"/>
        <v>4.619453731592694</v>
      </c>
      <c r="I62" s="102">
        <f>M26</f>
        <v>46.194537315926937</v>
      </c>
      <c r="J62" s="103">
        <f>U26/1000</f>
        <v>4.7525851130044469E-2</v>
      </c>
      <c r="K62" s="103">
        <f t="shared" si="7"/>
        <v>4.7525851130044465</v>
      </c>
      <c r="L62" s="121">
        <f t="shared" si="8"/>
        <v>100</v>
      </c>
    </row>
    <row r="63" spans="3:27" x14ac:dyDescent="0.25">
      <c r="C63" s="120">
        <v>-5</v>
      </c>
      <c r="D63" s="103">
        <f>I27/1000</f>
        <v>4.4839353176971346E-2</v>
      </c>
      <c r="E63" s="103">
        <f>D27*F27/1000</f>
        <v>7.6161695565034275</v>
      </c>
      <c r="F63" s="102">
        <f>G27</f>
        <v>100</v>
      </c>
      <c r="G63" s="103">
        <f>O27/1000</f>
        <v>0.1</v>
      </c>
      <c r="H63" s="103">
        <f t="shared" si="6"/>
        <v>4.5520073503071474</v>
      </c>
      <c r="I63" s="102">
        <f>M27</f>
        <v>45.520073503071472</v>
      </c>
      <c r="J63" s="103">
        <f>U27/1000</f>
        <v>4.6863039619131241E-2</v>
      </c>
      <c r="K63" s="103">
        <f t="shared" si="7"/>
        <v>4.6863039619131239</v>
      </c>
      <c r="L63" s="121">
        <f t="shared" si="8"/>
        <v>100</v>
      </c>
    </row>
    <row r="64" spans="3:27" x14ac:dyDescent="0.25">
      <c r="C64" s="120">
        <v>-4</v>
      </c>
      <c r="D64" s="103">
        <f>I28/1000</f>
        <v>4.4152053759328756E-2</v>
      </c>
      <c r="E64" s="103">
        <f>D28*F28/1000</f>
        <v>7.2941811392050351</v>
      </c>
      <c r="F64" s="102">
        <f>G28</f>
        <v>100</v>
      </c>
      <c r="G64" s="103">
        <f>O28/1000</f>
        <v>0.1</v>
      </c>
      <c r="H64" s="103">
        <f t="shared" si="6"/>
        <v>4.4839353176971342</v>
      </c>
      <c r="I64" s="102">
        <f>M28</f>
        <v>44.839353176971343</v>
      </c>
      <c r="J64" s="103">
        <f>U28/1000</f>
        <v>4.6194537315926938E-2</v>
      </c>
      <c r="K64" s="103">
        <f t="shared" si="7"/>
        <v>4.619453731592694</v>
      </c>
      <c r="L64" s="121">
        <f t="shared" si="8"/>
        <v>100</v>
      </c>
    </row>
    <row r="65" spans="3:12" x14ac:dyDescent="0.25">
      <c r="C65" s="120">
        <v>-3</v>
      </c>
      <c r="D65" s="103">
        <f>I29/1000</f>
        <v>4.3457821199894511E-2</v>
      </c>
      <c r="E65" s="103">
        <f>D29*F29/1000</f>
        <v>6.9698263861694416</v>
      </c>
      <c r="F65" s="102">
        <f>G29</f>
        <v>100</v>
      </c>
      <c r="G65" s="103">
        <f>O29/1000</f>
        <v>0.1</v>
      </c>
      <c r="H65" s="103">
        <f t="shared" si="6"/>
        <v>4.4152053759328762</v>
      </c>
      <c r="I65" s="102">
        <f>M29</f>
        <v>44.152053759328759</v>
      </c>
      <c r="J65" s="103">
        <f>U29/1000</f>
        <v>4.5520073503071475E-2</v>
      </c>
      <c r="K65" s="103">
        <f t="shared" si="7"/>
        <v>4.5520073503071474</v>
      </c>
      <c r="L65" s="121">
        <f t="shared" si="8"/>
        <v>100</v>
      </c>
    </row>
    <row r="66" spans="3:12" x14ac:dyDescent="0.25">
      <c r="C66" s="120">
        <v>-2</v>
      </c>
      <c r="D66" s="103">
        <f>I30/1000</f>
        <v>4.2756265324686349E-2</v>
      </c>
      <c r="E66" s="103">
        <f>D30*F30/1000</f>
        <v>6.6418469179339716</v>
      </c>
      <c r="F66" s="102">
        <f>G30</f>
        <v>100</v>
      </c>
      <c r="G66" s="103">
        <f>O30/1000</f>
        <v>0.1</v>
      </c>
      <c r="H66" s="103">
        <f t="shared" si="6"/>
        <v>4.3457821199894511</v>
      </c>
      <c r="I66" s="102">
        <f>M30</f>
        <v>43.457821199894511</v>
      </c>
      <c r="J66" s="103">
        <f>U30/1000</f>
        <v>4.4839353176971346E-2</v>
      </c>
      <c r="K66" s="103">
        <f t="shared" si="7"/>
        <v>4.4839353176971342</v>
      </c>
      <c r="L66" s="121">
        <f t="shared" si="8"/>
        <v>100</v>
      </c>
    </row>
    <row r="67" spans="3:12" x14ac:dyDescent="0.25">
      <c r="C67" s="120">
        <v>-1</v>
      </c>
      <c r="D67" s="103">
        <f>I31/1000</f>
        <v>4.2046954240335027E-2</v>
      </c>
      <c r="E67" s="103">
        <f>D31*F31/1000</f>
        <v>6.3084107585780274</v>
      </c>
      <c r="F67" s="102">
        <f>G31</f>
        <v>100</v>
      </c>
      <c r="G67" s="103">
        <f>O31/1000</f>
        <v>0.1</v>
      </c>
      <c r="H67" s="103">
        <f t="shared" si="6"/>
        <v>4.2756265324686344</v>
      </c>
      <c r="I67" s="102">
        <f>M31</f>
        <v>42.756265324686346</v>
      </c>
      <c r="J67" s="103">
        <f>U31/1000</f>
        <v>4.4152053759328756E-2</v>
      </c>
      <c r="K67" s="103">
        <f t="shared" si="7"/>
        <v>4.4152053759328753</v>
      </c>
      <c r="L67" s="121">
        <f t="shared" si="8"/>
        <v>100</v>
      </c>
    </row>
    <row r="68" spans="3:12" x14ac:dyDescent="0.25">
      <c r="C68" s="120">
        <v>0</v>
      </c>
      <c r="D68" s="103">
        <f>I32/1000</f>
        <v>4.1329407545752921E-2</v>
      </c>
      <c r="E68" s="103">
        <f>D32*F32/1000</f>
        <v>5.9671164469373545</v>
      </c>
      <c r="F68" s="102">
        <f>G32</f>
        <v>100</v>
      </c>
      <c r="G68" s="103">
        <f>O32/1000</f>
        <v>0.1</v>
      </c>
      <c r="H68" s="103">
        <f t="shared" si="6"/>
        <v>4.2046954240335026</v>
      </c>
      <c r="I68" s="102">
        <f>M32</f>
        <v>42.046954240335026</v>
      </c>
      <c r="J68" s="103">
        <f>U32/1000</f>
        <v>4.3457821199894511E-2</v>
      </c>
      <c r="K68" s="103">
        <f t="shared" si="7"/>
        <v>4.3457821199894511</v>
      </c>
      <c r="L68" s="121">
        <f t="shared" si="8"/>
        <v>100</v>
      </c>
    </row>
    <row r="69" spans="3:12" x14ac:dyDescent="0.25">
      <c r="C69" s="120">
        <v>1</v>
      </c>
      <c r="D69" s="103">
        <f>I33/1000</f>
        <v>4.0603088020015887E-2</v>
      </c>
      <c r="E69" s="103">
        <f>D33*F33/1000</f>
        <v>5.6230113163053899</v>
      </c>
      <c r="F69" s="102">
        <f>G33</f>
        <v>100</v>
      </c>
      <c r="G69" s="103">
        <f>O33/1000</f>
        <v>0.1</v>
      </c>
      <c r="H69" s="103">
        <f t="shared" si="6"/>
        <v>4.1329407545752925</v>
      </c>
      <c r="I69" s="102">
        <f>M33</f>
        <v>41.329407545752922</v>
      </c>
      <c r="J69" s="103">
        <f>U33/1000</f>
        <v>4.2756265324686349E-2</v>
      </c>
      <c r="K69" s="103">
        <f t="shared" si="7"/>
        <v>4.2756265324686353</v>
      </c>
      <c r="L69" s="121">
        <f t="shared" si="8"/>
        <v>100</v>
      </c>
    </row>
    <row r="70" spans="3:12" x14ac:dyDescent="0.25">
      <c r="C70" s="120">
        <v>2</v>
      </c>
      <c r="D70" s="103">
        <f>I34/1000</f>
        <v>3.9867391339663362E-2</v>
      </c>
      <c r="E70" s="103">
        <f>D34*F34/1000</f>
        <v>5.3088415882605711</v>
      </c>
      <c r="F70" s="102">
        <f>G34</f>
        <v>100</v>
      </c>
      <c r="G70" s="103">
        <f>O34/1000</f>
        <v>0.1</v>
      </c>
      <c r="H70" s="103">
        <f t="shared" si="6"/>
        <v>4.0603088020015887</v>
      </c>
      <c r="I70" s="102">
        <f>M34</f>
        <v>40.603088020015889</v>
      </c>
      <c r="J70" s="103">
        <f>U34/1000</f>
        <v>4.2046954240335027E-2</v>
      </c>
      <c r="K70" s="103">
        <f t="shared" si="7"/>
        <v>4.2046954240335026</v>
      </c>
      <c r="L70" s="121">
        <f t="shared" si="8"/>
        <v>100</v>
      </c>
    </row>
    <row r="71" spans="3:12" x14ac:dyDescent="0.25">
      <c r="C71" s="120">
        <v>3</v>
      </c>
      <c r="D71" s="103">
        <f>I35/1000</f>
        <v>3.9121633213217911E-2</v>
      </c>
      <c r="E71" s="103">
        <f>D35*F35/1000</f>
        <v>4.9925780550050991</v>
      </c>
      <c r="F71" s="102">
        <f>G35</f>
        <v>100</v>
      </c>
      <c r="G71" s="103">
        <f>O35/1000</f>
        <v>0.1</v>
      </c>
      <c r="H71" s="103">
        <f t="shared" si="6"/>
        <v>3.9867391339663367</v>
      </c>
      <c r="I71" s="102">
        <f>M35</f>
        <v>39.867391339663364</v>
      </c>
      <c r="J71" s="103">
        <f>U35/1000</f>
        <v>4.1329407545752921E-2</v>
      </c>
      <c r="K71" s="103">
        <f t="shared" si="7"/>
        <v>4.1329407545752916</v>
      </c>
      <c r="L71" s="121">
        <f t="shared" si="8"/>
        <v>100</v>
      </c>
    </row>
    <row r="72" spans="3:12" x14ac:dyDescent="0.25">
      <c r="C72" s="120">
        <v>4</v>
      </c>
      <c r="D72" s="103">
        <f>I36/1000</f>
        <v>3.8365033079726996E-2</v>
      </c>
      <c r="E72" s="103">
        <f>D36*F36/1000</f>
        <v>4.670665764502143</v>
      </c>
      <c r="F72" s="102">
        <f>G36</f>
        <v>100</v>
      </c>
      <c r="G72" s="103">
        <f>O36/1000</f>
        <v>0.1</v>
      </c>
      <c r="H72" s="103">
        <f t="shared" si="6"/>
        <v>3.9121633213217915</v>
      </c>
      <c r="I72" s="102">
        <f>M36</f>
        <v>39.121633213217912</v>
      </c>
      <c r="J72" s="103">
        <f>U36/1000</f>
        <v>4.0603088020015887E-2</v>
      </c>
      <c r="K72" s="103">
        <f t="shared" si="7"/>
        <v>4.0603088020015887</v>
      </c>
      <c r="L72" s="121">
        <f t="shared" si="8"/>
        <v>100</v>
      </c>
    </row>
    <row r="73" spans="3:12" x14ac:dyDescent="0.25">
      <c r="C73" s="120">
        <v>5</v>
      </c>
      <c r="D73" s="103">
        <f>I37/1000</f>
        <v>3.7596693159532339E-2</v>
      </c>
      <c r="E73" s="103">
        <f>D37*F37/1000</f>
        <v>4.3406331398781663</v>
      </c>
      <c r="F73" s="102">
        <f>G37</f>
        <v>100</v>
      </c>
      <c r="G73" s="103">
        <f>O37/1000</f>
        <v>0.1</v>
      </c>
      <c r="H73" s="103">
        <f t="shared" si="6"/>
        <v>3.8365033079727002</v>
      </c>
      <c r="I73" s="102">
        <f>M37</f>
        <v>38.365033079726999</v>
      </c>
      <c r="J73" s="103">
        <f>U37/1000</f>
        <v>3.9867391339663362E-2</v>
      </c>
      <c r="K73" s="103">
        <f t="shared" si="7"/>
        <v>3.9867391339663363</v>
      </c>
      <c r="L73" s="121">
        <f t="shared" si="8"/>
        <v>100</v>
      </c>
    </row>
    <row r="74" spans="3:12" x14ac:dyDescent="0.25">
      <c r="C74" s="120">
        <v>6</v>
      </c>
      <c r="D74" s="103">
        <f>I38/1000</f>
        <v>3.6815571099169886E-2</v>
      </c>
      <c r="E74" s="103">
        <f>D38*F38/1000</f>
        <v>3.9996424422425627</v>
      </c>
      <c r="F74" s="102">
        <f>G38</f>
        <v>100</v>
      </c>
      <c r="G74" s="103">
        <f>O38/1000</f>
        <v>0.1</v>
      </c>
      <c r="H74" s="103">
        <f t="shared" si="6"/>
        <v>3.7596693159532339</v>
      </c>
      <c r="I74" s="102">
        <f>M38</f>
        <v>37.596693159532336</v>
      </c>
      <c r="J74" s="103">
        <f>U38/1000</f>
        <v>3.9121633213217911E-2</v>
      </c>
      <c r="K74" s="103">
        <f t="shared" si="7"/>
        <v>3.912163321321791</v>
      </c>
      <c r="L74" s="121">
        <f t="shared" si="8"/>
        <v>100</v>
      </c>
    </row>
    <row r="75" spans="3:12" x14ac:dyDescent="0.25">
      <c r="C75" s="120">
        <v>7</v>
      </c>
      <c r="D75" s="103">
        <f>I39/1000</f>
        <v>3.6020443597624997E-2</v>
      </c>
      <c r="E75" s="103">
        <f>D39*F39/1000</f>
        <v>3.6448362701821804</v>
      </c>
      <c r="F75" s="102">
        <f>G39</f>
        <v>87.014864686187451</v>
      </c>
      <c r="G75" s="103">
        <f>O39/1000</f>
        <v>0.1</v>
      </c>
      <c r="H75" s="103">
        <f t="shared" si="6"/>
        <v>3.681557109916989</v>
      </c>
      <c r="I75" s="102">
        <f>M39</f>
        <v>36.815571099169887</v>
      </c>
      <c r="J75" s="103">
        <f>U39/1000</f>
        <v>3.8365033079726996E-2</v>
      </c>
      <c r="K75" s="103">
        <f t="shared" si="7"/>
        <v>3.8365033079726993</v>
      </c>
      <c r="L75" s="121">
        <f t="shared" si="8"/>
        <v>100</v>
      </c>
    </row>
    <row r="76" spans="3:12" x14ac:dyDescent="0.25">
      <c r="C76" s="120">
        <v>8</v>
      </c>
      <c r="D76" s="103">
        <f>I40/1000</f>
        <v>3.5209857022959146E-2</v>
      </c>
      <c r="E76" s="103">
        <f>D40*F40/1000</f>
        <v>3.3267446419989901</v>
      </c>
      <c r="F76" s="102">
        <f>G40</f>
        <v>71.55728911366252</v>
      </c>
      <c r="G76" s="103">
        <f>O40/1000</f>
        <v>8.8114375413028787E-2</v>
      </c>
      <c r="H76" s="103">
        <f t="shared" si="6"/>
        <v>3.1739188897049582</v>
      </c>
      <c r="I76" s="102">
        <f>M40</f>
        <v>36.020443597624997</v>
      </c>
      <c r="J76" s="103">
        <f>U40/1000</f>
        <v>3.7596693159532339E-2</v>
      </c>
      <c r="K76" s="103">
        <f t="shared" si="7"/>
        <v>3.7596693159532339</v>
      </c>
      <c r="L76" s="121">
        <f t="shared" si="8"/>
        <v>100</v>
      </c>
    </row>
    <row r="77" spans="3:12" x14ac:dyDescent="0.25">
      <c r="C77" s="120">
        <v>9</v>
      </c>
      <c r="D77" s="103">
        <f>I41/1000</f>
        <v>3.4382058727274144E-2</v>
      </c>
      <c r="E77" s="103">
        <f>D41*F41/1000</f>
        <v>3.0009956563717726</v>
      </c>
      <c r="F77" s="102">
        <f>G41</f>
        <v>58.917158936718238</v>
      </c>
      <c r="G77" s="103">
        <f>O41/1000</f>
        <v>7.3009188159387325E-2</v>
      </c>
      <c r="H77" s="103">
        <f t="shared" si="6"/>
        <v>2.5706430764543495</v>
      </c>
      <c r="I77" s="102">
        <f>M41</f>
        <v>35.209857022959149</v>
      </c>
      <c r="J77" s="103">
        <f>U41/1000</f>
        <v>3.6815571099169886E-2</v>
      </c>
      <c r="K77" s="103">
        <f t="shared" si="7"/>
        <v>2.9767976499812066</v>
      </c>
      <c r="L77" s="121">
        <f t="shared" si="8"/>
        <v>80.857027640902928</v>
      </c>
    </row>
    <row r="78" spans="3:12" x14ac:dyDescent="0.25">
      <c r="C78" s="120">
        <v>10</v>
      </c>
      <c r="D78" s="103">
        <f>I42/1000</f>
        <v>3.3534898767733731E-2</v>
      </c>
      <c r="E78" s="103">
        <f>D42*F42/1000</f>
        <v>2.6624774011188963</v>
      </c>
      <c r="F78" s="102">
        <f>G42</f>
        <v>48.224125586943828</v>
      </c>
      <c r="G78" s="103">
        <f>O42/1000</f>
        <v>6.0967082525955049E-2</v>
      </c>
      <c r="H78" s="103">
        <f t="shared" si="6"/>
        <v>2.0961738118379558</v>
      </c>
      <c r="I78" s="102">
        <f>M42</f>
        <v>34.382058727274142</v>
      </c>
      <c r="J78" s="103">
        <f>U42/1000</f>
        <v>3.6020443597624997E-2</v>
      </c>
      <c r="K78" s="103">
        <f t="shared" si="7"/>
        <v>2.433942919953644</v>
      </c>
      <c r="L78" s="121">
        <f t="shared" si="8"/>
        <v>67.571153402289738</v>
      </c>
    </row>
    <row r="79" spans="3:12" x14ac:dyDescent="0.25">
      <c r="C79" s="120">
        <v>11</v>
      </c>
      <c r="D79" s="103">
        <f>I43/1000</f>
        <v>3.2665684448203114E-2</v>
      </c>
      <c r="E79" s="103">
        <f>D43*F43/1000</f>
        <v>2.321723797797381</v>
      </c>
      <c r="F79" s="102">
        <f>G43</f>
        <v>39.070831755607379</v>
      </c>
      <c r="G79" s="103">
        <f>O43/1000</f>
        <v>5.0808953664365455E-2</v>
      </c>
      <c r="H79" s="103">
        <f t="shared" si="6"/>
        <v>1.7038731176289692</v>
      </c>
      <c r="I79" s="102">
        <f>M43</f>
        <v>33.534898767733729</v>
      </c>
      <c r="J79" s="103">
        <f>U43/1000</f>
        <v>3.5209857022959146E-2</v>
      </c>
      <c r="K79" s="103">
        <f t="shared" si="7"/>
        <v>1.9987393486115275</v>
      </c>
      <c r="L79" s="121">
        <f t="shared" si="8"/>
        <v>56.766471596525307</v>
      </c>
    </row>
    <row r="80" spans="3:12" x14ac:dyDescent="0.25">
      <c r="C80" s="120">
        <v>12</v>
      </c>
      <c r="D80" s="103">
        <f>I44/1000</f>
        <v>3.1770956019764443E-2</v>
      </c>
      <c r="E80" s="103">
        <f>D44*F44/1000</f>
        <v>1.9846640296725957</v>
      </c>
      <c r="F80" s="102">
        <f>G44</f>
        <v>31.156499431153005</v>
      </c>
      <c r="G80" s="103">
        <f>O44/1000</f>
        <v>4.2022429911402599E-2</v>
      </c>
      <c r="H80" s="103">
        <f t="shared" si="6"/>
        <v>1.3726914352326094</v>
      </c>
      <c r="I80" s="102">
        <f>M44</f>
        <v>32.665684448203116</v>
      </c>
      <c r="J80" s="103">
        <f>U44/1000</f>
        <v>3.4382058727274144E-2</v>
      </c>
      <c r="K80" s="103">
        <f t="shared" si="7"/>
        <v>1.6344495935379799</v>
      </c>
      <c r="L80" s="121">
        <f t="shared" si="8"/>
        <v>47.537862886652142</v>
      </c>
    </row>
    <row r="81" spans="2:12" x14ac:dyDescent="0.25">
      <c r="C81" s="120">
        <v>13</v>
      </c>
      <c r="D81" s="103">
        <f>I45/1000</f>
        <v>3.0846122751765504E-2</v>
      </c>
      <c r="E81" s="103">
        <f>D45*F45/1000</f>
        <v>1.6534352681914304</v>
      </c>
      <c r="F81" s="102">
        <f>G45</f>
        <v>25.474877404729146</v>
      </c>
      <c r="G81" s="103">
        <f>O45/1000</f>
        <v>3.6119821908403793E-2</v>
      </c>
      <c r="H81" s="103">
        <f t="shared" si="6"/>
        <v>1.1475612732936211</v>
      </c>
      <c r="I81" s="102">
        <f>M45</f>
        <v>31.770956019764441</v>
      </c>
      <c r="J81" s="103">
        <f>U45/1000</f>
        <v>3.3534898767733731E-2</v>
      </c>
      <c r="K81" s="103">
        <f t="shared" si="7"/>
        <v>1.3927424274039903</v>
      </c>
      <c r="L81" s="121">
        <f t="shared" si="8"/>
        <v>41.53113558058643</v>
      </c>
    </row>
    <row r="82" spans="2:12" x14ac:dyDescent="0.25">
      <c r="C82" s="120">
        <v>14</v>
      </c>
      <c r="D82" s="103">
        <f>I46/1000</f>
        <v>2.9884832819952238E-2</v>
      </c>
      <c r="E82" s="103">
        <f>D46*F46/1000</f>
        <v>1.3224788876633655</v>
      </c>
      <c r="F82" s="102">
        <f>G46</f>
        <v>19.977439339630763</v>
      </c>
      <c r="G82" s="103">
        <f>O46/1000</f>
        <v>3.0387867184078189E-2</v>
      </c>
      <c r="H82" s="103">
        <f t="shared" si="6"/>
        <v>0.93734788132442248</v>
      </c>
      <c r="I82" s="102">
        <f>M46</f>
        <v>30.846122751765503</v>
      </c>
      <c r="J82" s="103">
        <f>U46/1000</f>
        <v>3.2665684448203114E-2</v>
      </c>
      <c r="K82" s="103">
        <f t="shared" si="7"/>
        <v>1.1657889653697369</v>
      </c>
      <c r="L82" s="121">
        <f t="shared" si="8"/>
        <v>35.688490385630509</v>
      </c>
    </row>
    <row r="83" spans="2:12" x14ac:dyDescent="0.25">
      <c r="C83" s="120">
        <v>15</v>
      </c>
      <c r="D83" s="103">
        <f>I47/1000</f>
        <v>2.8877784144422845E-2</v>
      </c>
      <c r="E83" s="103">
        <f>D47*F47/1000</f>
        <v>0.99175460987317854</v>
      </c>
      <c r="F83" s="102">
        <f>G47</f>
        <v>14.671750097173906</v>
      </c>
      <c r="G83" s="103">
        <f>O47/1000</f>
        <v>2.4834023004272929E-2</v>
      </c>
      <c r="H83" s="103">
        <f t="shared" si="6"/>
        <v>0.74216062572954444</v>
      </c>
      <c r="I83" s="102">
        <f>M47</f>
        <v>29.884832819952237</v>
      </c>
      <c r="J83" s="103">
        <f>U47/1000</f>
        <v>3.1770956019764443E-2</v>
      </c>
      <c r="K83" s="103">
        <f t="shared" si="7"/>
        <v>0.95368783092512766</v>
      </c>
      <c r="L83" s="121">
        <f t="shared" si="8"/>
        <v>30.017599417903778</v>
      </c>
    </row>
    <row r="84" spans="2:12" x14ac:dyDescent="0.25">
      <c r="C84" s="120">
        <v>16</v>
      </c>
      <c r="D84" s="103">
        <f>I48/1000</f>
        <v>2.7810192291768596E-2</v>
      </c>
      <c r="E84" s="103">
        <f>D48*F48/1000</f>
        <v>0.66472961162812416</v>
      </c>
      <c r="F84" s="102">
        <f>G48</f>
        <v>9.5904310659764569</v>
      </c>
      <c r="G84" s="103">
        <f>O48/1000</f>
        <v>1.9507889536524915E-2</v>
      </c>
      <c r="H84" s="103">
        <f t="shared" si="6"/>
        <v>0.56334462314901146</v>
      </c>
      <c r="I84" s="102">
        <f>M48</f>
        <v>28.877784144422844</v>
      </c>
      <c r="J84" s="103">
        <f>U48/1000</f>
        <v>3.0846122751765504E-2</v>
      </c>
      <c r="K84" s="103">
        <f t="shared" si="7"/>
        <v>0.75803467990865048</v>
      </c>
      <c r="L84" s="121">
        <f t="shared" si="8"/>
        <v>24.574715143583603</v>
      </c>
    </row>
    <row r="85" spans="2:12" x14ac:dyDescent="0.25">
      <c r="C85" s="120">
        <v>17</v>
      </c>
      <c r="D85" s="103">
        <f>I49/1000</f>
        <v>2.6655308527960008E-2</v>
      </c>
      <c r="E85" s="103">
        <f>D49*F49/1000</f>
        <v>0.33179486015432252</v>
      </c>
      <c r="F85" s="102">
        <f>G49</f>
        <v>4.695031260465659</v>
      </c>
      <c r="G85" s="103">
        <f>O49/1000</f>
        <v>1.4355815036822827E-2</v>
      </c>
      <c r="H85" s="103">
        <f t="shared" si="6"/>
        <v>0.39923797667910593</v>
      </c>
      <c r="I85" s="102">
        <f>M49</f>
        <v>27.810192291768598</v>
      </c>
      <c r="J85" s="103">
        <f>U49/1000</f>
        <v>2.9884832819952238E-2</v>
      </c>
      <c r="K85" s="103">
        <f t="shared" si="7"/>
        <v>0.57684197428766593</v>
      </c>
      <c r="L85" s="121">
        <f t="shared" si="8"/>
        <v>19.302165006676717</v>
      </c>
    </row>
    <row r="86" spans="2:12" x14ac:dyDescent="0.25">
      <c r="C86" s="120">
        <v>18</v>
      </c>
      <c r="D86" s="103">
        <f>I50/1000</f>
        <v>2.5351314898338233E-2</v>
      </c>
      <c r="E86" s="103">
        <f>D50*F50/1000</f>
        <v>0</v>
      </c>
      <c r="F86" s="102">
        <f>G50</f>
        <v>0</v>
      </c>
      <c r="G86" s="103">
        <f>O50/1000</f>
        <v>9.3817031967234031E-3</v>
      </c>
      <c r="H86" s="103">
        <f t="shared" si="6"/>
        <v>0.250072193226411</v>
      </c>
      <c r="I86" s="102">
        <f>M50</f>
        <v>26.65530852796001</v>
      </c>
      <c r="J86" s="103">
        <f>U50/1000</f>
        <v>2.8877784144422845E-2</v>
      </c>
      <c r="K86" s="103">
        <f t="shared" si="7"/>
        <v>0.41014815223858098</v>
      </c>
      <c r="L86" s="121">
        <f t="shared" si="8"/>
        <v>14.202895561077622</v>
      </c>
    </row>
    <row r="87" spans="2:12" x14ac:dyDescent="0.25">
      <c r="C87" s="120">
        <v>19</v>
      </c>
      <c r="D87" s="103">
        <f>I51/1000</f>
        <v>2.35E-2</v>
      </c>
      <c r="E87" s="103">
        <f>D51*F51/1000</f>
        <v>0</v>
      </c>
      <c r="F87" s="102">
        <f>G51</f>
        <v>0</v>
      </c>
      <c r="G87" s="103">
        <f>O51/1000</f>
        <v>4.5916081801396511E-3</v>
      </c>
      <c r="H87" s="103">
        <f t="shared" si="6"/>
        <v>0.11640330486450605</v>
      </c>
      <c r="I87" s="102">
        <f>M51</f>
        <v>25.351314898338234</v>
      </c>
      <c r="J87" s="103">
        <f>U51/1000</f>
        <v>2.7810192291768596E-2</v>
      </c>
      <c r="K87" s="103">
        <f t="shared" si="7"/>
        <v>0.25809832075300032</v>
      </c>
      <c r="L87" s="121">
        <f t="shared" si="8"/>
        <v>9.2807096781345724</v>
      </c>
    </row>
    <row r="88" spans="2:12" ht="15.75" thickBot="1" x14ac:dyDescent="0.3">
      <c r="C88" s="122">
        <v>20</v>
      </c>
      <c r="D88" s="123">
        <v>0</v>
      </c>
      <c r="E88" s="124">
        <f>D52*F52/1000</f>
        <v>0</v>
      </c>
      <c r="F88" s="125">
        <f>D52</f>
        <v>0</v>
      </c>
      <c r="G88" s="124">
        <f>O52/1000</f>
        <v>0</v>
      </c>
      <c r="H88" s="124">
        <f t="shared" si="6"/>
        <v>0</v>
      </c>
      <c r="I88" s="125">
        <f>M52</f>
        <v>23.5</v>
      </c>
      <c r="J88" s="124">
        <f>U52/1000</f>
        <v>2.6655308527960008E-2</v>
      </c>
      <c r="K88" s="124">
        <f t="shared" si="7"/>
        <v>0.12105739452600733</v>
      </c>
      <c r="L88" s="126">
        <f t="shared" si="8"/>
        <v>4.5415866936608342</v>
      </c>
    </row>
    <row r="90" spans="2:12" x14ac:dyDescent="0.25">
      <c r="B90" s="21" t="s">
        <v>32</v>
      </c>
    </row>
  </sheetData>
  <mergeCells count="9">
    <mergeCell ref="X20:AA20"/>
    <mergeCell ref="D20:G20"/>
    <mergeCell ref="H20:K20"/>
    <mergeCell ref="L20:O20"/>
    <mergeCell ref="P20:S20"/>
    <mergeCell ref="T20:W20"/>
    <mergeCell ref="D56:F56"/>
    <mergeCell ref="G56:I56"/>
    <mergeCell ref="J56:L5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76"/>
  <sheetViews>
    <sheetView workbookViewId="0">
      <pane ySplit="2" topLeftCell="A750" activePane="bottomLeft" state="frozen"/>
      <selection pane="bottomLeft" activeCell="I10" sqref="I10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8.5703125" bestFit="1" customWidth="1"/>
    <col min="5" max="5" width="5.7109375" bestFit="1" customWidth="1"/>
    <col min="6" max="6" width="7.140625" customWidth="1"/>
    <col min="7" max="7" width="7.140625" style="23" customWidth="1"/>
    <col min="8" max="8" width="6" bestFit="1" customWidth="1"/>
    <col min="9" max="9" width="6.7109375" customWidth="1"/>
    <col min="10" max="10" width="6.140625" customWidth="1"/>
    <col min="11" max="11" width="6" bestFit="1" customWidth="1"/>
    <col min="12" max="12" width="5" bestFit="1" customWidth="1"/>
    <col min="13" max="13" width="6.5703125" customWidth="1"/>
    <col min="14" max="14" width="6" bestFit="1" customWidth="1"/>
    <col min="15" max="15" width="5" bestFit="1" customWidth="1"/>
    <col min="16" max="16" width="6" bestFit="1" customWidth="1"/>
    <col min="17" max="17" width="7" customWidth="1"/>
    <col min="18" max="18" width="6" bestFit="1" customWidth="1"/>
    <col min="19" max="19" width="5" bestFit="1" customWidth="1"/>
    <col min="20" max="20" width="6" bestFit="1" customWidth="1"/>
    <col min="21" max="21" width="7.7109375" customWidth="1"/>
    <col min="22" max="22" width="6" bestFit="1" customWidth="1"/>
    <col min="23" max="23" width="5" bestFit="1" customWidth="1"/>
    <col min="24" max="24" width="6" bestFit="1" customWidth="1"/>
    <col min="25" max="25" width="7.5703125" customWidth="1"/>
    <col min="26" max="26" width="6" bestFit="1" customWidth="1"/>
    <col min="27" max="27" width="5" bestFit="1" customWidth="1"/>
    <col min="28" max="28" width="6" bestFit="1" customWidth="1"/>
    <col min="29" max="29" width="8" bestFit="1" customWidth="1"/>
    <col min="30" max="30" width="4.5703125" customWidth="1"/>
    <col min="31" max="31" width="5.5703125" bestFit="1" customWidth="1"/>
    <col min="32" max="32" width="8.5703125" bestFit="1" customWidth="1"/>
    <col min="33" max="33" width="5.5703125" bestFit="1" customWidth="1"/>
    <col min="34" max="34" width="4.5703125" bestFit="1" customWidth="1"/>
    <col min="35" max="35" width="8.5703125" bestFit="1" customWidth="1"/>
    <col min="36" max="37" width="4.5703125" bestFit="1" customWidth="1"/>
    <col min="38" max="38" width="8.5703125" bestFit="1" customWidth="1"/>
  </cols>
  <sheetData>
    <row r="1" spans="1:38" ht="15.75" thickBot="1" x14ac:dyDescent="0.3">
      <c r="A1" s="18" t="s">
        <v>14</v>
      </c>
      <c r="B1" s="12"/>
      <c r="C1" s="12">
        <f>'Initial Data'!C1</f>
        <v>8000</v>
      </c>
      <c r="D1" s="12" t="s">
        <v>22</v>
      </c>
      <c r="E1" s="62">
        <f>'Initial Data'!E1</f>
        <v>-3.2</v>
      </c>
      <c r="F1" s="67"/>
      <c r="G1" s="77"/>
      <c r="H1" s="67"/>
      <c r="J1" s="18" t="s">
        <v>16</v>
      </c>
      <c r="K1" s="35"/>
      <c r="L1" s="35"/>
      <c r="M1" s="35"/>
      <c r="N1" s="35"/>
      <c r="O1" s="35"/>
      <c r="P1" s="12">
        <v>24000</v>
      </c>
      <c r="Q1" s="12" t="s">
        <v>15</v>
      </c>
      <c r="R1" s="35"/>
      <c r="S1" s="36"/>
    </row>
    <row r="2" spans="1:38" ht="15.75" thickBot="1" x14ac:dyDescent="0.3">
      <c r="A2" s="18" t="s">
        <v>72</v>
      </c>
      <c r="B2" s="12"/>
      <c r="C2" s="227">
        <v>0</v>
      </c>
      <c r="D2" s="67"/>
      <c r="E2" s="76"/>
      <c r="F2" s="67"/>
      <c r="G2" s="77"/>
      <c r="H2" s="67"/>
      <c r="J2" s="18" t="s">
        <v>73</v>
      </c>
      <c r="K2" s="35"/>
      <c r="L2" s="35"/>
      <c r="M2" s="35"/>
      <c r="N2" s="227">
        <v>0</v>
      </c>
      <c r="O2" s="9"/>
      <c r="P2" s="67"/>
      <c r="Q2" s="67"/>
      <c r="R2" s="9"/>
      <c r="S2" s="9"/>
      <c r="U2" s="18" t="s">
        <v>82</v>
      </c>
      <c r="V2" s="35"/>
      <c r="W2" s="35"/>
      <c r="X2" s="226">
        <f>'Initial Data'!X1</f>
        <v>5</v>
      </c>
    </row>
    <row r="3" spans="1:38" ht="15.75" thickBot="1" x14ac:dyDescent="0.3">
      <c r="A3" s="67"/>
      <c r="B3" s="67"/>
      <c r="C3" s="67"/>
      <c r="D3" s="67"/>
      <c r="E3" s="76"/>
      <c r="F3" s="67"/>
      <c r="G3" s="77"/>
      <c r="H3" s="67"/>
      <c r="J3" s="67"/>
      <c r="K3" s="9"/>
      <c r="L3" s="9"/>
      <c r="M3" s="9"/>
      <c r="N3" s="9"/>
      <c r="O3" s="9"/>
      <c r="P3" s="67"/>
      <c r="Q3" s="67"/>
      <c r="R3" s="9"/>
      <c r="S3" s="9"/>
    </row>
    <row r="4" spans="1:38" ht="15.75" thickBot="1" x14ac:dyDescent="0.3">
      <c r="A4" s="18" t="s">
        <v>8</v>
      </c>
      <c r="B4" s="70"/>
      <c r="C4" s="79">
        <v>18</v>
      </c>
    </row>
    <row r="5" spans="1:38" ht="15.75" thickBot="1" x14ac:dyDescent="0.3">
      <c r="A5" s="181" t="s">
        <v>0</v>
      </c>
      <c r="B5" s="174"/>
      <c r="C5" s="12"/>
      <c r="D5" s="12"/>
      <c r="E5" s="12"/>
      <c r="F5" s="181">
        <v>25</v>
      </c>
      <c r="G5" s="174"/>
      <c r="H5" s="185"/>
      <c r="I5" s="92"/>
      <c r="J5" s="181">
        <v>35</v>
      </c>
      <c r="K5" s="174"/>
      <c r="L5" s="185"/>
      <c r="M5" s="92"/>
      <c r="N5" s="181">
        <v>40</v>
      </c>
      <c r="O5" s="174"/>
      <c r="P5" s="185"/>
      <c r="Q5" s="92"/>
      <c r="R5" s="181">
        <v>45</v>
      </c>
      <c r="S5" s="174"/>
      <c r="T5" s="185"/>
      <c r="U5" s="92"/>
      <c r="V5" s="181">
        <v>50</v>
      </c>
      <c r="W5" s="174"/>
      <c r="X5" s="185"/>
      <c r="Y5" s="92"/>
      <c r="Z5" s="181">
        <v>55</v>
      </c>
      <c r="AA5" s="174"/>
      <c r="AB5" s="185"/>
      <c r="AC5" s="101"/>
    </row>
    <row r="6" spans="1:38" x14ac:dyDescent="0.25">
      <c r="A6" s="182" t="s">
        <v>1</v>
      </c>
      <c r="B6" s="197"/>
      <c r="C6" s="198" t="s">
        <v>19</v>
      </c>
      <c r="D6" s="99" t="s">
        <v>4</v>
      </c>
      <c r="E6" s="203" t="s">
        <v>2</v>
      </c>
      <c r="F6" s="204" t="s">
        <v>3</v>
      </c>
      <c r="G6" s="201" t="s">
        <v>4</v>
      </c>
      <c r="H6" s="189" t="s">
        <v>5</v>
      </c>
      <c r="I6" s="112" t="s">
        <v>4</v>
      </c>
      <c r="J6" s="193" t="s">
        <v>3</v>
      </c>
      <c r="K6" s="195" t="s">
        <v>4</v>
      </c>
      <c r="L6" s="189" t="s">
        <v>5</v>
      </c>
      <c r="M6" s="112" t="s">
        <v>4</v>
      </c>
      <c r="N6" s="193" t="s">
        <v>3</v>
      </c>
      <c r="O6" s="195" t="s">
        <v>4</v>
      </c>
      <c r="P6" s="189" t="s">
        <v>5</v>
      </c>
      <c r="Q6" s="112" t="s">
        <v>4</v>
      </c>
      <c r="R6" s="193" t="s">
        <v>3</v>
      </c>
      <c r="S6" s="195" t="s">
        <v>4</v>
      </c>
      <c r="T6" s="189" t="s">
        <v>5</v>
      </c>
      <c r="U6" s="112" t="s">
        <v>4</v>
      </c>
      <c r="V6" s="193" t="s">
        <v>3</v>
      </c>
      <c r="W6" s="195" t="s">
        <v>4</v>
      </c>
      <c r="X6" s="189" t="s">
        <v>5</v>
      </c>
      <c r="Y6" s="112" t="s">
        <v>4</v>
      </c>
      <c r="Z6" s="193" t="s">
        <v>3</v>
      </c>
      <c r="AA6" s="195" t="s">
        <v>4</v>
      </c>
      <c r="AB6" s="189" t="s">
        <v>5</v>
      </c>
      <c r="AC6" s="99" t="s">
        <v>4</v>
      </c>
    </row>
    <row r="7" spans="1:38" ht="15.75" thickBot="1" x14ac:dyDescent="0.3">
      <c r="A7" s="183"/>
      <c r="B7" s="197"/>
      <c r="C7" s="199"/>
      <c r="D7" s="30" t="s">
        <v>0</v>
      </c>
      <c r="E7" s="203"/>
      <c r="F7" s="205"/>
      <c r="G7" s="202"/>
      <c r="H7" s="190"/>
      <c r="I7" s="15" t="s">
        <v>5</v>
      </c>
      <c r="J7" s="194"/>
      <c r="K7" s="196"/>
      <c r="L7" s="190"/>
      <c r="M7" s="15" t="s">
        <v>5</v>
      </c>
      <c r="N7" s="194"/>
      <c r="O7" s="196"/>
      <c r="P7" s="190"/>
      <c r="Q7" s="15" t="s">
        <v>5</v>
      </c>
      <c r="R7" s="194"/>
      <c r="S7" s="196"/>
      <c r="T7" s="190"/>
      <c r="U7" s="15" t="s">
        <v>5</v>
      </c>
      <c r="V7" s="194"/>
      <c r="W7" s="196"/>
      <c r="X7" s="190"/>
      <c r="Y7" s="15" t="s">
        <v>5</v>
      </c>
      <c r="Z7" s="194"/>
      <c r="AA7" s="196"/>
      <c r="AB7" s="190"/>
      <c r="AC7" s="51" t="s">
        <v>5</v>
      </c>
    </row>
    <row r="8" spans="1:38" x14ac:dyDescent="0.25">
      <c r="A8" s="128"/>
      <c r="B8" s="186">
        <v>-10</v>
      </c>
      <c r="C8" s="34"/>
      <c r="D8" s="31">
        <f>IF(D9&gt;V$5,(1-(D9-V$5)/(Z$5-V$5))*(Y8-AC8)+AC8,IF(D9&gt;R$5,(1-(D9-R$5)/(V$5-R$5))*(U8-Y8)+Y8,IF(D9&gt;N$5,(1-(D9-N$5)/(R$5-N$5))*(Q8-U8)+U8,IF(D9&gt;J$5,(1-(D9-J$5)/(N$5-J$5))*(M8-Q8)+Q8,IF(D9&gt;F$5,(1-(D9-F$5)/(J$5-F$5))*(I8-M8)+M8,I8)))))</f>
        <v>2.0291848265122598</v>
      </c>
      <c r="E8" s="109" t="s">
        <v>6</v>
      </c>
      <c r="F8" s="48">
        <v>14600</v>
      </c>
      <c r="G8" s="74">
        <v>2.4</v>
      </c>
      <c r="H8" s="133">
        <f>F8/G8</f>
        <v>6083.3333333333339</v>
      </c>
      <c r="I8" s="16">
        <f>IF(I10=0,G11,IF(I10=1,(G10-G11)*I11+G11,IF(I10=2,(G9-G10)*I11+G10,IF(I10=3,(G8-G9)*I11+G9,G8))))</f>
        <v>2.7333719008264463</v>
      </c>
      <c r="J8" s="48">
        <v>14400</v>
      </c>
      <c r="K8" s="4">
        <v>2.25</v>
      </c>
      <c r="L8" s="133">
        <f>J8/K8</f>
        <v>6400</v>
      </c>
      <c r="M8" s="16">
        <f>IF(M10=0,K11,IF(M10=1,(K10-K11)*M11+K11,IF(M10=2,(K9-K10)*M11+K10,IF(M10=3,(K8-K9)*M11+K9,K8))))</f>
        <v>2.5532979884609386</v>
      </c>
      <c r="N8" s="48">
        <v>14200</v>
      </c>
      <c r="O8" s="4">
        <v>2.1</v>
      </c>
      <c r="P8" s="133">
        <f>N8/O8</f>
        <v>6761.9047619047615</v>
      </c>
      <c r="Q8" s="16">
        <f>IF(Q10=0,O11,IF(Q10=1,(O10-O11)*Q11+O11,IF(Q10=2,(O9-O10)*Q11+O10,IF(Q10=3,(O8-O9)*Q11+O9,O8))))</f>
        <v>2.3764462809917353</v>
      </c>
      <c r="R8" s="48">
        <v>14000</v>
      </c>
      <c r="S8" s="4">
        <v>1.9</v>
      </c>
      <c r="T8" s="141">
        <f>R8/S8</f>
        <v>7368.4210526315792</v>
      </c>
      <c r="U8" s="16">
        <f>IF(U10=0,S11,IF(U10=1,(S10-S11)*U11+S11,IF(U10=2,(S9-S10)*U11+S10,IF(U10=3,(S8-S9)*U11+S9,S8))))</f>
        <v>2.1523252556380448</v>
      </c>
      <c r="V8" s="48">
        <v>14000</v>
      </c>
      <c r="W8" s="4">
        <v>1.85</v>
      </c>
      <c r="X8" s="141">
        <f>V8/W8</f>
        <v>7567.5675675675675</v>
      </c>
      <c r="Y8" s="16">
        <f>IF(Y10=0,W11,IF(Y10=1,(W10-W11)*Y11+W11,IF(Y10=2,(W9-W10)*Y11+W10,IF(Y10=3,(W8-W9)*Y11+W9,W8))))</f>
        <v>1.908564988730278</v>
      </c>
      <c r="Z8" s="48">
        <v>14000</v>
      </c>
      <c r="AA8" s="4">
        <v>1.75</v>
      </c>
      <c r="AB8" s="133">
        <f>Z8/AA8</f>
        <v>8000</v>
      </c>
      <c r="AC8" s="59">
        <f>IF(AC10=0,AA11,IF(AC10=1,(AA10-AA11)*AC11+AA11,IF(AC10=2,(AA9-AA10)*AC11+AA10,IF(AC10=3,(AA8-AA9)*AC11+AA9,AA8))))</f>
        <v>1.6475206611570248</v>
      </c>
      <c r="AE8" s="23"/>
      <c r="AF8" s="23"/>
      <c r="AG8" s="23"/>
      <c r="AH8" s="23"/>
      <c r="AI8" s="23"/>
      <c r="AJ8" s="23"/>
      <c r="AK8" s="23"/>
      <c r="AL8" s="23"/>
    </row>
    <row r="9" spans="1:38" x14ac:dyDescent="0.25">
      <c r="A9" s="128"/>
      <c r="B9" s="187"/>
      <c r="C9" s="13">
        <f>C$1/(21-E$1)*(C$4-B8)</f>
        <v>9256.1983471074382</v>
      </c>
      <c r="D9" s="32">
        <f>(C9/P$1)^(1/1.3)*50+C$391+$C$2/2+$N$2/100*5+X$2/2</f>
        <v>47.525851130044472</v>
      </c>
      <c r="E9" s="110" t="s">
        <v>20</v>
      </c>
      <c r="F9" s="49">
        <v>14000</v>
      </c>
      <c r="G9" s="71">
        <v>2.8</v>
      </c>
      <c r="H9" s="134">
        <f>F9/G9</f>
        <v>5000</v>
      </c>
      <c r="I9" s="63">
        <f>$C9/I8</f>
        <v>3386.3662476038435</v>
      </c>
      <c r="J9" s="49">
        <v>14000</v>
      </c>
      <c r="K9" s="6">
        <v>2.5</v>
      </c>
      <c r="L9" s="134">
        <f>J9/K9</f>
        <v>5600</v>
      </c>
      <c r="M9" s="63">
        <f>$C9/M8</f>
        <v>3625.1931380272745</v>
      </c>
      <c r="N9" s="49">
        <v>14000</v>
      </c>
      <c r="O9" s="6">
        <v>2.2000000000000002</v>
      </c>
      <c r="P9" s="134">
        <f>N9/O9</f>
        <v>6363.6363636363631</v>
      </c>
      <c r="Q9" s="63">
        <f>$C9/Q8</f>
        <v>3894.9747869935668</v>
      </c>
      <c r="R9" s="49">
        <v>14000</v>
      </c>
      <c r="S9" s="6">
        <v>1.9</v>
      </c>
      <c r="T9" s="139">
        <f>R9/S9</f>
        <v>7368.4210526315792</v>
      </c>
      <c r="U9" s="63">
        <f>$C9/U8</f>
        <v>4300.5574194052233</v>
      </c>
      <c r="V9" s="49">
        <v>14000</v>
      </c>
      <c r="W9" s="6">
        <v>1.85</v>
      </c>
      <c r="X9" s="139">
        <f>V9/W9</f>
        <v>7567.5675675675675</v>
      </c>
      <c r="Y9" s="63">
        <f>$C9/Y8</f>
        <v>4849.8208872967762</v>
      </c>
      <c r="Z9" s="49">
        <v>14000</v>
      </c>
      <c r="AA9" s="6">
        <v>1.75</v>
      </c>
      <c r="AB9" s="134">
        <f>Z9/AA9</f>
        <v>8000</v>
      </c>
      <c r="AC9" s="63">
        <f>IF($C9&gt;Z8,AB8,$C9/AC8)</f>
        <v>5618.2593428643095</v>
      </c>
      <c r="AL9" s="23"/>
    </row>
    <row r="10" spans="1:38" x14ac:dyDescent="0.25">
      <c r="A10" s="128"/>
      <c r="B10" s="187"/>
      <c r="C10" s="225">
        <f>C11/X$2/60/1.11</f>
        <v>27.896897659108919</v>
      </c>
      <c r="D10" s="38">
        <f>IF(AND(D9&lt;F$5,C9&lt;F11),C9/F11*100,IF(AND(D9&lt;J$5,C9&lt;J11),C9/(F11-((D9-F$5)/(J$5-F$5))*(F11-J11))*100,IF(AND(D9&lt;N$5,C9&lt;N11),C9/(J11-((D9-J$5)/(N$5-J$5))*(J11-N11))*100,IF(AND(D9&lt;R$5,C9&lt;R11),C9/(N11-((D9-N$5)/(R$5-N$5))*(N11-R11))*100,IF(AND(D9&lt;V$5,C13&lt;V11),C9/(R11-((D9-R$5)/(V$5-R$5))*(R11-V11))*100,100)))))</f>
        <v>100</v>
      </c>
      <c r="E10" s="110" t="s">
        <v>21</v>
      </c>
      <c r="F10" s="49">
        <v>11200</v>
      </c>
      <c r="G10" s="71">
        <v>2.85</v>
      </c>
      <c r="H10" s="134">
        <f>F10/G10</f>
        <v>3929.8245614035086</v>
      </c>
      <c r="I10" s="129">
        <f>IF($C9&gt;F8,4,IF($C9&gt;F9,3,IF($C9&gt;F10,2,IF($C9&gt;F11,1,0))))</f>
        <v>1</v>
      </c>
      <c r="J10" s="49">
        <v>11200</v>
      </c>
      <c r="K10" s="6">
        <v>2.7</v>
      </c>
      <c r="L10" s="134">
        <f>J10/K10</f>
        <v>4148.1481481481478</v>
      </c>
      <c r="M10" s="129">
        <f>IF($C9&gt;J8,4,IF($C9&gt;J9,3,IF($C9&gt;J10,2,IF($C9&gt;J11,1,0))))</f>
        <v>1</v>
      </c>
      <c r="N10" s="49">
        <v>11200</v>
      </c>
      <c r="O10" s="6">
        <v>2.5499999999999998</v>
      </c>
      <c r="P10" s="134">
        <f>N10/O10</f>
        <v>4392.1568627450979</v>
      </c>
      <c r="Q10" s="129">
        <f>IF($C9&gt;N8,4,IF($C9&gt;N9,3,IF($C9&gt;N10,2,IF($C9&gt;N11,1,0))))</f>
        <v>1</v>
      </c>
      <c r="R10" s="49">
        <v>11200</v>
      </c>
      <c r="S10" s="6">
        <v>2.35</v>
      </c>
      <c r="T10" s="139">
        <f>R10/S10</f>
        <v>4765.9574468085102</v>
      </c>
      <c r="U10" s="129">
        <f>IF($C9&gt;R8,4,IF($C9&gt;R9,3,IF($C9&gt;R10,2,IF($C9&gt;R11,1,0))))</f>
        <v>1</v>
      </c>
      <c r="V10" s="49">
        <v>11200</v>
      </c>
      <c r="W10" s="6">
        <v>2.1</v>
      </c>
      <c r="X10" s="139">
        <f>V10/W10</f>
        <v>5333.333333333333</v>
      </c>
      <c r="Y10" s="129">
        <f>IF($C9&gt;V8,4,IF($C9&gt;V9,3,IF($C9&gt;V10,2,IF($C9&gt;V11,1,0))))</f>
        <v>1</v>
      </c>
      <c r="Z10" s="49">
        <v>11200</v>
      </c>
      <c r="AA10" s="6">
        <v>1.85</v>
      </c>
      <c r="AB10" s="139">
        <f>Z10/AA10</f>
        <v>6054.0540540540542</v>
      </c>
      <c r="AC10" s="129">
        <f>IF($C9&gt;Z8,4,IF($C9&gt;Z9,3,IF($C9&gt;Z10,2,IF($C9&gt;Z11,1,0))))</f>
        <v>1</v>
      </c>
      <c r="AL10" s="23"/>
    </row>
    <row r="11" spans="1:38" ht="15.75" thickBot="1" x14ac:dyDescent="0.3">
      <c r="A11" s="128"/>
      <c r="B11" s="188"/>
      <c r="C11" s="161">
        <f>D11*D8</f>
        <v>9289.6669204832706</v>
      </c>
      <c r="D11" s="33">
        <f>IF(AND(C9&gt;Z8,D9&gt;Z$5),AB8,IF(D9&gt;V$5,((D9-V$5)/(Z$5-V$5))*(AC9-Y9)+Y9,IF(D9&gt;R$5,((D9-R$5)/(V$5-R$5))*(Y9-U9)+U9,IF(D9&gt;N$5,((D9-N$5)/(R$5-N$5))*(U9-Q9)+Q9,IF(D9&gt;J$5,((D9-J$5)/(N$5-J$5))*(Q9-M9)+M9,IF(D9&gt;F$5,((D9-F$5)/(J$5-F$5))*(M9-I9)+I9,I9))))))</f>
        <v>4578.0289696184282</v>
      </c>
      <c r="E11" s="111" t="s">
        <v>7</v>
      </c>
      <c r="F11" s="50">
        <v>6200</v>
      </c>
      <c r="G11" s="73">
        <v>2.5499999999999998</v>
      </c>
      <c r="H11" s="135">
        <f>F11/G11</f>
        <v>2431.372549019608</v>
      </c>
      <c r="I11" s="131">
        <f>IF(I10=1,($C9-F11)/(F10-F11),IF(I10=2,($C9-F10)/(F9-F10),IF(I10=3,($C9-F9)/(F8-F9),0)))</f>
        <v>0.61123966942148766</v>
      </c>
      <c r="J11" s="50">
        <v>5900</v>
      </c>
      <c r="K11" s="8">
        <v>2.2999999999999998</v>
      </c>
      <c r="L11" s="135">
        <f>J11/K11</f>
        <v>2565.217391304348</v>
      </c>
      <c r="M11" s="131">
        <f>IF(M10=1,($C9-J11)/(J10-J11),IF(M10=2,($C9-J10)/(J9-J10),IF(M10=3,($C9-J9)/(J8-J9),0)))</f>
        <v>0.63324497115234679</v>
      </c>
      <c r="N11" s="50">
        <v>5600</v>
      </c>
      <c r="O11" s="8">
        <v>2.0499999999999998</v>
      </c>
      <c r="P11" s="135">
        <f>N11/O11</f>
        <v>2731.707317073171</v>
      </c>
      <c r="Q11" s="131">
        <f>IF(Q10=1,($C9-N11)/(N10-N11),IF(Q10=2,($C9-N10)/(N9-N10),IF(Q10=3,($C9-N9)/(N8-N9),0)))</f>
        <v>0.65289256198347112</v>
      </c>
      <c r="R11" s="50">
        <v>5300</v>
      </c>
      <c r="S11" s="8">
        <v>1.75</v>
      </c>
      <c r="T11" s="142">
        <f>R11/S11</f>
        <v>3028.5714285714284</v>
      </c>
      <c r="U11" s="131">
        <f>IF(U10=1,($C9-R11)/(R10-R11),IF(U10=2,($C9-R10)/(R9-R10),IF(U10=3,($C9-R9)/(R8-R9),0)))</f>
        <v>0.67054209273007426</v>
      </c>
      <c r="V11" s="50">
        <v>4600</v>
      </c>
      <c r="W11" s="8">
        <v>1.45</v>
      </c>
      <c r="X11" s="142">
        <f>V11/W11</f>
        <v>3172.4137931034484</v>
      </c>
      <c r="Y11" s="131">
        <f>IF(Y10=1,($C9-V11)/(V10-V11),IF(Y10=2,($C9-V10)/(V9-V10),IF(Y10=3,($C9-V9)/(V8-V9),0)))</f>
        <v>0.70548459804658159</v>
      </c>
      <c r="Z11" s="50">
        <v>4000</v>
      </c>
      <c r="AA11" s="8">
        <v>1.1000000000000001</v>
      </c>
      <c r="AB11" s="142">
        <f>Z11/AA11</f>
        <v>3636.363636363636</v>
      </c>
      <c r="AC11" s="131">
        <f>IF(AC10=1,($C9-Z11)/(Z10-Z11),IF(AC10=2,($C9-Z10)/(Z9-Z10),IF(AC10=3,($C9-Z9)/(Z8-Z9),0)))</f>
        <v>0.73002754820936644</v>
      </c>
      <c r="AL11" s="23"/>
    </row>
    <row r="12" spans="1:38" x14ac:dyDescent="0.25">
      <c r="A12" s="128"/>
      <c r="B12" s="186">
        <v>-9</v>
      </c>
      <c r="C12" s="25"/>
      <c r="D12" s="31">
        <f>IF(D13&gt;V$5,(1-(D13-V$5)/(Z$5-V$5))*(Y12-AC12)+AC12,IF(D13&gt;R$5,(1-(D13-R$5)/(V$5-R$5))*(U12-Y12)+Y12,IF(D13&gt;N$5,(1-(D13-N$5)/(R$5-N$5))*(Q12-U12)+U12,IF(D13&gt;J$5,(1-(D13-J$5)/(N$5-J$5))*(M12-Q12)+Q12,IF(D13&gt;F$5,(1-(D13-F$5)/(J$5-F$5))*(I12-M12)+M12,I12)))))</f>
        <v>2.0885603507486805</v>
      </c>
      <c r="E12" s="109" t="s">
        <v>6</v>
      </c>
      <c r="F12" s="107">
        <f>(F$20-F$8)/3+F8</f>
        <v>15100</v>
      </c>
      <c r="G12" s="105">
        <f>(G$20-G$8)/3+G8</f>
        <v>2.5</v>
      </c>
      <c r="H12" s="133">
        <f t="shared" ref="H12:H23" si="0">F12/G12</f>
        <v>6040</v>
      </c>
      <c r="I12" s="16">
        <f>IF(I14=0,G15,IF(I14=1,(G14-G15)*I15+G15,IF(I14=2,(G13-G14)*I15+G14,IF(I14=3,(G12-G13)*I15+G13,G12))))</f>
        <v>2.9550801635781871</v>
      </c>
      <c r="J12" s="107">
        <f>(J$20-J$8)/3+J8</f>
        <v>14900</v>
      </c>
      <c r="K12" s="105">
        <f>(K$20-K$8)/3+K8</f>
        <v>2.3333333333333335</v>
      </c>
      <c r="L12" s="133">
        <f t="shared" ref="L12:L23" si="1">J12/K12</f>
        <v>6385.7142857142853</v>
      </c>
      <c r="M12" s="16">
        <f>IF(M14=0,K15,IF(M14=1,(K14-K15)*M15+K15,IF(M14=2,(K13-K14)*M15+K14,IF(M14=3,(K12-K13)*M15+K13,K12))))</f>
        <v>2.6019500417866097</v>
      </c>
      <c r="N12" s="107">
        <f>(N$20-N$8)/3+N8</f>
        <v>14700</v>
      </c>
      <c r="O12" s="105">
        <f>(O$20-O$8)/3+O8</f>
        <v>2.1666666666666665</v>
      </c>
      <c r="P12" s="133">
        <f t="shared" ref="P12:P23" si="2">N12/O12</f>
        <v>6784.6153846153848</v>
      </c>
      <c r="Q12" s="16">
        <f>IF(Q14=0,O15,IF(Q14=1,(O14-O15)*Q15+O15,IF(Q14=2,(O13-O14)*Q15+O14,IF(Q14=3,(O12-O13)*Q15+O13,O12))))</f>
        <v>2.4065337166127678</v>
      </c>
      <c r="R12" s="107">
        <f>(R$20-R$8)/3+R8</f>
        <v>14500</v>
      </c>
      <c r="S12" s="105">
        <f>(S$20-S$8)/3+S8</f>
        <v>1.9666666666666666</v>
      </c>
      <c r="T12" s="141">
        <f t="shared" ref="T12:T23" si="3">R12/S12</f>
        <v>7372.8813559322034</v>
      </c>
      <c r="U12" s="16">
        <f>IF(U14=0,S15,IF(U14=1,(S14-S15)*U15+S15,IF(U14=2,(S13-S14)*U15+S14,IF(U14=3,(S12-S13)*U15+S13,S12))))</f>
        <v>2.1785471944323618</v>
      </c>
      <c r="V12" s="107">
        <f>(V$20-V$8)/3+V8</f>
        <v>14233.333333333334</v>
      </c>
      <c r="W12" s="105">
        <f>(W$20-W$8)/3+W8</f>
        <v>1.9166666666666667</v>
      </c>
      <c r="X12" s="141">
        <f t="shared" ref="X12:X23" si="4">V12/W12</f>
        <v>7426.086956521739</v>
      </c>
      <c r="Y12" s="16">
        <f>IF(Y14=0,W15,IF(Y14=1,(W14-W15)*Y15+W15,IF(Y14=2,(W13-W14)*Y15+W14,IF(Y14=3,(W12-W13)*Y15+W13,W12))))</f>
        <v>1.937041746132655</v>
      </c>
      <c r="Z12" s="107">
        <f>(Z$20-Z$8)/3+Z8</f>
        <v>14000</v>
      </c>
      <c r="AA12" s="105">
        <f>(AA$20-AA$8)/3+AA8</f>
        <v>1.8166666666666667</v>
      </c>
      <c r="AB12" s="141">
        <f t="shared" ref="AB12:AB23" si="5">Z12/AA12</f>
        <v>7706.4220183486241</v>
      </c>
      <c r="AC12" s="59">
        <f>IF(AC14=0,AA15,IF(AC14=1,(AA14-AA15)*AC15+AA15,IF(AC14=2,(AA13-AA14)*AC15+AA14,IF(AC14=3,(AA12-AA13)*AC15+AA13,AA12))))</f>
        <v>1.6856786042240588</v>
      </c>
      <c r="AE12" s="23"/>
      <c r="AF12" s="23"/>
      <c r="AG12" s="23"/>
      <c r="AH12" s="23"/>
      <c r="AI12" s="23"/>
      <c r="AJ12" s="23"/>
      <c r="AK12" s="23"/>
      <c r="AL12" s="23"/>
    </row>
    <row r="13" spans="1:38" x14ac:dyDescent="0.25">
      <c r="A13" s="128"/>
      <c r="B13" s="187"/>
      <c r="C13" s="13">
        <f>C$1/(21-E$1)*(C$4-B12)</f>
        <v>8925.6198347107438</v>
      </c>
      <c r="D13" s="32">
        <f>(C13/P$1)^(1/1.3)*50+C$391+$C$2/2+$N$2/100*5+X$2/2</f>
        <v>46.863039619131243</v>
      </c>
      <c r="E13" s="110" t="s">
        <v>20</v>
      </c>
      <c r="F13" s="49">
        <v>14000</v>
      </c>
      <c r="G13" s="104">
        <f>(G$21-G$9)/3+G9</f>
        <v>2.8833333333333333</v>
      </c>
      <c r="H13" s="134">
        <f t="shared" si="0"/>
        <v>4855.4913294797689</v>
      </c>
      <c r="I13" s="63">
        <f>$C13/I12</f>
        <v>3020.4323878317641</v>
      </c>
      <c r="J13" s="49">
        <v>14000</v>
      </c>
      <c r="K13" s="104">
        <f>(K$21-K$9)/3+K9</f>
        <v>2.6</v>
      </c>
      <c r="L13" s="134">
        <f t="shared" si="1"/>
        <v>5384.6153846153848</v>
      </c>
      <c r="M13" s="63">
        <f>$C13/M12</f>
        <v>3430.3578821144592</v>
      </c>
      <c r="N13" s="49">
        <v>14000</v>
      </c>
      <c r="O13" s="104">
        <f>(O$21-O$9)/3+O9</f>
        <v>2.3166666666666669</v>
      </c>
      <c r="P13" s="134">
        <f t="shared" si="2"/>
        <v>6043.1654676258986</v>
      </c>
      <c r="Q13" s="63">
        <f>$C13/Q12</f>
        <v>3708.9111916843149</v>
      </c>
      <c r="R13" s="49">
        <v>14000</v>
      </c>
      <c r="S13" s="104">
        <f>(S$21-S$9)/3+S9</f>
        <v>2.0333333333333332</v>
      </c>
      <c r="T13" s="139">
        <f t="shared" si="3"/>
        <v>6885.245901639345</v>
      </c>
      <c r="U13" s="63">
        <f>$C13/U12</f>
        <v>4097.0514008242026</v>
      </c>
      <c r="V13" s="49">
        <v>14000</v>
      </c>
      <c r="W13" s="104">
        <f>(W$21-W$9)/3+W9</f>
        <v>1.95</v>
      </c>
      <c r="X13" s="139">
        <f t="shared" si="4"/>
        <v>7179.4871794871797</v>
      </c>
      <c r="Y13" s="63">
        <f>$C13/Y12</f>
        <v>4607.8613703245856</v>
      </c>
      <c r="Z13" s="49">
        <v>14000</v>
      </c>
      <c r="AA13" s="104">
        <f>(AA$21-AA$9)/3+AA9</f>
        <v>1.8166666666666667</v>
      </c>
      <c r="AB13" s="139">
        <f t="shared" si="5"/>
        <v>7706.4220183486241</v>
      </c>
      <c r="AC13" s="63">
        <f>IF($C13&gt;Z12,AB12,$C13/AC12)</f>
        <v>5294.9713025629408</v>
      </c>
      <c r="AL13" s="23"/>
    </row>
    <row r="14" spans="1:38" x14ac:dyDescent="0.25">
      <c r="A14" s="128"/>
      <c r="B14" s="187"/>
      <c r="C14" s="225">
        <f>C15/X$2/60/1.11</f>
        <v>26.890266215782837</v>
      </c>
      <c r="D14" s="38">
        <f>IF(AND(D13&lt;F$5,C13&lt;F15),C13/F15*100,IF(AND(D13&lt;J$5,C13&lt;J15),C13/(F15-((D13-F$5)/(J$5-F$5))*(F15-J15))*100,IF(AND(D13&lt;N$5,C13&lt;N15),C13/(J15-((D13-J$5)/(N$5-J$5))*(J15-N15))*100,IF(AND(D13&lt;R$5,C13&lt;R15),C13/(N15-((D13-N$5)/(R$5-N$5))*(N15-R15))*100,IF(AND(D13&lt;V$5,C17&lt;V15),C13/(R15-((D13-R$5)/(V$5-R$5))*(R15-V15))*100,100)))))</f>
        <v>100</v>
      </c>
      <c r="E14" s="110" t="s">
        <v>21</v>
      </c>
      <c r="F14" s="49">
        <v>11200</v>
      </c>
      <c r="G14" s="104">
        <f>(G$22-G$10)/3+G10</f>
        <v>2.9833333333333334</v>
      </c>
      <c r="H14" s="134">
        <f t="shared" si="0"/>
        <v>3754.1899441340784</v>
      </c>
      <c r="I14" s="130">
        <f>IF($C13&gt;F13,3,IF($C13&gt;F14,2,IF($C13&gt;F15,1,0)))</f>
        <v>1</v>
      </c>
      <c r="J14" s="49">
        <v>11200</v>
      </c>
      <c r="K14" s="104">
        <f>(K$22-K$10)/3+K10</f>
        <v>2.8000000000000003</v>
      </c>
      <c r="L14" s="134">
        <f t="shared" si="1"/>
        <v>3999.9999999999995</v>
      </c>
      <c r="M14" s="130">
        <f>IF($C13&gt;J13,3,IF($C13&gt;J14,2,IF($C13&gt;J15,1,0)))</f>
        <v>1</v>
      </c>
      <c r="N14" s="49">
        <v>11200</v>
      </c>
      <c r="O14" s="104">
        <f>(O$22-O$10)/3+O10</f>
        <v>2.6166666666666667</v>
      </c>
      <c r="P14" s="134">
        <f t="shared" si="2"/>
        <v>4280.2547770700639</v>
      </c>
      <c r="Q14" s="130">
        <f>IF($C13&gt;N13,3,IF($C13&gt;N14,2,IF($C13&gt;N15,1,0)))</f>
        <v>1</v>
      </c>
      <c r="R14" s="49">
        <v>11200</v>
      </c>
      <c r="S14" s="104">
        <f>(S$22-S$10)/3+S10</f>
        <v>2.4</v>
      </c>
      <c r="T14" s="139">
        <f t="shared" si="3"/>
        <v>4666.666666666667</v>
      </c>
      <c r="U14" s="132">
        <f>IF($C13&gt;R13,3,IF($C13&gt;R14,2,IF($C13&gt;R15,1,0)))</f>
        <v>1</v>
      </c>
      <c r="V14" s="49">
        <v>11200</v>
      </c>
      <c r="W14" s="104">
        <f>(W$22-W$10)/3+W10</f>
        <v>2.1666666666666665</v>
      </c>
      <c r="X14" s="139">
        <f t="shared" si="4"/>
        <v>5169.2307692307695</v>
      </c>
      <c r="Y14" s="130">
        <f>IF($C13&gt;V13,3,IF($C13&gt;V14,2,IF($C13&gt;V15,1,0)))</f>
        <v>1</v>
      </c>
      <c r="Z14" s="49">
        <v>11200</v>
      </c>
      <c r="AA14" s="104">
        <f>(AA$22-AA$10)/3+AA10</f>
        <v>1.9333333333333333</v>
      </c>
      <c r="AB14" s="139">
        <f t="shared" si="5"/>
        <v>5793.1034482758623</v>
      </c>
      <c r="AC14" s="129">
        <f>IF($C13&gt;Z12,4,IF($C13&gt;Z13,3,IF($C13&gt;Z14,2,IF($C13&gt;Z15,1,0))))</f>
        <v>1</v>
      </c>
      <c r="AL14" s="23"/>
    </row>
    <row r="15" spans="1:38" ht="15.75" thickBot="1" x14ac:dyDescent="0.3">
      <c r="A15" s="128"/>
      <c r="B15" s="188"/>
      <c r="C15" s="161">
        <f>D15*D12</f>
        <v>8954.4586498556855</v>
      </c>
      <c r="D15" s="33">
        <f>IF(AND(C13&gt;Z12,D13&gt;Z$5),AB12,IF(D13&gt;V$5,((D13-V$5)/(Z$5-V$5))*(AC13-Y13)+Y13,IF(D13&gt;R$5,((D13-R$5)/(V$5-R$5))*(Y13-U13)+U13,IF(D13&gt;N$5,((D13-N$5)/(R$5-N$5))*(U13-Q13)+Q13,IF(D13&gt;J$5,((D13-J$5)/(N$5-J$5))*(Q13-M13)+M13,IF(D13&gt;F$5,((D13-F$5)/(J$5-F$5))*(M13-I13)+I13,I13))))))</f>
        <v>4287.3832430294897</v>
      </c>
      <c r="E15" s="111" t="s">
        <v>7</v>
      </c>
      <c r="F15" s="108">
        <f>(F$23-F$11)/3+F11</f>
        <v>5833.333333333333</v>
      </c>
      <c r="G15" s="106">
        <f>(G$23-G$11)/3+G11</f>
        <v>2.9166666666666665</v>
      </c>
      <c r="H15" s="135">
        <f t="shared" si="0"/>
        <v>2000</v>
      </c>
      <c r="I15" s="131">
        <f>IF(I14=1,($C13-F15)/(F14-F15),IF(I14=2,($C13-F14)/(F13-F14),IF(I14=3,($C13-F13)/(F12-F13),0)))</f>
        <v>0.57620245367280942</v>
      </c>
      <c r="J15" s="108">
        <f>(J$23-J$11)/3+J11</f>
        <v>5266.666666666667</v>
      </c>
      <c r="K15" s="106">
        <f>(K$23-K$11)/3+K11</f>
        <v>2.2833333333333332</v>
      </c>
      <c r="L15" s="135">
        <f t="shared" si="1"/>
        <v>2306.5693430656938</v>
      </c>
      <c r="M15" s="131">
        <f>IF(M14=1,($C13-J15)/(J14-J15),IF(M14=2,($C13-J14)/(J13-J14),IF(M14=3,($C13-J13)/(J12-J13),0)))</f>
        <v>0.61667750023214785</v>
      </c>
      <c r="N15" s="108">
        <f>(N$23-N$11)/3+N11</f>
        <v>5066.666666666667</v>
      </c>
      <c r="O15" s="106">
        <f>(O$23-O$11)/3+O11</f>
        <v>2.0499999999999998</v>
      </c>
      <c r="P15" s="135">
        <f t="shared" si="2"/>
        <v>2471.5447154471549</v>
      </c>
      <c r="Q15" s="131">
        <f>IF(Q14=1,($C13-N15)/(N14-N15),IF(Q14=2,($C13-N14)/(N13-N14),IF(Q14=3,($C13-N13)/(N12-N13),0)))</f>
        <v>0.62917714696370819</v>
      </c>
      <c r="R15" s="108">
        <f>(R$23-R$11)/3+R11</f>
        <v>4866.666666666667</v>
      </c>
      <c r="S15" s="106">
        <f>(S$23-S$11)/3+S11</f>
        <v>1.7833333333333334</v>
      </c>
      <c r="T15" s="142">
        <f t="shared" si="3"/>
        <v>2728.9719626168226</v>
      </c>
      <c r="U15" s="131">
        <f>IF(U14=1,($C13-R15)/(R14-R15),IF(U14=2,($C13-R14)/(R13-R14),IF(U14=3,($C13-R13)/(R12-R13),0)))</f>
        <v>0.64088734232274902</v>
      </c>
      <c r="V15" s="108">
        <f>(V$23-V$11)/3+V11</f>
        <v>4266.666666666667</v>
      </c>
      <c r="W15" s="106">
        <f>(W$23-W$11)/3+W11</f>
        <v>1.4666666666666666</v>
      </c>
      <c r="X15" s="142">
        <f t="shared" si="4"/>
        <v>2909.0909090909095</v>
      </c>
      <c r="Y15" s="131">
        <f>IF(Y14=1,($C13-V15)/(V14-V15),IF(Y14=2,($C13-V14)/(V13-V14),IF(Y14=3,($C13-V13)/(V12-V13),0)))</f>
        <v>0.67196439923712648</v>
      </c>
      <c r="Z15" s="108">
        <f>(Z$23-Z$11)/3+Z11</f>
        <v>3700</v>
      </c>
      <c r="AA15" s="106">
        <f>(AA$23-AA$11)/3+AA11</f>
        <v>1.1166666666666667</v>
      </c>
      <c r="AB15" s="142">
        <f t="shared" si="5"/>
        <v>3313.4328358208954</v>
      </c>
      <c r="AC15" s="131">
        <f>IF(AC14=1,($C13-Z15)/(Z14-Z15),IF(AC14=2,($C13-Z14)/(Z13-Z14),IF(AC14=3,($C13-Z13)/(Z12-Z13),0)))</f>
        <v>0.69674931129476581</v>
      </c>
      <c r="AL15" s="23"/>
    </row>
    <row r="16" spans="1:38" x14ac:dyDescent="0.25">
      <c r="A16" s="128"/>
      <c r="B16" s="186">
        <v>-8</v>
      </c>
      <c r="C16" s="34"/>
      <c r="D16" s="31">
        <f>IF(D17&gt;V$5,(1-(D17-V$5)/(Z$5-V$5))*(Y16-AC16)+AC16,IF(D17&gt;R$5,(1-(D17-R$5)/(V$5-R$5))*(U16-Y16)+Y16,IF(D17&gt;N$5,(1-(D17-N$5)/(R$5-N$5))*(Q16-U16)+U16,IF(D17&gt;J$5,(1-(D17-J$5)/(N$5-J$5))*(M16-Q16)+Q16,IF(D17&gt;F$5,(1-(D17-F$5)/(J$5-F$5))*(I16-M16)+M16,I16)))))</f>
        <v>2.1484390427774942</v>
      </c>
      <c r="E16" s="109" t="s">
        <v>6</v>
      </c>
      <c r="F16" s="107">
        <f>(F$20-F$8)/3+F12</f>
        <v>15600</v>
      </c>
      <c r="G16" s="105">
        <f>(G$20-G$8)/3+G12</f>
        <v>2.6</v>
      </c>
      <c r="H16" s="133">
        <f t="shared" si="0"/>
        <v>6000</v>
      </c>
      <c r="I16" s="16">
        <f>IF(I18=0,G19,IF(I18=1,(G18-G19)*I19+G19,IF(I18=2,(G17-G18)*I19+G18,IF(I18=3,(G16-G17)*I19+G17,G16))))</f>
        <v>3.1923922096226534</v>
      </c>
      <c r="J16" s="107">
        <f>(J$20-J$8)/3+J12</f>
        <v>15400</v>
      </c>
      <c r="K16" s="105">
        <f>(K$20-K$8)/3+K12</f>
        <v>2.416666666666667</v>
      </c>
      <c r="L16" s="133">
        <f t="shared" si="1"/>
        <v>6372.4137931034475</v>
      </c>
      <c r="M16" s="16">
        <f>IF(M18=0,K19,IF(M18=1,(K18-K19)*M19+K19,IF(M18=2,(K17-K18)*M19+K18,IF(M18=3,(K16-K17)*M19+K17,K16))))</f>
        <v>2.6487603305785123</v>
      </c>
      <c r="N16" s="107">
        <f>(N$20-N$8)/3+N12</f>
        <v>15200</v>
      </c>
      <c r="O16" s="105">
        <f>(O$20-O$8)/3+O12</f>
        <v>2.2333333333333329</v>
      </c>
      <c r="P16" s="133">
        <f t="shared" si="2"/>
        <v>6805.9701492537324</v>
      </c>
      <c r="Q16" s="16">
        <f>IF(Q18=0,O19,IF(Q18=1,(O18-O19)*Q19+O19,IF(Q18=2,(O17-O18)*Q19+O18,IF(Q18=3,(O16-O17)*Q19+O17,O16))))</f>
        <v>2.435862258953168</v>
      </c>
      <c r="R16" s="107">
        <f>(R$20-R$8)/3+R12</f>
        <v>15000</v>
      </c>
      <c r="S16" s="105">
        <f>(S$20-S$8)/3+S12</f>
        <v>2.0333333333333332</v>
      </c>
      <c r="T16" s="141">
        <f t="shared" si="3"/>
        <v>7377.0491803278692</v>
      </c>
      <c r="U16" s="16">
        <f>IF(U18=0,S19,IF(U18=1,(S18-S19)*U19+S19,IF(U18=2,(S17-S18)*U19+S18,IF(U18=3,(S16-S17)*U19+S17,S16))))</f>
        <v>2.2061861336156006</v>
      </c>
      <c r="V16" s="107">
        <f>(V$20-V$8)/3+V12</f>
        <v>14466.666666666668</v>
      </c>
      <c r="W16" s="105">
        <f>(W$20-W$8)/3+W12</f>
        <v>1.9833333333333334</v>
      </c>
      <c r="X16" s="133">
        <f t="shared" si="4"/>
        <v>7294.1176470588243</v>
      </c>
      <c r="Y16" s="16">
        <f>IF(Y18=0,W19,IF(Y18=1,(W18-W19)*Y19+W19,IF(Y18=2,(W17-W18)*Y19+W18,IF(Y18=3,(W16-W17)*Y19+W17,W16))))</f>
        <v>1.964472919351985</v>
      </c>
      <c r="Z16" s="107">
        <f>(Z$20-Z$8)/3+Z12</f>
        <v>14000</v>
      </c>
      <c r="AA16" s="105">
        <f>(AA$20-AA$8)/3+AA12</f>
        <v>1.8833333333333333</v>
      </c>
      <c r="AB16" s="141">
        <f t="shared" si="5"/>
        <v>7433.6283185840712</v>
      </c>
      <c r="AC16" s="59">
        <f>IF(AC18=0,AA19,IF(AC18=1,(AA18-AA19)*AC19+AA19,IF(AC18=2,(AA17-AA18)*AC19+AA18,IF(AC18=3,(AA16-AA17)*AC19+AA17,AA16))))</f>
        <v>1.7216606625697535</v>
      </c>
      <c r="AE16" s="23"/>
      <c r="AF16" s="23"/>
      <c r="AG16" s="23"/>
      <c r="AH16" s="23"/>
      <c r="AI16" s="23"/>
      <c r="AJ16" s="23"/>
      <c r="AK16" s="23"/>
      <c r="AL16" s="23"/>
    </row>
    <row r="17" spans="1:38" x14ac:dyDescent="0.25">
      <c r="A17" s="128"/>
      <c r="B17" s="187"/>
      <c r="C17" s="13">
        <f>C$1/(21-E$1)*(C$4-B16)</f>
        <v>8595.0413223140495</v>
      </c>
      <c r="D17" s="32">
        <f>(C17/P$1)^(1/1.3)*50+C$391+$C$2/2+$N$2/100*5+X$2/2</f>
        <v>46.194537315926937</v>
      </c>
      <c r="E17" s="110" t="s">
        <v>20</v>
      </c>
      <c r="F17" s="49">
        <v>14000</v>
      </c>
      <c r="G17" s="104">
        <f>(G$21-G$9)/3+G13</f>
        <v>2.9666666666666668</v>
      </c>
      <c r="H17" s="134">
        <f t="shared" si="0"/>
        <v>4719.1011235955057</v>
      </c>
      <c r="I17" s="63">
        <f>$C17/I16</f>
        <v>2692.3513020757555</v>
      </c>
      <c r="J17" s="49">
        <v>14000</v>
      </c>
      <c r="K17" s="104">
        <f>(K$21-K$9)/3+K13</f>
        <v>2.7</v>
      </c>
      <c r="L17" s="134">
        <f t="shared" si="1"/>
        <v>5185.1851851851852</v>
      </c>
      <c r="M17" s="63">
        <f>$C17/M16</f>
        <v>3244.9297971918877</v>
      </c>
      <c r="N17" s="49">
        <v>14000</v>
      </c>
      <c r="O17" s="104">
        <f>(O$21-O$9)/3+O13</f>
        <v>2.4333333333333336</v>
      </c>
      <c r="P17" s="134">
        <f t="shared" si="2"/>
        <v>5753.4246575342459</v>
      </c>
      <c r="Q17" s="63">
        <f>$C17/Q16</f>
        <v>3528.5416039935853</v>
      </c>
      <c r="R17" s="49">
        <v>14000</v>
      </c>
      <c r="S17" s="104">
        <f>(S$21-S$9)/3+S13</f>
        <v>2.1666666666666665</v>
      </c>
      <c r="T17" s="139">
        <f t="shared" si="3"/>
        <v>6461.5384615384619</v>
      </c>
      <c r="U17" s="63">
        <f>$C17/U16</f>
        <v>3895.8822156261563</v>
      </c>
      <c r="V17" s="49">
        <v>14000</v>
      </c>
      <c r="W17" s="104">
        <f>(W$21-W$9)/3+W13</f>
        <v>2.0499999999999998</v>
      </c>
      <c r="X17" s="139">
        <f t="shared" si="4"/>
        <v>6829.2682926829275</v>
      </c>
      <c r="Y17" s="63">
        <f>$C17/Y16</f>
        <v>4375.2404207991176</v>
      </c>
      <c r="Z17" s="49">
        <v>14000</v>
      </c>
      <c r="AA17" s="104">
        <f>(AA$21-AA$9)/3+AA13</f>
        <v>1.8833333333333333</v>
      </c>
      <c r="AB17" s="139">
        <f t="shared" si="5"/>
        <v>7433.6283185840712</v>
      </c>
      <c r="AC17" s="63">
        <f>IF($C17&gt;Z16,AB16,$C17/AC16)</f>
        <v>4992.296977666364</v>
      </c>
      <c r="AL17" s="23"/>
    </row>
    <row r="18" spans="1:38" x14ac:dyDescent="0.25">
      <c r="A18" s="128"/>
      <c r="B18" s="187"/>
      <c r="C18" s="225">
        <f>C19/X$2/60/1.11</f>
        <v>25.874202814412424</v>
      </c>
      <c r="D18" s="38">
        <f>IF(AND(D17&lt;F$5,C17&lt;F19),C17/F19*100,IF(AND(D17&lt;J$5,C17&lt;J19),C17/(F19-((D17-F$5)/(J$5-F$5))*(F19-J19))*100,IF(AND(D17&lt;N$5,C17&lt;N19),C17/(J19-((D17-J$5)/(N$5-J$5))*(J19-N19))*100,IF(AND(D17&lt;R$5,C17&lt;R19),C17/(N19-((D17-N$5)/(R$5-N$5))*(N19-R19))*100,IF(AND(D17&lt;V$5,C21&lt;V19),C17/(R19-((D17-R$5)/(V$5-R$5))*(R19-V19))*100,100)))))</f>
        <v>100</v>
      </c>
      <c r="E18" s="110" t="s">
        <v>21</v>
      </c>
      <c r="F18" s="49">
        <v>11200</v>
      </c>
      <c r="G18" s="104">
        <f>(G$22-G$10)/3+G14</f>
        <v>3.1166666666666667</v>
      </c>
      <c r="H18" s="134">
        <f t="shared" si="0"/>
        <v>3593.5828877005347</v>
      </c>
      <c r="I18" s="130">
        <f>IF($C17&gt;F17,3,IF($C17&gt;F18,2,IF($C17&gt;F19,1,0)))</f>
        <v>1</v>
      </c>
      <c r="J18" s="49">
        <v>11200</v>
      </c>
      <c r="K18" s="104">
        <f>(K$22-K$10)/3+K14</f>
        <v>2.9000000000000004</v>
      </c>
      <c r="L18" s="134">
        <f t="shared" si="1"/>
        <v>3862.0689655172409</v>
      </c>
      <c r="M18" s="130">
        <f>IF($C17&gt;J17,3,IF($C17&gt;J18,2,IF($C17&gt;J19,1,0)))</f>
        <v>1</v>
      </c>
      <c r="N18" s="49">
        <v>11200</v>
      </c>
      <c r="O18" s="104">
        <f>(O$22-O$10)/3+O14</f>
        <v>2.6833333333333336</v>
      </c>
      <c r="P18" s="134">
        <f t="shared" si="2"/>
        <v>4173.9130434782601</v>
      </c>
      <c r="Q18" s="130">
        <f>IF($C17&gt;N17,3,IF($C17&gt;N18,2,IF($C17&gt;N19,1,0)))</f>
        <v>1</v>
      </c>
      <c r="R18" s="49">
        <v>11200</v>
      </c>
      <c r="S18" s="104">
        <f>(S$22-S$10)/3+S14</f>
        <v>2.4499999999999997</v>
      </c>
      <c r="T18" s="139">
        <f t="shared" si="3"/>
        <v>4571.4285714285716</v>
      </c>
      <c r="U18" s="132">
        <f>IF($C17&gt;R17,3,IF($C17&gt;R18,2,IF($C17&gt;R19,1,0)))</f>
        <v>1</v>
      </c>
      <c r="V18" s="49">
        <v>11200</v>
      </c>
      <c r="W18" s="104">
        <f>(W$22-W$10)/3+W14</f>
        <v>2.2333333333333329</v>
      </c>
      <c r="X18" s="139">
        <f t="shared" si="4"/>
        <v>5014.9253731343297</v>
      </c>
      <c r="Y18" s="130">
        <f>IF($C17&gt;V17,3,IF($C17&gt;V18,2,IF($C17&gt;V19,1,0)))</f>
        <v>1</v>
      </c>
      <c r="Z18" s="49">
        <v>11200</v>
      </c>
      <c r="AA18" s="104">
        <f>(AA$22-AA$10)/3+AA14</f>
        <v>2.0166666666666666</v>
      </c>
      <c r="AB18" s="139">
        <f t="shared" si="5"/>
        <v>5553.7190082644629</v>
      </c>
      <c r="AC18" s="129">
        <f>IF($C17&gt;Z16,4,IF($C17&gt;Z17,3,IF($C17&gt;Z18,2,IF($C17&gt;Z19,1,0))))</f>
        <v>1</v>
      </c>
      <c r="AL18" s="23"/>
    </row>
    <row r="19" spans="1:38" ht="15.75" thickBot="1" x14ac:dyDescent="0.3">
      <c r="A19" s="128"/>
      <c r="B19" s="188"/>
      <c r="C19" s="161">
        <f>D19*D16</f>
        <v>8616.1095371993379</v>
      </c>
      <c r="D19" s="33">
        <f>IF(AND(C17&gt;Z16,D17&gt;Z$5),AB16,IF(D17&gt;V$5,((D17-V$5)/(Z$5-V$5))*(AC17-Y17)+Y17,IF(D17&gt;R$5,((D17-R$5)/(V$5-R$5))*(Y17-U17)+U17,IF(D17&gt;N$5,((D17-N$5)/(R$5-N$5))*(U17-Q17)+Q17,IF(D17&gt;J$5,((D17-J$5)/(N$5-J$5))*(Q17-M17)+M17,IF(D17&gt;F$5,((D17-F$5)/(J$5-F$5))*(M17-I17)+I17,I17))))))</f>
        <v>4010.4044683811289</v>
      </c>
      <c r="E19" s="111" t="s">
        <v>7</v>
      </c>
      <c r="F19" s="108">
        <f>(F$23-F$11)/3+F15</f>
        <v>5466.6666666666661</v>
      </c>
      <c r="G19" s="106">
        <f>(G$23-G$11)/3+G15</f>
        <v>3.2833333333333332</v>
      </c>
      <c r="H19" s="135">
        <f t="shared" si="0"/>
        <v>1664.9746192893399</v>
      </c>
      <c r="I19" s="131">
        <f>IF(I18=1,($C17-F19)/(F18-F19),IF(I18=2,($C17-F18)/(F17-F18),IF(I18=3,($C17-F17)/(F16-F17),0)))</f>
        <v>0.54564674226407839</v>
      </c>
      <c r="J19" s="108">
        <f>(J$23-J$11)/3+J15</f>
        <v>4633.3333333333339</v>
      </c>
      <c r="K19" s="106">
        <f>(K$23-K$11)/3+K15</f>
        <v>2.2666666666666666</v>
      </c>
      <c r="L19" s="135">
        <f t="shared" si="1"/>
        <v>2044.1176470588239</v>
      </c>
      <c r="M19" s="131">
        <f>IF(M18=1,($C17-J19)/(J18-J19),IF(M18=2,($C17-J18)/(J17-J18),IF(M18=3,($C17-J17)/(J16-J17),0)))</f>
        <v>0.60330578512396693</v>
      </c>
      <c r="N19" s="108">
        <f>(N$23-N$11)/3+N15</f>
        <v>4533.3333333333339</v>
      </c>
      <c r="O19" s="106">
        <f>(O$23-O$11)/3+O15</f>
        <v>2.0499999999999998</v>
      </c>
      <c r="P19" s="135">
        <f t="shared" si="2"/>
        <v>2211.3821138211388</v>
      </c>
      <c r="Q19" s="131">
        <f>IF(Q18=1,($C17-N19)/(N18-N19),IF(Q18=2,($C17-N18)/(N17-N18),IF(Q18=3,($C17-N17)/(N16-N17),0)))</f>
        <v>0.60925619834710742</v>
      </c>
      <c r="R19" s="108">
        <f>(R$23-R$11)/3+R15</f>
        <v>4433.3333333333339</v>
      </c>
      <c r="S19" s="106">
        <f>(S$23-S$11)/3+S15</f>
        <v>1.8166666666666669</v>
      </c>
      <c r="T19" s="142">
        <f t="shared" si="3"/>
        <v>2440.3669724770643</v>
      </c>
      <c r="U19" s="131">
        <f>IF(U18=1,($C17-R19)/(R18-R19),IF(U18=2,($C17-R18)/(R17-R18),IF(U18=3,($C17-R17)/(R16-R17),0)))</f>
        <v>0.61503073728779056</v>
      </c>
      <c r="V19" s="108">
        <f>(V$23-V$11)/3+V15</f>
        <v>3933.3333333333335</v>
      </c>
      <c r="W19" s="106">
        <f>(W$23-W$11)/3+W15</f>
        <v>1.4833333333333332</v>
      </c>
      <c r="X19" s="142">
        <f t="shared" si="4"/>
        <v>2651.6853932584272</v>
      </c>
      <c r="Y19" s="131">
        <f>IF(Y18=1,($C17-V19)/(V18-V19),IF(Y18=2,($C17-V18)/(V17-V18),IF(Y18=3,($C17-V17)/(V16-V17),0)))</f>
        <v>0.64151944802486915</v>
      </c>
      <c r="Z19" s="108">
        <f>(Z$23-Z$11)/3+Z15</f>
        <v>3400</v>
      </c>
      <c r="AA19" s="106">
        <f>(AA$23-AA$11)/3+AA15</f>
        <v>1.1333333333333333</v>
      </c>
      <c r="AB19" s="142">
        <f t="shared" si="5"/>
        <v>3000</v>
      </c>
      <c r="AC19" s="131">
        <f>IF(AC18=1,($C17-Z19)/(Z18-Z19),IF(AC18=2,($C17-Z18)/(Z17-Z18),IF(AC18=3,($C17-Z17)/(Z16-Z17),0)))</f>
        <v>0.66603093875821151</v>
      </c>
      <c r="AL19" s="23"/>
    </row>
    <row r="20" spans="1:38" x14ac:dyDescent="0.25">
      <c r="A20" s="128"/>
      <c r="B20" s="186">
        <v>-7</v>
      </c>
      <c r="C20" s="25"/>
      <c r="D20" s="31">
        <f>IF(D21&gt;V$5,(1-(D21-V$5)/(Z$5-V$5))*(Y20-AC20)+AC20,IF(D21&gt;R$5,(1-(D21-R$5)/(V$5-R$5))*(U20-Y20)+Y20,IF(D21&gt;N$5,(1-(D21-N$5)/(R$5-N$5))*(Q20-U20)+U20,IF(D21&gt;J$5,(1-(D21-J$5)/(N$5-J$5))*(M20-Q20)+Q20,IF(D21&gt;F$5,(1-(D21-F$5)/(J$5-F$5))*(I20-M20)+M20,I20)))))</f>
        <v>2.2096076644637184</v>
      </c>
      <c r="E20" s="109" t="s">
        <v>6</v>
      </c>
      <c r="F20" s="48">
        <v>16100</v>
      </c>
      <c r="G20" s="74">
        <v>2.7</v>
      </c>
      <c r="H20" s="133">
        <f t="shared" si="0"/>
        <v>5962.9629629629626</v>
      </c>
      <c r="I20" s="16">
        <f>IF(I22=0,G23,IF(I22=1,(G22-G23)*I23+G23,IF(I22=2,(G21-G22)*I23+G22,IF(I22=3,(G20-G21)*I23+G21,G20))))</f>
        <v>3.4424942419726325</v>
      </c>
      <c r="J20" s="48">
        <v>15900</v>
      </c>
      <c r="K20" s="4">
        <v>2.5</v>
      </c>
      <c r="L20" s="133">
        <f t="shared" si="1"/>
        <v>6360</v>
      </c>
      <c r="M20" s="16">
        <f>IF(M22=0,K23,IF(M22=1,(K22-K23)*M23+K23,IF(M22=2,(K21-K22)*M23+K22,IF(M22=3,(K20-K21)*M23+K21,K20))))</f>
        <v>2.6942148760330578</v>
      </c>
      <c r="N20" s="48">
        <v>15700</v>
      </c>
      <c r="O20" s="4">
        <v>2.2999999999999998</v>
      </c>
      <c r="P20" s="133">
        <f t="shared" si="2"/>
        <v>6826.0869565217399</v>
      </c>
      <c r="Q20" s="16">
        <f>IF(Q22=0,O23,IF(Q22=1,(O22-O23)*Q23+O23,IF(Q22=2,(O21-O22)*Q23+O22,IF(Q22=3,(O20-O21)*Q23+O21,O20))))</f>
        <v>2.4646005509641871</v>
      </c>
      <c r="R20" s="48">
        <v>15500</v>
      </c>
      <c r="S20" s="4">
        <v>2.1</v>
      </c>
      <c r="T20" s="141">
        <f t="shared" si="3"/>
        <v>7380.9523809523807</v>
      </c>
      <c r="U20" s="16">
        <f>IF(U22=0,S23,IF(U22=1,(S22-S23)*U23+S23,IF(U22=2,(S21-S22)*U23+S22,IF(U22=3,(S20-S21)*U23+S21,S20))))</f>
        <v>2.2349862258953168</v>
      </c>
      <c r="V20" s="48">
        <v>14700</v>
      </c>
      <c r="W20" s="4">
        <v>2.0499999999999998</v>
      </c>
      <c r="X20" s="141">
        <f t="shared" si="4"/>
        <v>7170.7317073170734</v>
      </c>
      <c r="Y20" s="16">
        <f>IF(Y22=0,W23,IF(Y22=1,(W22-W23)*Y23+W23,IF(Y22=2,(W21-W22)*Y23+W22,IF(Y22=3,(W20-W21)*Y23+W21,W20))))</f>
        <v>1.9909960852544584</v>
      </c>
      <c r="Z20" s="48">
        <v>14000</v>
      </c>
      <c r="AA20" s="4">
        <v>1.95</v>
      </c>
      <c r="AB20" s="141">
        <f t="shared" si="5"/>
        <v>7179.4871794871797</v>
      </c>
      <c r="AC20" s="59">
        <f>IF(AC22=0,AA23,IF(AC22=1,(AA22-AA23)*AC23+AA23,IF(AC22=2,(AA21-AA22)*AC23+AA22,IF(AC22=3,(AA20-AA21)*AC23+AA21,AA20))))</f>
        <v>1.7557086011631466</v>
      </c>
      <c r="AE20" s="23"/>
      <c r="AF20" s="23"/>
      <c r="AG20" s="23"/>
      <c r="AH20" s="23"/>
      <c r="AI20" s="23"/>
      <c r="AJ20" s="23"/>
      <c r="AK20" s="23"/>
      <c r="AL20" s="23"/>
    </row>
    <row r="21" spans="1:38" x14ac:dyDescent="0.25">
      <c r="A21" s="128"/>
      <c r="B21" s="187"/>
      <c r="C21" s="13">
        <f>C$1/(21-E$1)*(C$4-B20)</f>
        <v>8264.4628099173551</v>
      </c>
      <c r="D21" s="32">
        <f>(C21/P$1)^(1/1.3)*50+C$391+$C$2/2+$N$2/100*5+X$2/2</f>
        <v>45.520073503071472</v>
      </c>
      <c r="E21" s="110" t="s">
        <v>20</v>
      </c>
      <c r="F21" s="49">
        <v>14000</v>
      </c>
      <c r="G21" s="71">
        <v>3.05</v>
      </c>
      <c r="H21" s="134">
        <f t="shared" si="0"/>
        <v>4590.1639344262294</v>
      </c>
      <c r="I21" s="63">
        <f>$C21/I20</f>
        <v>2400.7194287074881</v>
      </c>
      <c r="J21" s="49">
        <v>14000</v>
      </c>
      <c r="K21" s="6">
        <v>2.8</v>
      </c>
      <c r="L21" s="134">
        <f t="shared" si="1"/>
        <v>5000</v>
      </c>
      <c r="M21" s="63">
        <f>$C21/M20</f>
        <v>3067.4846625766872</v>
      </c>
      <c r="N21" s="49">
        <v>14000</v>
      </c>
      <c r="O21" s="6">
        <v>2.5499999999999998</v>
      </c>
      <c r="P21" s="134">
        <f t="shared" si="2"/>
        <v>5490.1960784313733</v>
      </c>
      <c r="Q21" s="63">
        <f>$C21/Q20</f>
        <v>3353.266640585704</v>
      </c>
      <c r="R21" s="49">
        <v>14000</v>
      </c>
      <c r="S21" s="6">
        <v>2.2999999999999998</v>
      </c>
      <c r="T21" s="139">
        <f t="shared" si="3"/>
        <v>6086.9565217391309</v>
      </c>
      <c r="U21" s="63">
        <f>$C21/U20</f>
        <v>3697.7690126956736</v>
      </c>
      <c r="V21" s="49">
        <v>14000</v>
      </c>
      <c r="W21" s="6">
        <v>2.15</v>
      </c>
      <c r="X21" s="139">
        <f t="shared" si="4"/>
        <v>6511.6279069767443</v>
      </c>
      <c r="Y21" s="63">
        <f>$C21/Y20</f>
        <v>4150.9186638411293</v>
      </c>
      <c r="Z21" s="49">
        <v>14000</v>
      </c>
      <c r="AA21" s="6">
        <v>1.95</v>
      </c>
      <c r="AB21" s="139">
        <f t="shared" si="5"/>
        <v>7179.4871794871797</v>
      </c>
      <c r="AC21" s="63">
        <f>IF($C21&gt;Z20,AB20,$C21/AC20)</f>
        <v>4707.1950347809407</v>
      </c>
      <c r="AL21" s="23"/>
    </row>
    <row r="22" spans="1:38" x14ac:dyDescent="0.25">
      <c r="A22" s="128"/>
      <c r="B22" s="187"/>
      <c r="C22" s="225">
        <f>C23/X$2/60/1.11</f>
        <v>24.849149841875128</v>
      </c>
      <c r="D22" s="38">
        <f>IF(AND(D21&lt;F$5,C21&lt;F23),C21/F23*100,IF(AND(D21&lt;J$5,C21&lt;J23),C21/(F23-((D21-F$5)/(J$5-F$5))*(F23-J23))*100,IF(AND(D21&lt;N$5,C21&lt;N23),C21/(J23-((D21-J$5)/(N$5-J$5))*(J23-N23))*100,IF(AND(D21&lt;R$5,C21&lt;R23),C21/(N23-((D21-N$5)/(R$5-N$5))*(N23-R23))*100,IF(AND(D21&lt;V$5,C25&lt;V23),C21/(R23-((D21-R$5)/(V$5-R$5))*(R23-V23))*100,100)))))</f>
        <v>100</v>
      </c>
      <c r="E22" s="110" t="s">
        <v>21</v>
      </c>
      <c r="F22" s="49">
        <v>11200</v>
      </c>
      <c r="G22" s="71">
        <v>3.25</v>
      </c>
      <c r="H22" s="134">
        <f t="shared" si="0"/>
        <v>3446.1538461538462</v>
      </c>
      <c r="I22" s="132">
        <f>IF($C21&gt;F21,3,IF($C21&gt;F22,2,IF($C21&gt;F23,1,0)))</f>
        <v>1</v>
      </c>
      <c r="J22" s="49">
        <v>11200</v>
      </c>
      <c r="K22" s="6">
        <v>3</v>
      </c>
      <c r="L22" s="134">
        <f t="shared" si="1"/>
        <v>3733.3333333333335</v>
      </c>
      <c r="M22" s="132">
        <f>IF($C21&gt;J21,3,IF($C21&gt;J22,2,IF($C21&gt;J23,1,0)))</f>
        <v>1</v>
      </c>
      <c r="N22" s="49">
        <v>11200</v>
      </c>
      <c r="O22" s="6">
        <v>2.75</v>
      </c>
      <c r="P22" s="134">
        <f t="shared" si="2"/>
        <v>4072.7272727272725</v>
      </c>
      <c r="Q22" s="132">
        <f>IF($C21&gt;N21,3,IF($C21&gt;N22,2,IF($C21&gt;N23,1,0)))</f>
        <v>1</v>
      </c>
      <c r="R22" s="49">
        <v>11200</v>
      </c>
      <c r="S22" s="6">
        <v>2.5</v>
      </c>
      <c r="T22" s="139">
        <f t="shared" si="3"/>
        <v>4480</v>
      </c>
      <c r="U22" s="132">
        <f>IF($C21&gt;R21,3,IF($C21&gt;R22,2,IF($C21&gt;R23,1,0)))</f>
        <v>1</v>
      </c>
      <c r="V22" s="49">
        <v>11200</v>
      </c>
      <c r="W22" s="6">
        <v>2.2999999999999998</v>
      </c>
      <c r="X22" s="139">
        <f t="shared" si="4"/>
        <v>4869.5652173913049</v>
      </c>
      <c r="Y22" s="132">
        <f>IF($C21&gt;V21,3,IF($C21&gt;V22,2,IF($C21&gt;V23,1,0)))</f>
        <v>1</v>
      </c>
      <c r="Z22" s="49">
        <v>11200</v>
      </c>
      <c r="AA22" s="6">
        <v>2.1</v>
      </c>
      <c r="AB22" s="139">
        <f t="shared" si="5"/>
        <v>5333.333333333333</v>
      </c>
      <c r="AC22" s="129">
        <f>IF($C21&gt;Z20,4,IF($C21&gt;Z21,3,IF($C21&gt;Z22,2,IF($C21&gt;Z23,1,0))))</f>
        <v>1</v>
      </c>
      <c r="AL22" s="23"/>
    </row>
    <row r="23" spans="1:38" ht="15.75" thickBot="1" x14ac:dyDescent="0.3">
      <c r="A23" s="128"/>
      <c r="B23" s="188"/>
      <c r="C23" s="161">
        <f>D23*D20</f>
        <v>8274.7668973444179</v>
      </c>
      <c r="D23" s="33">
        <f>IF(AND(C21&gt;Z20,D21&gt;Z$5),AB20,IF(D21&gt;V$5,((D21-V$5)/(Z$5-V$5))*(AC21-Y21)+Y21,IF(D21&gt;R$5,((D21-R$5)/(V$5-R$5))*(Y21-U21)+U21,IF(D21&gt;N$5,((D21-N$5)/(R$5-N$5))*(U21-Q21)+Q21,IF(D21&gt;J$5,((D21-J$5)/(N$5-J$5))*(Q21-M21)+M21,IF(D21&gt;F$5,((D21-F$5)/(J$5-F$5))*(M21-I21)+I21,I21))))))</f>
        <v>3744.90323799304</v>
      </c>
      <c r="E23" s="111" t="s">
        <v>7</v>
      </c>
      <c r="F23" s="50">
        <v>5100</v>
      </c>
      <c r="G23" s="73">
        <v>3.65</v>
      </c>
      <c r="H23" s="135">
        <f t="shared" si="0"/>
        <v>1397.2602739726028</v>
      </c>
      <c r="I23" s="131">
        <f>IF(I22=1,($C21-F23)/(F22-F23),IF(I22=2,($C21-F22)/(F21-F22),IF(I22=3,($C21-F21)/(F20-F21),0)))</f>
        <v>0.51876439506841887</v>
      </c>
      <c r="J23" s="50">
        <v>4000</v>
      </c>
      <c r="K23" s="8">
        <v>2.25</v>
      </c>
      <c r="L23" s="135">
        <f t="shared" si="1"/>
        <v>1777.7777777777778</v>
      </c>
      <c r="M23" s="131">
        <f>IF(M22=1,($C21-J23)/(J22-J23),IF(M22=2,($C21-J22)/(J21-J22),IF(M22=3,($C21-J21)/(J20-J21),0)))</f>
        <v>0.59228650137741046</v>
      </c>
      <c r="N23" s="50">
        <v>4000</v>
      </c>
      <c r="O23" s="8">
        <v>2.0499999999999998</v>
      </c>
      <c r="P23" s="135">
        <f t="shared" si="2"/>
        <v>1951.2195121951222</v>
      </c>
      <c r="Q23" s="131">
        <f>IF(Q22=1,($C21-N23)/(N22-N23),IF(Q22=2,($C21-N22)/(N21-N22),IF(Q22=3,($C21-N21)/(N20-N21),0)))</f>
        <v>0.59228650137741046</v>
      </c>
      <c r="R23" s="50">
        <v>4000</v>
      </c>
      <c r="S23" s="8">
        <v>1.85</v>
      </c>
      <c r="T23" s="142">
        <f t="shared" si="3"/>
        <v>2162.1621621621621</v>
      </c>
      <c r="U23" s="131">
        <f>IF(U22=1,($C21-R23)/(R22-R23),IF(U22=2,($C21-R22)/(R21-R22),IF(U22=3,($C21-R21)/(R20-R21),0)))</f>
        <v>0.59228650137741046</v>
      </c>
      <c r="V23" s="50">
        <v>3600</v>
      </c>
      <c r="W23" s="8">
        <v>1.5</v>
      </c>
      <c r="X23" s="135">
        <f t="shared" si="4"/>
        <v>2400</v>
      </c>
      <c r="Y23" s="131">
        <f>IF(Y22=1,($C21-V23)/(V22-V23),IF(Y22=2,($C21-V22)/(V21-V22),IF(Y22=3,($C21-V21)/(V20-V21),0)))</f>
        <v>0.61374510656807302</v>
      </c>
      <c r="Z23" s="50">
        <v>3100</v>
      </c>
      <c r="AA23" s="8">
        <v>1.1499999999999999</v>
      </c>
      <c r="AB23" s="142">
        <f t="shared" si="5"/>
        <v>2695.6521739130435</v>
      </c>
      <c r="AC23" s="131">
        <f>IF(AC22=1,($C21-Z23)/(Z22-Z23),IF(AC22=2,($C21-Z22)/(Z21-Z22),IF(AC22=3,($C21-Z21)/(Z20-Z21),0)))</f>
        <v>0.63758800122436488</v>
      </c>
      <c r="AL23" s="23"/>
    </row>
    <row r="24" spans="1:38" x14ac:dyDescent="0.25">
      <c r="A24" s="128"/>
      <c r="B24" s="186">
        <v>-6</v>
      </c>
      <c r="C24" s="34"/>
      <c r="D24" s="31">
        <f>IF(D25&gt;V$5,(1-(D25-V$5)/(Z$5-V$5))*(Y24-AC24)+AC24,IF(D25&gt;R$5,(1-(D25-R$5)/(V$5-R$5))*(U24-Y24)+Y24,IF(D25&gt;N$5,(1-(D25-N$5)/(R$5-N$5))*(Q24-U24)+U24,IF(D25&gt;J$5,(1-(D25-J$5)/(N$5-J$5))*(M24-Q24)+Q24,IF(D25&gt;F$5,(1-(D25-F$5)/(J$5-F$5))*(I24-M24)+M24,I24)))))</f>
        <v>2.2691931995673356</v>
      </c>
      <c r="E24" s="109" t="s">
        <v>6</v>
      </c>
      <c r="F24" s="107">
        <f>(F$56-F$20)/9+F20</f>
        <v>16144.444444444445</v>
      </c>
      <c r="G24" s="105">
        <f>(G$56-G$20)/9+G20</f>
        <v>2.7611111111111111</v>
      </c>
      <c r="H24" s="133">
        <f t="shared" ref="H24:H39" si="6">F24/G24</f>
        <v>5847.082494969819</v>
      </c>
      <c r="I24" s="16">
        <f>IF(I26=0,G27,IF(I26=1,(G26-G27)*I27+G27,IF(I26=2,(G25-G26)*I27+G26,IF(I26=3,(G24-G25)*I27+G25,G24))))</f>
        <v>3.5195902879057961</v>
      </c>
      <c r="J24" s="107">
        <f>(J$56-J$20)/9+J20</f>
        <v>15944.444444444445</v>
      </c>
      <c r="K24" s="105">
        <f>(K$56-K$20)/9+K20</f>
        <v>2.5555555555555554</v>
      </c>
      <c r="L24" s="133">
        <f t="shared" ref="L24:L39" si="7">J24/K24</f>
        <v>6239.1304347826099</v>
      </c>
      <c r="M24" s="16">
        <f>IF(M26=0,K27,IF(M26=1,(K26-K27)*M27+K27,IF(M26=2,(K25-K26)*M27+K26,IF(M26=3,(K24-K25)*M27+K25,K24))))</f>
        <v>2.7496223833886173</v>
      </c>
      <c r="N24" s="107">
        <f>(N$56-N$20)/9+N20</f>
        <v>15733.333333333334</v>
      </c>
      <c r="O24" s="105">
        <f>(O$56-O$20)/9+O20</f>
        <v>2.3499999999999996</v>
      </c>
      <c r="P24" s="133">
        <f t="shared" ref="P24:P39" si="8">N24/O24</f>
        <v>6695.0354609929091</v>
      </c>
      <c r="Q24" s="16">
        <f>IF(Q26=0,O27,IF(Q26=1,(O26-O27)*Q27+O27,IF(Q26=2,(O25-O26)*Q27+O26,IF(Q26=3,(O24-O25)*Q27+O25,O24))))</f>
        <v>2.5065574909497759</v>
      </c>
      <c r="R24" s="107">
        <f>(R$56-R$20)/9+R20</f>
        <v>15533.333333333334</v>
      </c>
      <c r="S24" s="105">
        <f>(S$56-S$20)/9+S20</f>
        <v>2.1444444444444444</v>
      </c>
      <c r="T24" s="141">
        <f t="shared" ref="T24:T39" si="9">R24/S24</f>
        <v>7243.5233160621765</v>
      </c>
      <c r="U24" s="16">
        <f>IF(U26=0,S27,IF(U26=1,(S26-S27)*U27+S27,IF(U26=2,(S25-S26)*U27+S26,IF(U26=3,(S24-S25)*U27+S25,S24))))</f>
        <v>2.2613136714740993</v>
      </c>
      <c r="V24" s="107">
        <f>(V$56-V$20)/9+V20</f>
        <v>14744.444444444445</v>
      </c>
      <c r="W24" s="105">
        <f>(W$56-W$20)/9+W20</f>
        <v>2.0944444444444441</v>
      </c>
      <c r="X24" s="133">
        <f t="shared" ref="X24:X39" si="10">V24/W24</f>
        <v>7039.7877984084898</v>
      </c>
      <c r="Y24" s="16">
        <f>IF(Y26=0,W27,IF(Y26=1,(W26-W27)*Y27+W27,IF(Y26=2,(W25-W26)*Y27+W26,IF(Y26=3,(W24-W25)*Y27+W25,W24))))</f>
        <v>2.0104769913967306</v>
      </c>
      <c r="Z24" s="107">
        <f>(Z$56-Z$20)/9+Z20</f>
        <v>14033.333333333334</v>
      </c>
      <c r="AA24" s="105">
        <f>(AA$56-AA$20)/9+AA20</f>
        <v>1.9944444444444445</v>
      </c>
      <c r="AB24" s="141">
        <f t="shared" ref="AB24:AB39" si="11">Z24/AA24</f>
        <v>7036.2116991643452</v>
      </c>
      <c r="AC24" s="59">
        <f>IF(AC26=0,AA27,IF(AC26=1,(AA26-AA27)*AC27+AA27,IF(AC26=2,(AA25-AA26)*AC27+AA26,IF(AC26=3,(AA24-AA25)*AC27+AA25,AA24))))</f>
        <v>1.7641676505312869</v>
      </c>
      <c r="AE24" s="23"/>
      <c r="AF24" s="23"/>
      <c r="AG24" s="23"/>
      <c r="AH24" s="23"/>
      <c r="AI24" s="23"/>
      <c r="AJ24" s="23"/>
      <c r="AK24" s="23"/>
      <c r="AL24" s="23"/>
    </row>
    <row r="25" spans="1:38" x14ac:dyDescent="0.25">
      <c r="A25" s="128"/>
      <c r="B25" s="187"/>
      <c r="C25" s="13">
        <f>C$1/(21-E$1)*(C$4-B24)</f>
        <v>7933.8842975206617</v>
      </c>
      <c r="D25" s="32">
        <f>(C25/P$1)^(1/1.3)*50+C$391+$C$2/2+$N$2/100*5+X$2/2</f>
        <v>44.839353176971343</v>
      </c>
      <c r="E25" s="110" t="s">
        <v>20</v>
      </c>
      <c r="F25" s="49">
        <v>14000</v>
      </c>
      <c r="G25" s="104">
        <f>(G$57-G$21)/9+G21</f>
        <v>3.0888888888888886</v>
      </c>
      <c r="H25" s="134">
        <f t="shared" si="6"/>
        <v>4532.3741007194249</v>
      </c>
      <c r="I25" s="63">
        <f>$C25/I24</f>
        <v>2254.2067821881137</v>
      </c>
      <c r="J25" s="49">
        <v>14000</v>
      </c>
      <c r="K25" s="104">
        <f>(K$57-K$21)/9+K21</f>
        <v>2.8388888888888886</v>
      </c>
      <c r="L25" s="134">
        <f t="shared" si="7"/>
        <v>4931.5068493150693</v>
      </c>
      <c r="M25" s="63">
        <f>$C25/M24</f>
        <v>2885.4450507283814</v>
      </c>
      <c r="N25" s="49">
        <v>14000</v>
      </c>
      <c r="O25" s="104">
        <f>(O$57-O$21)/9+O21</f>
        <v>2.5888888888888886</v>
      </c>
      <c r="P25" s="134">
        <f t="shared" si="8"/>
        <v>5407.7253218884125</v>
      </c>
      <c r="Q25" s="63">
        <f>$C25/Q24</f>
        <v>3165.2512763688428</v>
      </c>
      <c r="R25" s="49">
        <v>14000</v>
      </c>
      <c r="S25" s="104">
        <f>(S$57-S$21)/9+S21</f>
        <v>2.3388888888888886</v>
      </c>
      <c r="T25" s="139">
        <f t="shared" si="9"/>
        <v>5985.7482185273166</v>
      </c>
      <c r="U25" s="63">
        <f>$C25/U24</f>
        <v>3508.5288686857589</v>
      </c>
      <c r="V25" s="49">
        <v>14000</v>
      </c>
      <c r="W25" s="104">
        <f>(W$57-W$21)/9+W21</f>
        <v>2.1944444444444442</v>
      </c>
      <c r="X25" s="139">
        <f t="shared" si="10"/>
        <v>6379.7468354430384</v>
      </c>
      <c r="Y25" s="63">
        <f>$C25/Y24</f>
        <v>3946.26963226711</v>
      </c>
      <c r="Z25" s="49">
        <v>14000</v>
      </c>
      <c r="AA25" s="104">
        <f>(AA$57-AA$21)/9+AA21</f>
        <v>2</v>
      </c>
      <c r="AB25" s="139">
        <f t="shared" si="11"/>
        <v>7000</v>
      </c>
      <c r="AC25" s="63">
        <f>IF($C25&gt;Z24,AB24,$C25/AC24)</f>
        <v>4497.2394177681117</v>
      </c>
      <c r="AL25" s="23"/>
    </row>
    <row r="26" spans="1:38" x14ac:dyDescent="0.25">
      <c r="A26" s="128"/>
      <c r="B26" s="187"/>
      <c r="C26" s="225">
        <f>C27/X$2/60/1.11</f>
        <v>23.833340112148385</v>
      </c>
      <c r="D26" s="38">
        <f>IF(AND(D25&lt;F$5,C25&lt;F27),C25/F27*100,IF(AND(D25&lt;J$5,C25&lt;J27),C25/(F27-((D25-F$5)/(J$5-F$5))*(F27-J27))*100,IF(AND(D25&lt;N$5,C25&lt;N27),C25/(J27-((D25-J$5)/(N$5-J$5))*(J27-N27))*100,IF(AND(D25&lt;R$5,C25&lt;R27),C25/(N27-((D25-N$5)/(R$5-N$5))*(N27-R27))*100,IF(AND(D25&lt;V$5,C29&lt;V27),C25/(R27-((D25-R$5)/(V$5-R$5))*(R27-V27))*100,100)))))</f>
        <v>100</v>
      </c>
      <c r="E26" s="110" t="s">
        <v>21</v>
      </c>
      <c r="F26" s="49">
        <v>11200</v>
      </c>
      <c r="G26" s="104">
        <f>(G$58-G$22)/9+G22</f>
        <v>3.2944444444444443</v>
      </c>
      <c r="H26" s="134">
        <f t="shared" si="6"/>
        <v>3399.6627318718383</v>
      </c>
      <c r="I26" s="130">
        <f>IF($C25&gt;F25,3,IF($C25&gt;F26,2,IF($C25&gt;F27,1,0)))</f>
        <v>1</v>
      </c>
      <c r="J26" s="49">
        <v>11200</v>
      </c>
      <c r="K26" s="104">
        <f>(K$58-K$22)/9+K22</f>
        <v>3.0444444444444443</v>
      </c>
      <c r="L26" s="134">
        <f t="shared" si="7"/>
        <v>3678.8321167883214</v>
      </c>
      <c r="M26" s="130">
        <f>IF($C25&gt;J25,3,IF($C25&gt;J26,2,IF($C25&gt;J27,1,0)))</f>
        <v>1</v>
      </c>
      <c r="N26" s="49">
        <v>11200</v>
      </c>
      <c r="O26" s="104">
        <f>(O$58-O$22)/9+O22</f>
        <v>2.7944444444444443</v>
      </c>
      <c r="P26" s="134">
        <f t="shared" si="8"/>
        <v>4007.9522862823064</v>
      </c>
      <c r="Q26" s="130">
        <f>IF($C25&gt;N25,3,IF($C25&gt;N26,2,IF($C25&gt;N27,1,0)))</f>
        <v>1</v>
      </c>
      <c r="R26" s="49">
        <v>11200</v>
      </c>
      <c r="S26" s="104">
        <f>(S$58-S$22)/9+S22</f>
        <v>2.5444444444444443</v>
      </c>
      <c r="T26" s="139">
        <f t="shared" si="9"/>
        <v>4401.7467248908297</v>
      </c>
      <c r="U26" s="132">
        <f>IF($C25&gt;R25,3,IF($C25&gt;R26,2,IF($C25&gt;R27,1,0)))</f>
        <v>1</v>
      </c>
      <c r="V26" s="49">
        <v>11200</v>
      </c>
      <c r="W26" s="104">
        <f>(W$58-W$22)/9+W22</f>
        <v>2.3499999999999996</v>
      </c>
      <c r="X26" s="139">
        <f t="shared" si="10"/>
        <v>4765.9574468085111</v>
      </c>
      <c r="Y26" s="130">
        <f>IF($C25&gt;V25,3,IF($C25&gt;V26,2,IF($C25&gt;V27,1,0)))</f>
        <v>1</v>
      </c>
      <c r="Z26" s="49">
        <v>11200</v>
      </c>
      <c r="AA26" s="104">
        <f>(AA$58-AA$22)/9+AA22</f>
        <v>2.15</v>
      </c>
      <c r="AB26" s="139">
        <f t="shared" si="11"/>
        <v>5209.302325581396</v>
      </c>
      <c r="AC26" s="129">
        <f>IF($C25&gt;Z24,4,IF($C25&gt;Z25,3,IF($C25&gt;Z26,2,IF($C25&gt;Z27,1,0))))</f>
        <v>1</v>
      </c>
      <c r="AL26" s="23"/>
    </row>
    <row r="27" spans="1:38" ht="15.75" thickBot="1" x14ac:dyDescent="0.3">
      <c r="A27" s="128"/>
      <c r="B27" s="188"/>
      <c r="C27" s="161">
        <f>D27*D24</f>
        <v>7936.5022573454135</v>
      </c>
      <c r="D27" s="33">
        <f>IF(AND(C25&gt;Z24,D25&gt;Z$5),AB24,IF(D25&gt;V$5,((D25-V$5)/(Z$5-V$5))*(AC25-Y25)+Y25,IF(D25&gt;R$5,((D25-R$5)/(V$5-R$5))*(Y25-U25)+U25,IF(D25&gt;N$5,((D25-N$5)/(R$5-N$5))*(U25-Q25)+Q25,IF(D25&gt;J$5,((D25-J$5)/(N$5-J$5))*(Q25-M25)+M25,IF(D25&gt;F$5,((D25-F$5)/(J$5-F$5))*(M25-I25)+I25,I25))))))</f>
        <v>3497.4995777612312</v>
      </c>
      <c r="E27" s="111" t="s">
        <v>7</v>
      </c>
      <c r="F27" s="108">
        <f>(F$59-F$23)/9+F23</f>
        <v>5155.5555555555557</v>
      </c>
      <c r="G27" s="106">
        <f>(G$59-G$23)/9+G23</f>
        <v>3.7111111111111112</v>
      </c>
      <c r="H27" s="135">
        <f t="shared" si="6"/>
        <v>1389.2215568862275</v>
      </c>
      <c r="I27" s="131">
        <f>IF(I26=1,($C25-F27)/(F26-F27),IF(I26=2,($C25-F26)/(F25-F26),IF(I26=3,($C25-F25)/(F24-F25),0)))</f>
        <v>0.45964997569275651</v>
      </c>
      <c r="J27" s="108">
        <f>(J$59-J$23)/9+J23</f>
        <v>4122.2222222222226</v>
      </c>
      <c r="K27" s="106">
        <f>(K$59-K$23)/9+K23</f>
        <v>2.4055555555555554</v>
      </c>
      <c r="L27" s="135">
        <f t="shared" si="7"/>
        <v>1713.6258660508086</v>
      </c>
      <c r="M27" s="131">
        <f>IF(M26=1,($C25-J27)/(J26-J27),IF(M26=2,($C25-J26)/(J25-J26),IF(M26=3,($C25-J25)/(J24-J25),0)))</f>
        <v>0.53853938269522694</v>
      </c>
      <c r="N27" s="108">
        <f>(N$59-N$23)/9+N23</f>
        <v>4077.7777777777778</v>
      </c>
      <c r="O27" s="106">
        <f>(O$59-O$23)/9+O23</f>
        <v>2.1666666666666665</v>
      </c>
      <c r="P27" s="135">
        <f t="shared" si="8"/>
        <v>1882.0512820512822</v>
      </c>
      <c r="Q27" s="131">
        <f>IF(Q26=1,($C25-N27)/(N26-N27),IF(Q26=2,($C25-N26)/(N25-N26),IF(Q26=3,($C25-N25)/(N24-N25),0)))</f>
        <v>0.54141901213238619</v>
      </c>
      <c r="R27" s="108">
        <f>(R$59-R$23)/9+R23</f>
        <v>4022.2222222222222</v>
      </c>
      <c r="S27" s="106">
        <f>(S$59-S$23)/9+S23</f>
        <v>1.9222222222222223</v>
      </c>
      <c r="T27" s="142">
        <f t="shared" si="9"/>
        <v>2092.4855491329481</v>
      </c>
      <c r="U27" s="131">
        <f>IF(U26=1,($C25-R27)/(R26-R27),IF(U26=2,($C25-R26)/(R25-R26),IF(U26=3,($C25-R25)/(R24-R25),0)))</f>
        <v>0.54496840058337392</v>
      </c>
      <c r="V27" s="108">
        <f>(V$59-V$23)/9+V23</f>
        <v>3611.1111111111113</v>
      </c>
      <c r="W27" s="106">
        <f>(W$59-W$23)/9+W23</f>
        <v>1.5611111111111111</v>
      </c>
      <c r="X27" s="142">
        <f t="shared" si="10"/>
        <v>2313.1672597864772</v>
      </c>
      <c r="Y27" s="131">
        <f>IF(Y26=1,($C25-V27)/(V26-V27),IF(Y26=2,($C25-V26)/(V25-V26),IF(Y26=3,($C25-V25)/(V24-V25),0)))</f>
        <v>0.56961872148881343</v>
      </c>
      <c r="Z27" s="108">
        <f>(Z$59-Z$23)/9+Z23</f>
        <v>3111.1111111111113</v>
      </c>
      <c r="AA27" s="106">
        <f>(AA$59-AA$23)/9+AA23</f>
        <v>1.1944444444444444</v>
      </c>
      <c r="AB27" s="142">
        <f t="shared" si="11"/>
        <v>2604.651162790698</v>
      </c>
      <c r="AC27" s="131">
        <f>IF(AC26=1,($C25-Z27)/(Z26-Z27),IF(AC26=2,($C25-Z26)/(Z25-Z26),IF(AC26=3,($C25-Z25)/(Z24-Z25),0)))</f>
        <v>0.5962219598583236</v>
      </c>
      <c r="AL27" s="23"/>
    </row>
    <row r="28" spans="1:38" x14ac:dyDescent="0.25">
      <c r="A28" s="128"/>
      <c r="B28" s="186">
        <v>-5</v>
      </c>
      <c r="C28" s="25"/>
      <c r="D28" s="31">
        <f>IF(D29&gt;V$5,(1-(D29-V$5)/(Z$5-V$5))*(Y28-AC28)+AC28,IF(D29&gt;R$5,(1-(D29-R$5)/(V$5-R$5))*(U28-Y28)+Y28,IF(D29&gt;N$5,(1-(D29-N$5)/(R$5-N$5))*(Q28-U28)+U28,IF(D29&gt;J$5,(1-(D29-J$5)/(N$5-J$5))*(M28-Q28)+Q28,IF(D29&gt;F$5,(1-(D29-F$5)/(J$5-F$5))*(I28-M28)+M28,I28)))))</f>
        <v>2.3350605492220766</v>
      </c>
      <c r="E28" s="109" t="s">
        <v>6</v>
      </c>
      <c r="F28" s="107">
        <f>(F$56-F$20)/9+F24</f>
        <v>16188.888888888891</v>
      </c>
      <c r="G28" s="105">
        <f>(G$56-G$20)/9+G24</f>
        <v>2.822222222222222</v>
      </c>
      <c r="H28" s="133">
        <f t="shared" si="6"/>
        <v>5736.2204724409457</v>
      </c>
      <c r="I28" s="16">
        <f>IF(I30=0,G31,IF(I30=1,(G30-G31)*I31+G31,IF(I30=2,(G29-G30)*I31+G30,IF(I30=3,(G28-G29)*I31+G29,G28))))</f>
        <v>3.5991320695570992</v>
      </c>
      <c r="J28" s="107">
        <f>(J$56-J$20)/9+J24</f>
        <v>15988.888888888891</v>
      </c>
      <c r="K28" s="105">
        <f>(K$56-K$20)/9+K24</f>
        <v>2.6111111111111107</v>
      </c>
      <c r="L28" s="133">
        <f t="shared" si="7"/>
        <v>6123.4042553191503</v>
      </c>
      <c r="M28" s="16">
        <f>IF(M30=0,K31,IF(M30=1,(K30-K31)*M31+K31,IF(M30=2,(K29-K30)*M31+K30,IF(M30=3,(K28-K29)*M31+K29,K28))))</f>
        <v>2.8159767879198605</v>
      </c>
      <c r="N28" s="107">
        <f>(N$56-N$20)/9+N24</f>
        <v>15766.666666666668</v>
      </c>
      <c r="O28" s="105">
        <f>(O$56-O$20)/9+O24</f>
        <v>2.3999999999999995</v>
      </c>
      <c r="P28" s="133">
        <f t="shared" si="8"/>
        <v>6569.4444444444462</v>
      </c>
      <c r="Q28" s="16">
        <f>IF(Q30=0,O31,IF(Q30=1,(O30-O31)*Q31+O31,IF(Q30=2,(O29-O30)*Q31+O30,IF(Q30=3,(O28-O29)*Q31+O29,O28))))</f>
        <v>2.5552379255705895</v>
      </c>
      <c r="R28" s="107">
        <f>(R$56-R$20)/9+R24</f>
        <v>15566.666666666668</v>
      </c>
      <c r="S28" s="105">
        <f>(S$56-S$20)/9+S24</f>
        <v>2.1888888888888887</v>
      </c>
      <c r="T28" s="141">
        <f t="shared" si="9"/>
        <v>7111.6751269035549</v>
      </c>
      <c r="U28" s="16">
        <f>IF(U30=0,S31,IF(U30=1,(S30-S31)*U31+S31,IF(U30=2,(S29-S30)*U31+S30,IF(U30=3,(S28-S29)*U31+S29,S28))))</f>
        <v>2.2900951924667341</v>
      </c>
      <c r="V28" s="107">
        <f>(V$56-V$20)/9+V24</f>
        <v>14788.888888888891</v>
      </c>
      <c r="W28" s="105">
        <f>(W$56-W$20)/9+W24</f>
        <v>2.1388888888888884</v>
      </c>
      <c r="X28" s="141">
        <f t="shared" si="10"/>
        <v>6914.2857142857165</v>
      </c>
      <c r="Y28" s="16">
        <f>IF(Y30=0,W31,IF(Y30=1,(W30-W31)*Y31+W31,IF(Y30=2,(W29-W30)*Y31+W30,IF(Y30=3,(W28-W29)*Y31+W29,W28))))</f>
        <v>2.0308378371828115</v>
      </c>
      <c r="Z28" s="107">
        <f>(Z$56-Z$20)/9+Z24</f>
        <v>14066.666666666668</v>
      </c>
      <c r="AA28" s="105">
        <f>(AA$56-AA$20)/9+AA24</f>
        <v>2.0388888888888888</v>
      </c>
      <c r="AB28" s="141">
        <f t="shared" si="11"/>
        <v>6899.1825613079027</v>
      </c>
      <c r="AC28" s="59">
        <f>IF(AC30=0,AA31,IF(AC30=1,(AA30-AA31)*AC31+AA31,IF(AC30=2,(AA29-AA30)*AC31+AA30,IF(AC30=3,(AA28-AA29)*AC31+AA29,AA28))))</f>
        <v>1.7720577034569782</v>
      </c>
      <c r="AE28" s="23"/>
      <c r="AF28" s="23"/>
      <c r="AG28" s="23"/>
      <c r="AH28" s="23"/>
      <c r="AI28" s="23"/>
      <c r="AJ28" s="23"/>
      <c r="AK28" s="23"/>
      <c r="AL28" s="23"/>
    </row>
    <row r="29" spans="1:38" x14ac:dyDescent="0.25">
      <c r="A29" s="128"/>
      <c r="B29" s="187"/>
      <c r="C29" s="13">
        <f>C$1/(21-E$1)*(C$4-B28)</f>
        <v>7603.3057851239673</v>
      </c>
      <c r="D29" s="32">
        <f>(C29/P$1)^(1/1.3)*50+C$391+$C$2/2+$N$2/100*5+X$2/2</f>
        <v>44.152053759328759</v>
      </c>
      <c r="E29" s="110" t="s">
        <v>20</v>
      </c>
      <c r="F29" s="49">
        <v>14000</v>
      </c>
      <c r="G29" s="104">
        <f>(G$57-G$21)/9+G25</f>
        <v>3.1277777777777773</v>
      </c>
      <c r="H29" s="134">
        <f t="shared" si="6"/>
        <v>4476.0213143872124</v>
      </c>
      <c r="I29" s="63">
        <f>$C29/I28</f>
        <v>2112.5387004927588</v>
      </c>
      <c r="J29" s="49">
        <v>14000</v>
      </c>
      <c r="K29" s="104">
        <f>(K$57-K$21)/9+K25</f>
        <v>2.8777777777777773</v>
      </c>
      <c r="L29" s="134">
        <f t="shared" si="7"/>
        <v>4864.8648648648659</v>
      </c>
      <c r="M29" s="63">
        <f>$C29/M28</f>
        <v>2700.0598221338564</v>
      </c>
      <c r="N29" s="49">
        <v>14000</v>
      </c>
      <c r="O29" s="104">
        <f>(O$57-O$21)/9+O25</f>
        <v>2.6277777777777773</v>
      </c>
      <c r="P29" s="134">
        <f t="shared" si="8"/>
        <v>5327.6955602537009</v>
      </c>
      <c r="Q29" s="63">
        <f>$C29/Q28</f>
        <v>2975.5764459492102</v>
      </c>
      <c r="R29" s="49">
        <v>14000</v>
      </c>
      <c r="S29" s="104">
        <f>(S$57-S$21)/9+S25</f>
        <v>2.3777777777777773</v>
      </c>
      <c r="T29" s="139">
        <f t="shared" si="9"/>
        <v>5887.8504672897207</v>
      </c>
      <c r="U29" s="63">
        <f>$C29/U28</f>
        <v>3320.0828551297932</v>
      </c>
      <c r="V29" s="49">
        <v>14000</v>
      </c>
      <c r="W29" s="104">
        <f>(W$57-W$21)/9+W25</f>
        <v>2.2388888888888885</v>
      </c>
      <c r="X29" s="139">
        <f t="shared" si="10"/>
        <v>6253.101736972706</v>
      </c>
      <c r="Y29" s="63">
        <f>$C29/Y28</f>
        <v>3743.925608393879</v>
      </c>
      <c r="Z29" s="49">
        <v>14000</v>
      </c>
      <c r="AA29" s="104">
        <f>(AA$57-AA$21)/9+AA25</f>
        <v>2.0499999999999998</v>
      </c>
      <c r="AB29" s="139">
        <f t="shared" si="11"/>
        <v>6829.2682926829275</v>
      </c>
      <c r="AC29" s="63">
        <f>IF($C29&gt;Z28,AB28,$C29/AC28)</f>
        <v>4290.6648978141247</v>
      </c>
      <c r="AL29" s="23"/>
    </row>
    <row r="30" spans="1:38" x14ac:dyDescent="0.25">
      <c r="A30" s="128"/>
      <c r="B30" s="187"/>
      <c r="C30" s="225">
        <f>C31/X$2/60/1.11</f>
        <v>22.871380049559839</v>
      </c>
      <c r="D30" s="38">
        <f>IF(AND(D29&lt;F$5,C29&lt;F31),C29/F31*100,IF(AND(D29&lt;J$5,C29&lt;J31),C29/(F31-((D29-F$5)/(J$5-F$5))*(F31-J31))*100,IF(AND(D29&lt;N$5,C29&lt;N31),C29/(J31-((D29-J$5)/(N$5-J$5))*(J31-N31))*100,IF(AND(D29&lt;R$5,C29&lt;R31),C29/(N31-((D29-N$5)/(R$5-N$5))*(N31-R31))*100,IF(AND(D29&lt;V$5,C33&lt;V31),C29/(R31-((D29-R$5)/(V$5-R$5))*(R31-V31))*100,100)))))</f>
        <v>100</v>
      </c>
      <c r="E30" s="110" t="s">
        <v>21</v>
      </c>
      <c r="F30" s="49">
        <v>11200</v>
      </c>
      <c r="G30" s="104">
        <f>(G$58-G$22)/9+G26</f>
        <v>3.3388888888888886</v>
      </c>
      <c r="H30" s="134">
        <f t="shared" si="6"/>
        <v>3354.409317803661</v>
      </c>
      <c r="I30" s="130">
        <f>IF($C29&gt;F29,3,IF($C29&gt;F30,2,IF($C29&gt;F31,1,0)))</f>
        <v>1</v>
      </c>
      <c r="J30" s="49">
        <v>11200</v>
      </c>
      <c r="K30" s="104">
        <f>(K$58-K$22)/9+K26</f>
        <v>3.0888888888888886</v>
      </c>
      <c r="L30" s="134">
        <f t="shared" si="7"/>
        <v>3625.8992805755402</v>
      </c>
      <c r="M30" s="130">
        <f>IF($C29&gt;J29,3,IF($C29&gt;J30,2,IF($C29&gt;J31,1,0)))</f>
        <v>1</v>
      </c>
      <c r="N30" s="49">
        <v>11200</v>
      </c>
      <c r="O30" s="104">
        <f>(O$58-O$22)/9+O26</f>
        <v>2.8388888888888886</v>
      </c>
      <c r="P30" s="134">
        <f t="shared" si="8"/>
        <v>3945.2054794520554</v>
      </c>
      <c r="Q30" s="130">
        <f>IF($C29&gt;N29,3,IF($C29&gt;N30,2,IF($C29&gt;N31,1,0)))</f>
        <v>1</v>
      </c>
      <c r="R30" s="49">
        <v>11200</v>
      </c>
      <c r="S30" s="104">
        <f>(S$58-S$22)/9+S26</f>
        <v>2.5888888888888886</v>
      </c>
      <c r="T30" s="139">
        <f t="shared" si="9"/>
        <v>4326.1802575107304</v>
      </c>
      <c r="U30" s="132">
        <f>IF($C29&gt;R29,3,IF($C29&gt;R30,2,IF($C29&gt;R31,1,0)))</f>
        <v>1</v>
      </c>
      <c r="V30" s="49">
        <v>11200</v>
      </c>
      <c r="W30" s="104">
        <f>(W$58-W$22)/9+W26</f>
        <v>2.3999999999999995</v>
      </c>
      <c r="X30" s="139">
        <f t="shared" si="10"/>
        <v>4666.6666666666679</v>
      </c>
      <c r="Y30" s="130">
        <f>IF($C29&gt;V29,3,IF($C29&gt;V30,2,IF($C29&gt;V31,1,0)))</f>
        <v>1</v>
      </c>
      <c r="Z30" s="49">
        <v>11200</v>
      </c>
      <c r="AA30" s="104">
        <f>(AA$58-AA$22)/9+AA26</f>
        <v>2.1999999999999997</v>
      </c>
      <c r="AB30" s="139">
        <f t="shared" si="11"/>
        <v>5090.9090909090919</v>
      </c>
      <c r="AC30" s="129">
        <f>IF($C29&gt;Z28,4,IF($C29&gt;Z29,3,IF($C29&gt;Z30,2,IF($C29&gt;Z31,1,0))))</f>
        <v>1</v>
      </c>
      <c r="AL30" s="23"/>
    </row>
    <row r="31" spans="1:38" ht="15.75" thickBot="1" x14ac:dyDescent="0.3">
      <c r="A31" s="128"/>
      <c r="B31" s="188"/>
      <c r="C31" s="161">
        <f>D31*D28</f>
        <v>7616.1695565034279</v>
      </c>
      <c r="D31" s="33">
        <f>IF(AND(C29&gt;Z28,D29&gt;Z$5),AB28,IF(D29&gt;V$5,((D29-V$5)/(Z$5-V$5))*(AC29-Y29)+Y29,IF(D29&gt;R$5,((D29-R$5)/(V$5-R$5))*(Y29-U29)+U29,IF(D29&gt;N$5,((D29-N$5)/(R$5-N$5))*(U29-Q29)+Q29,IF(D29&gt;J$5,((D29-J$5)/(N$5-J$5))*(Q29-M29)+M29,IF(D29&gt;F$5,((D29-F$5)/(J$5-F$5))*(M29-I29)+I29,I29))))))</f>
        <v>3261.6582722194285</v>
      </c>
      <c r="E31" s="111" t="s">
        <v>7</v>
      </c>
      <c r="F31" s="108">
        <f>(F$59-F$23)/9+F27</f>
        <v>5211.1111111111113</v>
      </c>
      <c r="G31" s="106">
        <f>(G$59-G$23)/9+G27</f>
        <v>3.7722222222222226</v>
      </c>
      <c r="H31" s="135">
        <f t="shared" si="6"/>
        <v>1381.443298969072</v>
      </c>
      <c r="I31" s="131">
        <f>IF(I30=1,($C29-F31)/(F30-F31),IF(I30=2,($C29-F30)/(F29-F30),IF(I30=3,($C29-F29)/(F28-F29),0)))</f>
        <v>0.39943881384259194</v>
      </c>
      <c r="J31" s="108">
        <f>(J$59-J$23)/9+J27</f>
        <v>4244.4444444444453</v>
      </c>
      <c r="K31" s="106">
        <f>(K$59-K$23)/9+K27</f>
        <v>2.5611111111111109</v>
      </c>
      <c r="L31" s="135">
        <f t="shared" si="7"/>
        <v>1657.2668112798269</v>
      </c>
      <c r="M31" s="131">
        <f>IF(M30=1,($C29-J31)/(J30-J31),IF(M30=2,($C29-J30)/(J29-J30),IF(M30=3,($C29-J29)/(J28-J29),0)))</f>
        <v>0.48290338763763102</v>
      </c>
      <c r="N31" s="108">
        <f>(N$59-N$23)/9+N27</f>
        <v>4155.5555555555557</v>
      </c>
      <c r="O31" s="106">
        <f>(O$59-O$23)/9+O27</f>
        <v>2.2833333333333332</v>
      </c>
      <c r="P31" s="135">
        <f t="shared" si="8"/>
        <v>1819.9513381995134</v>
      </c>
      <c r="Q31" s="131">
        <f>IF(Q30=1,($C29-N31)/(N30-N31),IF(Q30=2,($C29-N30)/(N29-N30),IF(Q30=3,($C29-N29)/(N28-N29),0)))</f>
        <v>0.48942826602706158</v>
      </c>
      <c r="R31" s="108">
        <f>(R$59-R$23)/9+R27</f>
        <v>4044.4444444444443</v>
      </c>
      <c r="S31" s="106">
        <f>(S$59-S$23)/9+S27</f>
        <v>1.9944444444444445</v>
      </c>
      <c r="T31" s="142">
        <f t="shared" si="9"/>
        <v>2027.8551532033425</v>
      </c>
      <c r="U31" s="131">
        <f>IF(U30=1,($C29-R31)/(R30-R31),IF(U30=2,($C29-R30)/(R29-R30),IF(U30=3,($C29-R29)/(R28-R29),0)))</f>
        <v>0.49735639854216934</v>
      </c>
      <c r="V31" s="108">
        <f>(V$59-V$23)/9+V27</f>
        <v>3622.2222222222226</v>
      </c>
      <c r="W31" s="106">
        <f>(W$59-W$23)/9+W27</f>
        <v>1.6222222222222222</v>
      </c>
      <c r="X31" s="142">
        <f t="shared" si="10"/>
        <v>2232.8767123287676</v>
      </c>
      <c r="Y31" s="131">
        <f>IF(Y30=1,($C29-V31)/(V30-V31),IF(Y30=2,($C29-V30)/(V29-V30),IF(Y30=3,($C29-V29)/(V28-V29),0)))</f>
        <v>0.52536293352075814</v>
      </c>
      <c r="Z31" s="108">
        <f>(Z$59-Z$23)/9+Z27</f>
        <v>3122.2222222222226</v>
      </c>
      <c r="AA31" s="106">
        <f>(AA$59-AA$23)/9+AA27</f>
        <v>1.2388888888888889</v>
      </c>
      <c r="AB31" s="142">
        <f t="shared" si="11"/>
        <v>2520.1793721973095</v>
      </c>
      <c r="AC31" s="131">
        <f>IF(AC30=1,($C29-Z31)/(Z30-Z31),IF(AC30=2,($C29-Z30)/(Z29-Z30),IF(AC30=3,($C29-Z29)/(Z28-Z29),0)))</f>
        <v>0.55474211920379235</v>
      </c>
      <c r="AL31" s="23"/>
    </row>
    <row r="32" spans="1:38" x14ac:dyDescent="0.25">
      <c r="A32" s="128"/>
      <c r="B32" s="186">
        <v>-4</v>
      </c>
      <c r="C32" s="34"/>
      <c r="D32" s="31">
        <f>IF(D33&gt;V$5,(1-(D33-V$5)/(Z$5-V$5))*(Y32-AC32)+AC32,IF(D33&gt;R$5,(1-(D33-R$5)/(V$5-R$5))*(U32-Y32)+Y32,IF(D33&gt;N$5,(1-(D33-N$5)/(R$5-N$5))*(Q32-U32)+U32,IF(D33&gt;J$5,(1-(D33-J$5)/(N$5-J$5))*(M32-Q32)+Q32,IF(D33&gt;F$5,(1-(D33-F$5)/(J$5-F$5))*(I32-M32)+M32,I32)))))</f>
        <v>2.4106499848889569</v>
      </c>
      <c r="E32" s="109" t="s">
        <v>6</v>
      </c>
      <c r="F32" s="107">
        <f>(F$56-F$20)/9+F28</f>
        <v>16233.333333333336</v>
      </c>
      <c r="G32" s="105">
        <f>(G$56-G$20)/9+G28</f>
        <v>2.8833333333333329</v>
      </c>
      <c r="H32" s="133">
        <f t="shared" si="6"/>
        <v>5630.0578034682103</v>
      </c>
      <c r="I32" s="16">
        <f>IF(I34=0,G35,IF(I34=1,(G34-G35)*I35+G35,IF(I34=2,(G33-G34)*I35+G34,IF(I34=3,(G32-G33)*I35+G33,G32))))</f>
        <v>3.6811882873680628</v>
      </c>
      <c r="J32" s="107">
        <f>(J$56-J$20)/9+J28</f>
        <v>16033.333333333336</v>
      </c>
      <c r="K32" s="105">
        <f>(K$56-K$20)/9+K28</f>
        <v>2.6666666666666661</v>
      </c>
      <c r="L32" s="133">
        <f t="shared" si="7"/>
        <v>6012.5000000000018</v>
      </c>
      <c r="M32" s="16">
        <f>IF(M34=0,K35,IF(M34=1,(K34-K35)*M35+K35,IF(M34=2,(K33-K34)*M35+K34,IF(M34=3,(K32-K33)*M35+K33,K32))))</f>
        <v>2.8938654841093863</v>
      </c>
      <c r="N32" s="107">
        <f>(N$56-N$20)/9+N28</f>
        <v>15800.000000000002</v>
      </c>
      <c r="O32" s="105">
        <f>(O$56-O$20)/9+O28</f>
        <v>2.4499999999999993</v>
      </c>
      <c r="P32" s="133">
        <f t="shared" si="8"/>
        <v>6448.9795918367372</v>
      </c>
      <c r="Q32" s="16">
        <f>IF(Q34=0,O35,IF(Q34=1,(O34-O35)*Q35+O35,IF(Q34=2,(O33-O34)*Q35+O34,IF(Q34=3,(O32-O33)*Q35+O33,O32))))</f>
        <v>2.610867043642163</v>
      </c>
      <c r="R32" s="107">
        <f>(R$56-R$20)/9+R28</f>
        <v>15600.000000000002</v>
      </c>
      <c r="S32" s="105">
        <f>(S$56-S$20)/9+S28</f>
        <v>2.2333333333333329</v>
      </c>
      <c r="T32" s="141">
        <f t="shared" si="9"/>
        <v>6985.074626865674</v>
      </c>
      <c r="U32" s="16">
        <f>IF(U34=0,S35,IF(U34=1,(S34-S35)*U35+S35,IF(U34=2,(S33-S34)*U35+S34,IF(U34=3,(S32-S33)*U35+S33,S32))))</f>
        <v>2.3213537241574622</v>
      </c>
      <c r="V32" s="107">
        <f>(V$56-V$20)/9+V28</f>
        <v>14833.333333333336</v>
      </c>
      <c r="W32" s="105">
        <f>(W$56-W$20)/9+W28</f>
        <v>2.1833333333333327</v>
      </c>
      <c r="X32" s="133">
        <f t="shared" si="10"/>
        <v>6793.8931297709951</v>
      </c>
      <c r="Y32" s="16">
        <f>IF(Y34=0,W35,IF(Y34=1,(W34-W35)*Y35+W35,IF(Y34=2,(W33-W34)*Y35+W34,IF(Y34=3,(W32-W33)*Y35+W33,W32))))</f>
        <v>2.0520824989987982</v>
      </c>
      <c r="Z32" s="107">
        <f>(Z$56-Z$20)/9+Z28</f>
        <v>14100.000000000002</v>
      </c>
      <c r="AA32" s="105">
        <f>(AA$56-AA$20)/9+AA28</f>
        <v>2.083333333333333</v>
      </c>
      <c r="AB32" s="141">
        <f t="shared" si="11"/>
        <v>6768.0000000000018</v>
      </c>
      <c r="AC32" s="59">
        <f>IF(AC34=0,AA35,IF(AC34=1,(AA34-AA35)*AC35+AA35,IF(AC34=2,(AA33-AA34)*AC35+AA34,IF(AC34=3,(AA32-AA33)*AC35+AA33,AA32))))</f>
        <v>1.7793764087152515</v>
      </c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128"/>
      <c r="B33" s="187"/>
      <c r="C33" s="13">
        <f>C$1/(21-E$1)*(C$4-B32)</f>
        <v>7272.727272727273</v>
      </c>
      <c r="D33" s="32">
        <f>(C33/P$1)^(1/1.3)*50+C$391+$C$2/2+$N$2/100*5+X$2/2</f>
        <v>43.457821199894511</v>
      </c>
      <c r="E33" s="110" t="s">
        <v>20</v>
      </c>
      <c r="F33" s="49">
        <v>14000</v>
      </c>
      <c r="G33" s="104">
        <f>(G$57-G$21)/9+G29</f>
        <v>3.1666666666666661</v>
      </c>
      <c r="H33" s="134">
        <f t="shared" si="6"/>
        <v>4421.0526315789484</v>
      </c>
      <c r="I33" s="63">
        <f>$C33/I32</f>
        <v>1975.6466404295365</v>
      </c>
      <c r="J33" s="49">
        <v>14000</v>
      </c>
      <c r="K33" s="104">
        <f>(K$57-K$21)/9+K29</f>
        <v>2.9166666666666661</v>
      </c>
      <c r="L33" s="134">
        <f t="shared" si="7"/>
        <v>4800.0000000000009</v>
      </c>
      <c r="M33" s="63">
        <f>$C33/M32</f>
        <v>2513.1531899678198</v>
      </c>
      <c r="N33" s="49">
        <v>14000</v>
      </c>
      <c r="O33" s="104">
        <f>(O$57-O$21)/9+O29</f>
        <v>2.6666666666666661</v>
      </c>
      <c r="P33" s="134">
        <f t="shared" si="8"/>
        <v>5250.0000000000009</v>
      </c>
      <c r="Q33" s="63">
        <f>$C33/Q32</f>
        <v>2785.5601802617298</v>
      </c>
      <c r="R33" s="49">
        <v>14000</v>
      </c>
      <c r="S33" s="104">
        <f>(S$57-S$21)/9+S29</f>
        <v>2.4166666666666661</v>
      </c>
      <c r="T33" s="139">
        <f t="shared" si="9"/>
        <v>5793.1034482758632</v>
      </c>
      <c r="U33" s="63">
        <f>$C33/U32</f>
        <v>3132.9681457171791</v>
      </c>
      <c r="V33" s="49">
        <v>14000</v>
      </c>
      <c r="W33" s="104">
        <f>(W$57-W$21)/9+W29</f>
        <v>2.2833333333333328</v>
      </c>
      <c r="X33" s="139">
        <f t="shared" si="10"/>
        <v>6131.3868613138702</v>
      </c>
      <c r="Y33" s="63">
        <f>$C33/Y32</f>
        <v>3544.0715840009375</v>
      </c>
      <c r="Z33" s="49">
        <v>14000</v>
      </c>
      <c r="AA33" s="104">
        <f>(AA$57-AA$21)/9+AA29</f>
        <v>2.0999999999999996</v>
      </c>
      <c r="AB33" s="139">
        <f t="shared" si="11"/>
        <v>6666.6666666666679</v>
      </c>
      <c r="AC33" s="63">
        <f>IF($C33&gt;Z32,AB32,$C33/AC32)</f>
        <v>4087.2337281229552</v>
      </c>
      <c r="AL33" s="23"/>
    </row>
    <row r="34" spans="1:38" x14ac:dyDescent="0.25">
      <c r="A34" s="128"/>
      <c r="B34" s="187"/>
      <c r="C34" s="225">
        <f>C35/X$2/60/1.11</f>
        <v>21.904447865480584</v>
      </c>
      <c r="D34" s="38">
        <f>IF(AND(D33&lt;F$5,C33&lt;F35),C33/F35*100,IF(AND(D33&lt;J$5,C33&lt;J35),C33/(F35-((D33-F$5)/(J$5-F$5))*(F35-J35))*100,IF(AND(D33&lt;N$5,C33&lt;N35),C33/(J35-((D33-J$5)/(N$5-J$5))*(J35-N35))*100,IF(AND(D33&lt;R$5,C33&lt;R35),C33/(N35-((D33-N$5)/(R$5-N$5))*(N35-R35))*100,IF(AND(D33&lt;V$5,C37&lt;V35),C33/(R35-((D33-R$5)/(V$5-R$5))*(R35-V35))*100,100)))))</f>
        <v>100</v>
      </c>
      <c r="E34" s="110" t="s">
        <v>21</v>
      </c>
      <c r="F34" s="49">
        <v>11200</v>
      </c>
      <c r="G34" s="104">
        <f>(G$58-G$22)/9+G30</f>
        <v>3.3833333333333329</v>
      </c>
      <c r="H34" s="134">
        <f t="shared" si="6"/>
        <v>3310.3448275862074</v>
      </c>
      <c r="I34" s="130">
        <f>IF($C33&gt;F33,3,IF($C33&gt;F34,2,IF($C33&gt;F35,1,0)))</f>
        <v>1</v>
      </c>
      <c r="J34" s="49">
        <v>11200</v>
      </c>
      <c r="K34" s="104">
        <f>(K$58-K$22)/9+K30</f>
        <v>3.1333333333333329</v>
      </c>
      <c r="L34" s="134">
        <f t="shared" si="7"/>
        <v>3574.4680851063836</v>
      </c>
      <c r="M34" s="130">
        <f>IF($C33&gt;J33,3,IF($C33&gt;J34,2,IF($C33&gt;J35,1,0)))</f>
        <v>1</v>
      </c>
      <c r="N34" s="49">
        <v>11200</v>
      </c>
      <c r="O34" s="104">
        <f>(O$58-O$22)/9+O30</f>
        <v>2.8833333333333329</v>
      </c>
      <c r="P34" s="134">
        <f t="shared" si="8"/>
        <v>3884.3930635838155</v>
      </c>
      <c r="Q34" s="130">
        <f>IF($C33&gt;N33,3,IF($C33&gt;N34,2,IF($C33&gt;N35,1,0)))</f>
        <v>1</v>
      </c>
      <c r="R34" s="49">
        <v>11200</v>
      </c>
      <c r="S34" s="104">
        <f>(S$58-S$22)/9+S30</f>
        <v>2.6333333333333329</v>
      </c>
      <c r="T34" s="139">
        <f t="shared" si="9"/>
        <v>4253.1645569620259</v>
      </c>
      <c r="U34" s="132">
        <f>IF($C33&gt;R33,3,IF($C33&gt;R34,2,IF($C33&gt;R35,1,0)))</f>
        <v>1</v>
      </c>
      <c r="V34" s="49">
        <v>11200</v>
      </c>
      <c r="W34" s="104">
        <f>(W$58-W$22)/9+W30</f>
        <v>2.4499999999999993</v>
      </c>
      <c r="X34" s="139">
        <f t="shared" si="10"/>
        <v>4571.4285714285725</v>
      </c>
      <c r="Y34" s="130">
        <f>IF($C33&gt;V33,3,IF($C33&gt;V34,2,IF($C33&gt;V35,1,0)))</f>
        <v>1</v>
      </c>
      <c r="Z34" s="49">
        <v>11200</v>
      </c>
      <c r="AA34" s="104">
        <f>(AA$58-AA$22)/9+AA30</f>
        <v>2.2499999999999996</v>
      </c>
      <c r="AB34" s="139">
        <f t="shared" si="11"/>
        <v>4977.7777777777792</v>
      </c>
      <c r="AC34" s="129">
        <f>IF($C33&gt;Z32,4,IF($C33&gt;Z33,3,IF($C33&gt;Z34,2,IF($C33&gt;Z35,1,0))))</f>
        <v>1</v>
      </c>
      <c r="AL34" s="23"/>
    </row>
    <row r="35" spans="1:38" ht="15.75" thickBot="1" x14ac:dyDescent="0.3">
      <c r="A35" s="128"/>
      <c r="B35" s="188"/>
      <c r="C35" s="161">
        <f>D35*D32</f>
        <v>7294.1811392050349</v>
      </c>
      <c r="D35" s="33">
        <f>IF(AND(C33&gt;Z32,D33&gt;Z$5),AB32,IF(D33&gt;V$5,((D33-V$5)/(Z$5-V$5))*(AC33-Y33)+Y33,IF(D33&gt;R$5,((D33-R$5)/(V$5-R$5))*(Y33-U33)+U33,IF(D33&gt;N$5,((D33-N$5)/(R$5-N$5))*(U33-Q33)+Q33,IF(D33&gt;J$5,((D33-J$5)/(N$5-J$5))*(Q33-M33)+M33,IF(D33&gt;F$5,((D33-F$5)/(J$5-F$5))*(M33-I33)+I33,I33))))))</f>
        <v>3025.8151058545445</v>
      </c>
      <c r="E35" s="111" t="s">
        <v>7</v>
      </c>
      <c r="F35" s="108">
        <f>(F$59-F$23)/9+F31</f>
        <v>5266.666666666667</v>
      </c>
      <c r="G35" s="106">
        <f>(G$59-G$23)/9+G31</f>
        <v>3.8333333333333339</v>
      </c>
      <c r="H35" s="135">
        <f t="shared" si="6"/>
        <v>1373.9130434782608</v>
      </c>
      <c r="I35" s="131">
        <f>IF(I34=1,($C33-F35)/(F34-F35),IF(I34=2,($C33-F34)/(F33-F34),IF(I34=3,($C33-F33)/(F32-F33),0)))</f>
        <v>0.33810010214504599</v>
      </c>
      <c r="J35" s="108">
        <f>(J$59-J$23)/9+J31</f>
        <v>4366.6666666666679</v>
      </c>
      <c r="K35" s="106">
        <f>(K$59-K$23)/9+K31</f>
        <v>2.7166666666666663</v>
      </c>
      <c r="L35" s="135">
        <f t="shared" si="7"/>
        <v>1607.3619631901847</v>
      </c>
      <c r="M35" s="131">
        <f>IF(M34=1,($C33-J35)/(J34-J35),IF(M34=2,($C33-J34)/(J33-J34),IF(M34=3,($C33-J33)/(J32-J33),0)))</f>
        <v>0.42527716186252768</v>
      </c>
      <c r="N35" s="108">
        <f>(N$59-N$23)/9+N31</f>
        <v>4233.333333333333</v>
      </c>
      <c r="O35" s="106">
        <f>(O$59-O$23)/9+O31</f>
        <v>2.4</v>
      </c>
      <c r="P35" s="135">
        <f t="shared" si="8"/>
        <v>1763.8888888888889</v>
      </c>
      <c r="Q35" s="131">
        <f>IF(Q34=1,($C33-N35)/(N34-N35),IF(Q34=2,($C33-N34)/(N33-N34),IF(Q34=3,($C33-N33)/(N32-N33),0)))</f>
        <v>0.43627664201826888</v>
      </c>
      <c r="R35" s="108">
        <f>(R$59-R$23)/9+R31</f>
        <v>4066.6666666666665</v>
      </c>
      <c r="S35" s="106">
        <f>(S$59-S$23)/9+S31</f>
        <v>2.0666666666666669</v>
      </c>
      <c r="T35" s="142">
        <f t="shared" si="9"/>
        <v>1967.7419354838707</v>
      </c>
      <c r="U35" s="131">
        <f>IF(U34=1,($C33-R35)/(R34-R35),IF(U34=2,($C33-R34)/(R33-R34),IF(U34=3,($C33-R33)/(R32-R33),0)))</f>
        <v>0.4494477485131691</v>
      </c>
      <c r="V35" s="108">
        <f>(V$59-V$23)/9+V31</f>
        <v>3633.3333333333339</v>
      </c>
      <c r="W35" s="106">
        <f>(W$59-W$23)/9+W31</f>
        <v>1.6833333333333333</v>
      </c>
      <c r="X35" s="142">
        <f t="shared" si="10"/>
        <v>2158.4158415841589</v>
      </c>
      <c r="Y35" s="131">
        <f>IF(Y34=1,($C33-V35)/(V34-V35),IF(Y34=2,($C33-V34)/(V33-V34),IF(Y34=3,($C33-V33)/(V32-V33),0)))</f>
        <v>0.48097717260712852</v>
      </c>
      <c r="Z35" s="108">
        <f>(Z$59-Z$23)/9+Z31</f>
        <v>3133.3333333333339</v>
      </c>
      <c r="AA35" s="106">
        <f>(AA$59-AA$23)/9+AA31</f>
        <v>1.2833333333333334</v>
      </c>
      <c r="AB35" s="142">
        <f t="shared" si="11"/>
        <v>2441.5584415584417</v>
      </c>
      <c r="AC35" s="131">
        <f>IF(AC34=1,($C33-Z35)/(Z34-Z35),IF(AC34=2,($C33-Z34)/(Z33-Z34),IF(AC34=3,($C33-Z33)/(Z32-Z33),0)))</f>
        <v>0.51314800901577762</v>
      </c>
      <c r="AL35" s="23"/>
    </row>
    <row r="36" spans="1:38" x14ac:dyDescent="0.25">
      <c r="A36" s="128"/>
      <c r="B36" s="186">
        <v>-3</v>
      </c>
      <c r="C36" s="25"/>
      <c r="D36" s="31">
        <f>IF(D37&gt;V$5,(1-(D37-V$5)/(Z$5-V$5))*(Y36-AC36)+AC36,IF(D37&gt;R$5,(1-(D37-R$5)/(V$5-R$5))*(U36-Y36)+Y36,IF(D37&gt;N$5,(1-(D37-N$5)/(R$5-N$5))*(Q36-U36)+U36,IF(D37&gt;J$5,(1-(D37-J$5)/(N$5-J$5))*(M36-Q36)+Q36,IF(D37&gt;F$5,(1-(D37-F$5)/(J$5-F$5))*(I36-M36)+M36,I36)))))</f>
        <v>2.4980687743615877</v>
      </c>
      <c r="E36" s="109" t="s">
        <v>6</v>
      </c>
      <c r="F36" s="107">
        <f>(F$56-F$20)/9+F32</f>
        <v>16277.777777777781</v>
      </c>
      <c r="G36" s="105">
        <f>(G$56-G$20)/9+G32</f>
        <v>2.9444444444444438</v>
      </c>
      <c r="H36" s="133">
        <f t="shared" si="6"/>
        <v>5528.3018867924557</v>
      </c>
      <c r="I36" s="16">
        <f>IF(I38=0,G39,IF(I38=1,(G38-G39)*I39+G39,IF(I38=2,(G37-G38)*I39+G38,IF(I38=3,(G36-G37)*I39+G37,G36))))</f>
        <v>3.7658302391503975</v>
      </c>
      <c r="J36" s="107">
        <f>(J$56-J$20)/9+J32</f>
        <v>16077.777777777781</v>
      </c>
      <c r="K36" s="105">
        <f>(K$56-K$20)/9+K32</f>
        <v>2.7222222222222214</v>
      </c>
      <c r="L36" s="133">
        <f t="shared" si="7"/>
        <v>5906.122448979595</v>
      </c>
      <c r="M36" s="16">
        <f>IF(M38=0,K39,IF(M38=1,(K38-K39)*M39+K39,IF(M38=2,(K37-K38)*M39+K38,IF(M38=3,(K36-K37)*M39+K37,K36))))</f>
        <v>2.9839186567663383</v>
      </c>
      <c r="N36" s="107">
        <f>(N$56-N$20)/9+N32</f>
        <v>15833.333333333336</v>
      </c>
      <c r="O36" s="105">
        <f>(O$56-O$20)/9+O32</f>
        <v>2.4999999999999991</v>
      </c>
      <c r="P36" s="133">
        <f t="shared" si="8"/>
        <v>6333.3333333333367</v>
      </c>
      <c r="Q36" s="16">
        <f>IF(Q38=0,O39,IF(Q38=1,(O38-O39)*Q39+O39,IF(Q38=2,(O37-O38)*Q39+O38,IF(Q38=3,(O36-O37)*Q39+O37,O36))))</f>
        <v>2.6736802037975056</v>
      </c>
      <c r="R36" s="107">
        <f>(R$56-R$20)/9+R32</f>
        <v>15633.333333333336</v>
      </c>
      <c r="S36" s="105">
        <f>(S$56-S$20)/9+S32</f>
        <v>2.2777777777777772</v>
      </c>
      <c r="T36" s="141">
        <f t="shared" si="9"/>
        <v>6863.4146341463438</v>
      </c>
      <c r="U36" s="16">
        <f>IF(U38=0,S39,IF(U38=1,(S38-S39)*U39+S39,IF(U38=2,(S37-S38)*U39+S38,IF(U38=3,(S36-S37)*U39+S37,S36))))</f>
        <v>2.3551124885215793</v>
      </c>
      <c r="V36" s="107">
        <f>(V$56-V$20)/9+V32</f>
        <v>14877.777777777781</v>
      </c>
      <c r="W36" s="105">
        <f>(W$56-W$20)/9+W32</f>
        <v>2.227777777777777</v>
      </c>
      <c r="X36" s="141">
        <f t="shared" si="10"/>
        <v>6678.3042394015001</v>
      </c>
      <c r="Y36" s="16">
        <f>IF(Y38=0,W39,IF(Y38=1,(W38-W39)*Y39+W39,IF(Y38=2,(W37-W38)*Y39+W38,IF(Y38=3,(W36-W37)*Y39+W37,W36))))</f>
        <v>2.0742148760330572</v>
      </c>
      <c r="Z36" s="107">
        <f>(Z$56-Z$20)/9+Z32</f>
        <v>14133.333333333336</v>
      </c>
      <c r="AA36" s="105">
        <f>(AA$56-AA$20)/9+AA32</f>
        <v>2.1277777777777773</v>
      </c>
      <c r="AB36" s="141">
        <f t="shared" si="11"/>
        <v>6642.2976501305511</v>
      </c>
      <c r="AC36" s="59">
        <f>IF(AC38=0,AA39,IF(AC38=1,(AA38-AA39)*AC39+AA39,IF(AC38=2,(AA37-AA38)*AC39+AA38,IF(AC38=3,(AA36-AA37)*AC39+AA37,AA36))))</f>
        <v>1.7861214021088627</v>
      </c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128"/>
      <c r="B37" s="187"/>
      <c r="C37" s="13">
        <f>C$1/(21-E$1)*(C$4-B36)</f>
        <v>6942.1487603305786</v>
      </c>
      <c r="D37" s="32">
        <f>(C37/P$1)^(1/1.3)*50+C$391+$C$2/2+$N$2/100*5+X$2/2</f>
        <v>42.756265324686346</v>
      </c>
      <c r="E37" s="110" t="s">
        <v>20</v>
      </c>
      <c r="F37" s="49">
        <v>14000</v>
      </c>
      <c r="G37" s="104">
        <f>(G$57-G$21)/9+G33</f>
        <v>3.2055555555555548</v>
      </c>
      <c r="H37" s="134">
        <f t="shared" si="6"/>
        <v>4367.4176776429822</v>
      </c>
      <c r="I37" s="63">
        <f>$C37/I36</f>
        <v>1843.4577024100759</v>
      </c>
      <c r="J37" s="49">
        <v>14000</v>
      </c>
      <c r="K37" s="104">
        <f>(K$57-K$21)/9+K33</f>
        <v>2.9555555555555548</v>
      </c>
      <c r="L37" s="134">
        <f t="shared" si="7"/>
        <v>4736.8421052631593</v>
      </c>
      <c r="M37" s="63">
        <f>$C37/M36</f>
        <v>2326.5207798438314</v>
      </c>
      <c r="N37" s="49">
        <v>14000</v>
      </c>
      <c r="O37" s="104">
        <f>(O$57-O$21)/9+O33</f>
        <v>2.7055555555555548</v>
      </c>
      <c r="P37" s="134">
        <f t="shared" si="8"/>
        <v>5174.5379876796733</v>
      </c>
      <c r="Q37" s="63">
        <f>$C37/Q36</f>
        <v>2596.4768525683976</v>
      </c>
      <c r="R37" s="49">
        <v>14000</v>
      </c>
      <c r="S37" s="104">
        <f>(S$57-S$21)/9+S33</f>
        <v>2.4555555555555548</v>
      </c>
      <c r="T37" s="139">
        <f t="shared" si="9"/>
        <v>5701.3574660633503</v>
      </c>
      <c r="U37" s="63">
        <f>$C37/U36</f>
        <v>2947.6930695096053</v>
      </c>
      <c r="V37" s="49">
        <v>14000</v>
      </c>
      <c r="W37" s="104">
        <f>(W$57-W$21)/9+W33</f>
        <v>2.3277777777777771</v>
      </c>
      <c r="X37" s="139">
        <f t="shared" si="10"/>
        <v>6014.319809069214</v>
      </c>
      <c r="Y37" s="63">
        <f>$C37/Y36</f>
        <v>3346.8802295003597</v>
      </c>
      <c r="Z37" s="49">
        <v>14000</v>
      </c>
      <c r="AA37" s="104">
        <f>(AA$57-AA$21)/9+AA33</f>
        <v>2.1499999999999995</v>
      </c>
      <c r="AB37" s="139">
        <f t="shared" si="11"/>
        <v>6511.6279069767461</v>
      </c>
      <c r="AC37" s="63">
        <f>IF($C37&gt;Z36,AB36,$C37/AC36)</f>
        <v>3886.7171918627846</v>
      </c>
      <c r="AL37" s="23"/>
    </row>
    <row r="38" spans="1:38" x14ac:dyDescent="0.25">
      <c r="A38" s="128"/>
      <c r="B38" s="187"/>
      <c r="C38" s="225">
        <f>C39/X$2/60/1.11</f>
        <v>20.930409568076396</v>
      </c>
      <c r="D38" s="38">
        <f>IF(AND(D37&lt;F$5,C37&lt;F39),C37/F39*100,IF(AND(D37&lt;J$5,C37&lt;J39),C37/(F39-((D37-F$5)/(J$5-F$5))*(F39-J39))*100,IF(AND(D37&lt;N$5,C37&lt;N39),C37/(J39-((D37-J$5)/(N$5-J$5))*(J39-N39))*100,IF(AND(D37&lt;R$5,C37&lt;R39),C37/(N39-((D37-N$5)/(R$5-N$5))*(N39-R39))*100,IF(AND(D37&lt;V$5,C41&lt;V39),C37/(R39-((D37-R$5)/(V$5-R$5))*(R39-V39))*100,100)))))</f>
        <v>100</v>
      </c>
      <c r="E38" s="110" t="s">
        <v>21</v>
      </c>
      <c r="F38" s="49">
        <v>11200</v>
      </c>
      <c r="G38" s="104">
        <f>(G$58-G$22)/9+G34</f>
        <v>3.4277777777777771</v>
      </c>
      <c r="H38" s="134">
        <f t="shared" si="6"/>
        <v>3267.4230145867105</v>
      </c>
      <c r="I38" s="130">
        <f>IF($C37&gt;F37,3,IF($C37&gt;F38,2,IF($C37&gt;F39,1,0)))</f>
        <v>1</v>
      </c>
      <c r="J38" s="49">
        <v>11200</v>
      </c>
      <c r="K38" s="104">
        <f>(K$58-K$22)/9+K34</f>
        <v>3.1777777777777771</v>
      </c>
      <c r="L38" s="134">
        <f t="shared" si="7"/>
        <v>3524.4755244755252</v>
      </c>
      <c r="M38" s="130">
        <f>IF($C37&gt;J37,3,IF($C37&gt;J38,2,IF($C37&gt;J39,1,0)))</f>
        <v>1</v>
      </c>
      <c r="N38" s="49">
        <v>11200</v>
      </c>
      <c r="O38" s="104">
        <f>(O$58-O$22)/9+O34</f>
        <v>2.9277777777777771</v>
      </c>
      <c r="P38" s="134">
        <f t="shared" si="8"/>
        <v>3825.426944971538</v>
      </c>
      <c r="Q38" s="130">
        <f>IF($C37&gt;N37,3,IF($C37&gt;N38,2,IF($C37&gt;N39,1,0)))</f>
        <v>1</v>
      </c>
      <c r="R38" s="49">
        <v>11200</v>
      </c>
      <c r="S38" s="104">
        <f>(S$58-S$22)/9+S34</f>
        <v>2.6777777777777771</v>
      </c>
      <c r="T38" s="139">
        <f t="shared" si="9"/>
        <v>4182.5726141078849</v>
      </c>
      <c r="U38" s="132">
        <f>IF($C37&gt;R37,3,IF($C37&gt;R38,2,IF($C37&gt;R39,1,0)))</f>
        <v>1</v>
      </c>
      <c r="V38" s="49">
        <v>11200</v>
      </c>
      <c r="W38" s="104">
        <f>(W$58-W$22)/9+W34</f>
        <v>2.4999999999999991</v>
      </c>
      <c r="X38" s="139">
        <f t="shared" si="10"/>
        <v>4480.0000000000018</v>
      </c>
      <c r="Y38" s="130">
        <f>IF($C37&gt;V37,3,IF($C37&gt;V38,2,IF($C37&gt;V39,1,0)))</f>
        <v>1</v>
      </c>
      <c r="Z38" s="49">
        <v>11200</v>
      </c>
      <c r="AA38" s="104">
        <f>(AA$58-AA$22)/9+AA34</f>
        <v>2.2999999999999994</v>
      </c>
      <c r="AB38" s="139">
        <f t="shared" si="11"/>
        <v>4869.5652173913059</v>
      </c>
      <c r="AC38" s="129">
        <f>IF($C37&gt;Z36,4,IF($C37&gt;Z37,3,IF($C37&gt;Z38,2,IF($C37&gt;Z39,1,0))))</f>
        <v>1</v>
      </c>
      <c r="AL38" s="23"/>
    </row>
    <row r="39" spans="1:38" ht="15.75" thickBot="1" x14ac:dyDescent="0.3">
      <c r="A39" s="128"/>
      <c r="B39" s="188"/>
      <c r="C39" s="161">
        <f>D39*D36</f>
        <v>6969.8263861694413</v>
      </c>
      <c r="D39" s="33">
        <f>IF(AND(C37&gt;Z36,D37&gt;Z$5),AB36,IF(D37&gt;V$5,((D37-V$5)/(Z$5-V$5))*(AC37-Y37)+Y37,IF(D37&gt;R$5,((D37-R$5)/(V$5-R$5))*(Y37-U37)+U37,IF(D37&gt;N$5,((D37-N$5)/(R$5-N$5))*(U37-Q37)+Q37,IF(D37&gt;J$5,((D37-J$5)/(N$5-J$5))*(Q37-M37)+M37,IF(D37&gt;F$5,((D37-F$5)/(J$5-F$5))*(M37-I37)+I37,I37))))))</f>
        <v>2790.0858686129113</v>
      </c>
      <c r="E39" s="111" t="s">
        <v>7</v>
      </c>
      <c r="F39" s="108">
        <f>(F$59-F$23)/9+F35</f>
        <v>5322.2222222222226</v>
      </c>
      <c r="G39" s="106">
        <f>(G$59-G$23)/9+G35</f>
        <v>3.8944444444444453</v>
      </c>
      <c r="H39" s="135">
        <f t="shared" si="6"/>
        <v>1366.6191155492152</v>
      </c>
      <c r="I39" s="131">
        <f>IF(I38=1,($C37-F39)/(F38-F39),IF(I38=2,($C37-F38)/(F37-F38),IF(I38=3,($C37-F37)/(F36-F37),0)))</f>
        <v>0.27560186848724394</v>
      </c>
      <c r="J39" s="108">
        <f>(J$59-J$23)/9+J35</f>
        <v>4488.8888888888905</v>
      </c>
      <c r="K39" s="106">
        <f>(K$59-K$23)/9+K35</f>
        <v>2.8722222222222218</v>
      </c>
      <c r="L39" s="135">
        <f t="shared" si="7"/>
        <v>1562.8626692456487</v>
      </c>
      <c r="M39" s="131">
        <f>IF(M38=1,($C37-J39)/(J38-J39),IF(M38=2,($C37-J38)/(J37-J38),IF(M38=3,($C37-J37)/(J36-J37),0)))</f>
        <v>0.36555196759892711</v>
      </c>
      <c r="N39" s="108">
        <f>(N$59-N$23)/9+N35</f>
        <v>4311.1111111111104</v>
      </c>
      <c r="O39" s="106">
        <f>(O$59-O$23)/9+O35</f>
        <v>2.5166666666666666</v>
      </c>
      <c r="P39" s="135">
        <f t="shared" si="8"/>
        <v>1713.0242825607061</v>
      </c>
      <c r="Q39" s="131">
        <f>IF(Q38=1,($C37-N39)/(N38-N39),IF(Q38=2,($C37-N38)/(N37-N38),IF(Q38=3,($C37-N37)/(N36-N37),0)))</f>
        <v>0.38192482004798728</v>
      </c>
      <c r="R39" s="108">
        <f>(R$59-R$23)/9+R35</f>
        <v>4088.8888888888887</v>
      </c>
      <c r="S39" s="106">
        <f>(S$59-S$23)/9+S35</f>
        <v>2.1388888888888893</v>
      </c>
      <c r="T39" s="142">
        <f t="shared" si="9"/>
        <v>1911.6883116883112</v>
      </c>
      <c r="U39" s="131">
        <f>IF(U38=1,($C37-R39)/(R38-R39),IF(U38=2,($C37-R38)/(R37-R38),IF(U38=3,($C37-R37)/(R36-R37),0)))</f>
        <v>0.40123966942148764</v>
      </c>
      <c r="V39" s="108">
        <f>(V$59-V$23)/9+V35</f>
        <v>3644.4444444444453</v>
      </c>
      <c r="W39" s="106">
        <f>(W$59-W$23)/9+W35</f>
        <v>1.7444444444444445</v>
      </c>
      <c r="X39" s="142">
        <f t="shared" si="10"/>
        <v>2089.1719745222936</v>
      </c>
      <c r="Y39" s="131">
        <f>IF(Y38=1,($C37-V39)/(V38-V39),IF(Y38=2,($C37-V38)/(V37-V38),IF(Y38=3,($C37-V37)/(V36-V37),0)))</f>
        <v>0.43646086533787065</v>
      </c>
      <c r="Z39" s="108">
        <f>(Z$59-Z$23)/9+Z35</f>
        <v>3144.4444444444453</v>
      </c>
      <c r="AA39" s="106">
        <f>(AA$59-AA$23)/9+AA35</f>
        <v>1.3277777777777779</v>
      </c>
      <c r="AB39" s="142">
        <f t="shared" si="11"/>
        <v>2368.2008368200841</v>
      </c>
      <c r="AC39" s="131">
        <f>IF(AC38=1,($C37-Z39)/(Z38-Z39),IF(AC38=2,($C37-Z38)/(Z37-Z38),IF(AC38=3,($C37-Z37)/(Z36-Z37),0)))</f>
        <v>0.47143915645483042</v>
      </c>
      <c r="AL39" s="23"/>
    </row>
    <row r="40" spans="1:38" x14ac:dyDescent="0.25">
      <c r="A40" s="128"/>
      <c r="B40" s="186">
        <v>-2</v>
      </c>
      <c r="C40" s="34"/>
      <c r="D40" s="31">
        <f>IF(D41&gt;V$5,(1-(D41-V$5)/(Z$5-V$5))*(Y40-AC40)+AC40,IF(D41&gt;R$5,(1-(D41-R$5)/(V$5-R$5))*(U40-Y40)+Y40,IF(D41&gt;N$5,(1-(D41-N$5)/(R$5-N$5))*(Q40-U40)+U40,IF(D41&gt;J$5,(1-(D41-J$5)/(N$5-J$5))*(M40-Q40)+Q40,IF(D41&gt;F$5,(1-(D41-F$5)/(J$5-F$5))*(I40-M40)+M40,I40)))))</f>
        <v>2.5996015668378747</v>
      </c>
      <c r="E40" s="109" t="s">
        <v>6</v>
      </c>
      <c r="F40" s="107">
        <f>(F$56-F$20)/9+F36</f>
        <v>16322.222222222226</v>
      </c>
      <c r="G40" s="105">
        <f>(G$56-G$20)/9+G36</f>
        <v>3.0055555555555546</v>
      </c>
      <c r="H40" s="133">
        <f t="shared" ref="H40:H55" si="12">F40/G40</f>
        <v>5430.6839186691341</v>
      </c>
      <c r="I40" s="16">
        <f>IF(I42=0,G43,IF(I42=1,(G42-G43)*I43+G43,IF(I42=2,(G41-G42)*I43+G42,IF(I42=3,(G40-G41)*I43+G41,G40))))</f>
        <v>3.8531319440063374</v>
      </c>
      <c r="J40" s="107">
        <f>(J$56-J$20)/9+J36</f>
        <v>16122.222222222226</v>
      </c>
      <c r="K40" s="105">
        <f>(K$56-K$20)/9+K36</f>
        <v>2.7777777777777768</v>
      </c>
      <c r="L40" s="133">
        <f t="shared" ref="L40:L55" si="13">J40/K40</f>
        <v>5804.0000000000036</v>
      </c>
      <c r="M40" s="16">
        <f>IF(M42=0,K43,IF(M42=1,(K42-K43)*M43+K43,IF(M42=2,(K41-K42)*M43+K42,IF(M42=3,(K40-K41)*M43+K41,K40))))</f>
        <v>3.0868132497750764</v>
      </c>
      <c r="N40" s="107">
        <f>(N$56-N$20)/9+N36</f>
        <v>15866.66666666667</v>
      </c>
      <c r="O40" s="105">
        <f>(O$56-O$20)/9+O36</f>
        <v>2.5499999999999989</v>
      </c>
      <c r="P40" s="133">
        <f t="shared" ref="P40:P55" si="14">N40/O40</f>
        <v>6222.2222222222263</v>
      </c>
      <c r="Q40" s="16">
        <f>IF(Q42=0,O43,IF(Q42=1,(O42-O43)*Q43+O43,IF(Q42=2,(O41-O42)*Q43+O42,IF(Q42=3,(O40-O41)*Q43+O41,O40))))</f>
        <v>2.7439235151455228</v>
      </c>
      <c r="R40" s="107">
        <f>(R$56-R$20)/9+R36</f>
        <v>15666.66666666667</v>
      </c>
      <c r="S40" s="105">
        <f>(S$56-S$20)/9+S36</f>
        <v>2.3222222222222215</v>
      </c>
      <c r="T40" s="141">
        <f t="shared" ref="T40:T55" si="15">R40/S40</f>
        <v>6746.4114832535915</v>
      </c>
      <c r="U40" s="16">
        <f>IF(U42=0,S43,IF(U42=1,(S42-S43)*U43+S43,IF(U42=2,(S41-S42)*U43+S42,IF(U42=3,(S40-S41)*U43+S41,S40))))</f>
        <v>2.3913949987190226</v>
      </c>
      <c r="V40" s="107">
        <f>(V$56-V$20)/9+V36</f>
        <v>14922.222222222226</v>
      </c>
      <c r="W40" s="105">
        <f>(W$56-W$20)/9+W36</f>
        <v>2.2722222222222213</v>
      </c>
      <c r="X40" s="133">
        <f t="shared" ref="X40:X55" si="16">V40/W40</f>
        <v>6567.2371638141858</v>
      </c>
      <c r="Y40" s="16">
        <f>IF(Y42=0,W43,IF(Y42=1,(W42-W43)*Y43+W43,IF(Y42=2,(W41-W42)*Y43+W42,IF(Y42=3,(W40-W41)*Y43+W41,W40))))</f>
        <v>2.0972388904441384</v>
      </c>
      <c r="Z40" s="107">
        <f>(Z$56-Z$20)/9+Z36</f>
        <v>14166.66666666667</v>
      </c>
      <c r="AA40" s="105">
        <f>(AA$56-AA$20)/9+AA36</f>
        <v>2.1722222222222216</v>
      </c>
      <c r="AB40" s="141">
        <f t="shared" ref="AB40:AB55" si="17">Z40/AA40</f>
        <v>6521.7391304347857</v>
      </c>
      <c r="AC40" s="59">
        <f>IF(AC42=0,AA43,IF(AC42=1,(AA42-AA43)*AC43+AA43,IF(AC42=2,(AA41-AA42)*AC43+AA42,IF(AC42=3,(AA40-AA41)*AC43+AA41,AA40))))</f>
        <v>1.7922903063787041</v>
      </c>
      <c r="AE40" s="23"/>
      <c r="AF40" s="23"/>
      <c r="AG40" s="23"/>
      <c r="AH40" s="23"/>
      <c r="AI40" s="23"/>
      <c r="AJ40" s="23"/>
      <c r="AK40" s="23"/>
      <c r="AL40" s="23"/>
    </row>
    <row r="41" spans="1:38" x14ac:dyDescent="0.25">
      <c r="A41" s="128"/>
      <c r="B41" s="187"/>
      <c r="C41" s="13">
        <f>C$1/(21-E$1)*(C$4-B40)</f>
        <v>6611.5702479338852</v>
      </c>
      <c r="D41" s="32">
        <f>(C41/P$1)^(1/1.3)*50+C$391+$C$2/2+$N$2/100*5+X$2/2</f>
        <v>42.046954240335026</v>
      </c>
      <c r="E41" s="110" t="s">
        <v>20</v>
      </c>
      <c r="F41" s="49">
        <v>14000</v>
      </c>
      <c r="G41" s="104">
        <f>(G$57-G$21)/9+G37</f>
        <v>3.2444444444444436</v>
      </c>
      <c r="H41" s="134">
        <f t="shared" si="12"/>
        <v>4315.0684931506858</v>
      </c>
      <c r="I41" s="63">
        <f>$C41/I40</f>
        <v>1715.8951066335483</v>
      </c>
      <c r="J41" s="49">
        <v>14000</v>
      </c>
      <c r="K41" s="104">
        <f>(K$57-K$21)/9+K37</f>
        <v>2.9944444444444436</v>
      </c>
      <c r="L41" s="134">
        <f t="shared" si="13"/>
        <v>4675.3246753246767</v>
      </c>
      <c r="M41" s="63">
        <f>$C41/M40</f>
        <v>2141.8756863297913</v>
      </c>
      <c r="N41" s="49">
        <v>14000</v>
      </c>
      <c r="O41" s="104">
        <f>(O$57-O$21)/9+O37</f>
        <v>2.7444444444444436</v>
      </c>
      <c r="P41" s="134">
        <f t="shared" si="14"/>
        <v>5101.2145748987869</v>
      </c>
      <c r="Q41" s="63">
        <f>$C41/Q40</f>
        <v>2409.5315381206037</v>
      </c>
      <c r="R41" s="49">
        <v>14000</v>
      </c>
      <c r="S41" s="104">
        <f>(S$57-S$21)/9+S37</f>
        <v>2.4944444444444436</v>
      </c>
      <c r="T41" s="139">
        <f t="shared" si="15"/>
        <v>5612.4721603563494</v>
      </c>
      <c r="U41" s="63">
        <f>$C41/U40</f>
        <v>2764.7336602591567</v>
      </c>
      <c r="V41" s="49">
        <v>14000</v>
      </c>
      <c r="W41" s="104">
        <f>(W$57-W$21)/9+W37</f>
        <v>2.3722222222222213</v>
      </c>
      <c r="X41" s="139">
        <f t="shared" si="16"/>
        <v>5901.6393442622975</v>
      </c>
      <c r="Y41" s="63">
        <f>$C41/Y40</f>
        <v>3152.5117515505035</v>
      </c>
      <c r="Z41" s="49">
        <v>14000</v>
      </c>
      <c r="AA41" s="104">
        <f>(AA$57-AA$21)/9+AA37</f>
        <v>2.1999999999999993</v>
      </c>
      <c r="AB41" s="139">
        <f t="shared" si="17"/>
        <v>6363.6363636363658</v>
      </c>
      <c r="AC41" s="63">
        <f>IF($C41&gt;Z40,AB40,$C41/AC40)</f>
        <v>3688.8947200146745</v>
      </c>
      <c r="AL41" s="23"/>
    </row>
    <row r="42" spans="1:38" x14ac:dyDescent="0.25">
      <c r="A42" s="128"/>
      <c r="B42" s="187"/>
      <c r="C42" s="225">
        <f>C43/X$2/60/1.11</f>
        <v>19.945486240041955</v>
      </c>
      <c r="D42" s="38">
        <f>IF(AND(D41&lt;F$5,C41&lt;F43),C41/F43*100,IF(AND(D41&lt;J$5,C41&lt;J43),C41/(F43-((D41-F$5)/(J$5-F$5))*(F43-J43))*100,IF(AND(D41&lt;N$5,C41&lt;N43),C41/(J43-((D41-J$5)/(N$5-J$5))*(J43-N43))*100,IF(AND(D41&lt;R$5,C41&lt;R43),C41/(N43-((D41-N$5)/(R$5-N$5))*(N43-R43))*100,IF(AND(D41&lt;V$5,C45&lt;V43),C41/(R43-((D41-R$5)/(V$5-R$5))*(R43-V43))*100,100)))))</f>
        <v>100</v>
      </c>
      <c r="E42" s="110" t="s">
        <v>21</v>
      </c>
      <c r="F42" s="49">
        <v>11200</v>
      </c>
      <c r="G42" s="104">
        <f>(G$58-G$22)/9+G38</f>
        <v>3.4722222222222214</v>
      </c>
      <c r="H42" s="134">
        <f t="shared" si="12"/>
        <v>3225.6000000000008</v>
      </c>
      <c r="I42" s="130">
        <f>IF($C41&gt;F41,3,IF($C41&gt;F42,2,IF($C41&gt;F43,1,0)))</f>
        <v>1</v>
      </c>
      <c r="J42" s="49">
        <v>11200</v>
      </c>
      <c r="K42" s="104">
        <f>(K$58-K$22)/9+K38</f>
        <v>3.2222222222222214</v>
      </c>
      <c r="L42" s="134">
        <f t="shared" si="13"/>
        <v>3475.8620689655181</v>
      </c>
      <c r="M42" s="130">
        <f>IF($C41&gt;J41,3,IF($C41&gt;J42,2,IF($C41&gt;J43,1,0)))</f>
        <v>1</v>
      </c>
      <c r="N42" s="49">
        <v>11200</v>
      </c>
      <c r="O42" s="104">
        <f>(O$58-O$22)/9+O38</f>
        <v>2.9722222222222214</v>
      </c>
      <c r="P42" s="134">
        <f t="shared" si="14"/>
        <v>3768.2242990654217</v>
      </c>
      <c r="Q42" s="130">
        <f>IF($C41&gt;N41,3,IF($C41&gt;N42,2,IF($C41&gt;N43,1,0)))</f>
        <v>1</v>
      </c>
      <c r="R42" s="49">
        <v>11200</v>
      </c>
      <c r="S42" s="104">
        <f>(S$58-S$22)/9+S38</f>
        <v>2.7222222222222214</v>
      </c>
      <c r="T42" s="139">
        <f t="shared" si="15"/>
        <v>4114.2857142857156</v>
      </c>
      <c r="U42" s="132">
        <f>IF($C41&gt;R41,3,IF($C41&gt;R42,2,IF($C41&gt;R43,1,0)))</f>
        <v>1</v>
      </c>
      <c r="V42" s="49">
        <v>11200</v>
      </c>
      <c r="W42" s="104">
        <f>(W$58-W$22)/9+W38</f>
        <v>2.5499999999999989</v>
      </c>
      <c r="X42" s="139">
        <f t="shared" si="16"/>
        <v>4392.1568627450997</v>
      </c>
      <c r="Y42" s="130">
        <f>IF($C41&gt;V41,3,IF($C41&gt;V42,2,IF($C41&gt;V43,1,0)))</f>
        <v>1</v>
      </c>
      <c r="Z42" s="49">
        <v>11200</v>
      </c>
      <c r="AA42" s="104">
        <f>(AA$58-AA$22)/9+AA38</f>
        <v>2.3499999999999992</v>
      </c>
      <c r="AB42" s="139">
        <f t="shared" si="17"/>
        <v>4765.957446808512</v>
      </c>
      <c r="AC42" s="129">
        <f>IF($C41&gt;Z40,4,IF($C41&gt;Z41,3,IF($C41&gt;Z42,2,IF($C41&gt;Z43,1,0))))</f>
        <v>1</v>
      </c>
      <c r="AL42" s="23"/>
    </row>
    <row r="43" spans="1:38" ht="15.75" thickBot="1" x14ac:dyDescent="0.3">
      <c r="A43" s="128"/>
      <c r="B43" s="188"/>
      <c r="C43" s="161">
        <f>D43*D40</f>
        <v>6641.8469179339718</v>
      </c>
      <c r="D43" s="33">
        <f>IF(AND(C41&gt;Z40,D41&gt;Z$5),AB40,IF(D41&gt;V$5,((D41-V$5)/(Z$5-V$5))*(AC41-Y41)+Y41,IF(D41&gt;R$5,((D41-R$5)/(V$5-R$5))*(Y41-U41)+U41,IF(D41&gt;N$5,((D41-N$5)/(R$5-N$5))*(U41-Q41)+Q41,IF(D41&gt;J$5,((D41-J$5)/(N$5-J$5))*(Q41-M41)+M41,IF(D41&gt;F$5,((D41-F$5)/(J$5-F$5))*(M41-I41)+I41,I41))))))</f>
        <v>2554.9480361381061</v>
      </c>
      <c r="E43" s="111" t="s">
        <v>7</v>
      </c>
      <c r="F43" s="108">
        <f>(F$59-F$23)/9+F39</f>
        <v>5377.7777777777783</v>
      </c>
      <c r="G43" s="106">
        <f>(G$59-G$23)/9+G39</f>
        <v>3.9555555555555566</v>
      </c>
      <c r="H43" s="135">
        <f t="shared" si="12"/>
        <v>1359.5505617977526</v>
      </c>
      <c r="I43" s="131">
        <f>IF(I42=1,($C41-F43)/(F42-F43),IF(I42=2,($C41-F42)/(F41-F42),IF(I42=3,($C41-F41)/(F40-F41),0)))</f>
        <v>0.2119109204466596</v>
      </c>
      <c r="J43" s="108">
        <f>(J$59-J$23)/9+J39</f>
        <v>4611.1111111111131</v>
      </c>
      <c r="K43" s="106">
        <f>(K$59-K$23)/9+K39</f>
        <v>3.0277777777777772</v>
      </c>
      <c r="L43" s="135">
        <f t="shared" si="13"/>
        <v>1522.9357798165147</v>
      </c>
      <c r="M43" s="131">
        <f>IF(M42=1,($C41-J43)/(J42-J43),IF(M42=2,($C41-J42)/(J41-J42),IF(M42=3,($C41-J41)/(J40-J41),0)))</f>
        <v>0.30361099884325388</v>
      </c>
      <c r="N43" s="108">
        <f>(N$59-N$23)/9+N39</f>
        <v>4388.8888888888878</v>
      </c>
      <c r="O43" s="106">
        <f>(O$59-O$23)/9+O39</f>
        <v>2.6333333333333333</v>
      </c>
      <c r="P43" s="135">
        <f t="shared" si="14"/>
        <v>1666.6666666666663</v>
      </c>
      <c r="Q43" s="131">
        <f>IF(Q42=1,($C41-N43)/(N42-N43),IF(Q42=2,($C41-N42)/(N41-N42),IF(Q42=3,($C41-N41)/(N40-N41),0)))</f>
        <v>0.32633168403597018</v>
      </c>
      <c r="R43" s="108">
        <f>(R$59-R$23)/9+R39</f>
        <v>4111.1111111111113</v>
      </c>
      <c r="S43" s="106">
        <f>(S$59-S$23)/9+S39</f>
        <v>2.2111111111111117</v>
      </c>
      <c r="T43" s="142">
        <f t="shared" si="15"/>
        <v>1859.29648241206</v>
      </c>
      <c r="U43" s="131">
        <f>IF(U42=1,($C41-R43)/(R42-R43),IF(U42=2,($C41-R42)/(R41-R42),IF(U42=3,($C41-R41)/(R40-R41),0)))</f>
        <v>0.35272934531982703</v>
      </c>
      <c r="V43" s="108">
        <f>(V$59-V$23)/9+V39</f>
        <v>3655.5555555555566</v>
      </c>
      <c r="W43" s="106">
        <f>(W$59-W$23)/9+W39</f>
        <v>1.8055555555555556</v>
      </c>
      <c r="X43" s="142">
        <f t="shared" si="16"/>
        <v>2024.6153846153852</v>
      </c>
      <c r="Y43" s="131">
        <f>IF(Y42=1,($C41-V43)/(V42-V43),IF(Y42=2,($C41-V42)/(V41-V42),IF(Y42=3,($C41-V41)/(V40-V41),0)))</f>
        <v>0.39181343492496262</v>
      </c>
      <c r="Z43" s="108">
        <f>(Z$59-Z$23)/9+Z39</f>
        <v>3155.5555555555566</v>
      </c>
      <c r="AA43" s="106">
        <f>(AA$59-AA$23)/9+AA39</f>
        <v>1.3722222222222225</v>
      </c>
      <c r="AB43" s="142">
        <f t="shared" si="17"/>
        <v>2299.5951417004053</v>
      </c>
      <c r="AC43" s="131">
        <f>IF(AC42=1,($C41-Z43)/(Z42-Z43),IF(AC42=2,($C41-Z42)/(Z41-Z42),IF(AC42=3,($C41-Z41)/(Z40-Z41),0)))</f>
        <v>0.42961508606912929</v>
      </c>
      <c r="AL43" s="23"/>
    </row>
    <row r="44" spans="1:38" x14ac:dyDescent="0.25">
      <c r="A44" s="128"/>
      <c r="B44" s="186">
        <v>-1</v>
      </c>
      <c r="C44" s="25"/>
      <c r="D44" s="31">
        <f>IF(D45&gt;V$5,(1-(D45-V$5)/(Z$5-V$5))*(Y44-AC44)+AC44,IF(D45&gt;R$5,(1-(D45-R$5)/(V$5-R$5))*(U44-Y44)+Y44,IF(D45&gt;N$5,(1-(D45-N$5)/(R$5-N$5))*(Q44-U44)+U44,IF(D45&gt;J$5,(1-(D45-J$5)/(N$5-J$5))*(M44-Q44)+Q44,IF(D45&gt;F$5,(1-(D45-F$5)/(J$5-F$5))*(I44-M44)+M44,I44)))))</f>
        <v>2.7177274437356096</v>
      </c>
      <c r="E44" s="109" t="s">
        <v>6</v>
      </c>
      <c r="F44" s="107">
        <f>(F$56-F$20)/9+F40</f>
        <v>16366.666666666672</v>
      </c>
      <c r="G44" s="105">
        <f>(G$56-G$20)/9+G40</f>
        <v>3.0666666666666655</v>
      </c>
      <c r="H44" s="133">
        <f t="shared" si="12"/>
        <v>5336.9565217391337</v>
      </c>
      <c r="I44" s="16">
        <f>IF(I46=0,G47,IF(I46=1,(G46-G47)*I47+G47,IF(I46=2,(G45-G46)*I47+G46,IF(I46=3,(G44-G45)*I47+G45,G44))))</f>
        <v>3.9431702734119973</v>
      </c>
      <c r="J44" s="107">
        <f>(J$56-J$20)/9+J40</f>
        <v>16166.666666666672</v>
      </c>
      <c r="K44" s="105">
        <f>(K$56-K$20)/9+K40</f>
        <v>2.8333333333333321</v>
      </c>
      <c r="L44" s="133">
        <f t="shared" si="13"/>
        <v>5705.8823529411802</v>
      </c>
      <c r="M44" s="16">
        <f>IF(M46=0,K47,IF(M46=1,(K46-K47)*M47+K47,IF(M46=2,(K45-K46)*M47+K46,IF(M46=3,(K44-K45)*M47+K45,K44))))</f>
        <v>3.2032773849081244</v>
      </c>
      <c r="N44" s="107">
        <f>(N$56-N$20)/9+N40</f>
        <v>15900.000000000004</v>
      </c>
      <c r="O44" s="105">
        <f>(O$56-O$20)/9+O40</f>
        <v>2.5999999999999988</v>
      </c>
      <c r="P44" s="133">
        <f t="shared" si="14"/>
        <v>6115.3846153846198</v>
      </c>
      <c r="Q44" s="16">
        <f>IF(Q46=0,O47,IF(Q46=1,(O46-O47)*Q47+O47,IF(Q46=2,(O45-O46)*Q47+O46,IF(Q46=3,(O44-O45)*Q47+O45,O44))))</f>
        <v>2.8218544581730898</v>
      </c>
      <c r="R44" s="107">
        <f>(R$56-R$20)/9+R40</f>
        <v>15700.000000000004</v>
      </c>
      <c r="S44" s="105">
        <f>(S$56-S$20)/9+S40</f>
        <v>2.3666666666666658</v>
      </c>
      <c r="T44" s="141">
        <f t="shared" si="15"/>
        <v>6633.8028169014124</v>
      </c>
      <c r="U44" s="16">
        <f>IF(U46=0,S47,IF(U46=1,(S46-S47)*U47+S47,IF(U46=2,(S45-S46)*U47+S46,IF(U46=3,(S44-S45)*U47+S45,S44))))</f>
        <v>2.4302250636727485</v>
      </c>
      <c r="V44" s="107">
        <f>(V$56-V$20)/9+V40</f>
        <v>14966.666666666672</v>
      </c>
      <c r="W44" s="105">
        <f>(W$56-W$20)/9+W40</f>
        <v>2.3166666666666655</v>
      </c>
      <c r="X44" s="141">
        <f t="shared" si="16"/>
        <v>6460.4316546762639</v>
      </c>
      <c r="Y44" s="16">
        <f>IF(Y46=0,W47,IF(Y46=1,(W46-W47)*Y47+W47,IF(Y46=2,(W45-W46)*Y47+W46,IF(Y46=3,(W44-W45)*Y47+W45,W44))))</f>
        <v>2.1211584875301686</v>
      </c>
      <c r="Z44" s="107">
        <f>(Z$56-Z$20)/9+Z40</f>
        <v>14200.000000000004</v>
      </c>
      <c r="AA44" s="105">
        <f>(AA$56-AA$20)/9+AA40</f>
        <v>2.2166666666666659</v>
      </c>
      <c r="AB44" s="141">
        <f t="shared" si="17"/>
        <v>6406.0150375939884</v>
      </c>
      <c r="AC44" s="59">
        <f>IF(AC46=0,AA47,IF(AC46=1,(AA46-AA47)*AC47+AA47,IF(AC46=2,(AA45-AA46)*AC47+AA46,IF(AC46=3,(AA44-AA45)*AC47+AA45,AA44))))</f>
        <v>1.7978807311134732</v>
      </c>
      <c r="AE44" s="23"/>
      <c r="AF44" s="23"/>
      <c r="AG44" s="23"/>
      <c r="AH44" s="23"/>
      <c r="AI44" s="23"/>
      <c r="AJ44" s="23"/>
      <c r="AK44" s="23"/>
      <c r="AL44" s="23"/>
    </row>
    <row r="45" spans="1:38" x14ac:dyDescent="0.25">
      <c r="A45" s="128"/>
      <c r="B45" s="187"/>
      <c r="C45" s="13">
        <f>C$1/(21-E$1)*(C$4-B44)</f>
        <v>6280.9917355371908</v>
      </c>
      <c r="D45" s="32">
        <f>(C45/P$1)^(1/1.3)*50+C$391+$C$2/2+$N$2/100*5+X$2/2</f>
        <v>41.329407545752922</v>
      </c>
      <c r="E45" s="110" t="s">
        <v>20</v>
      </c>
      <c r="F45" s="49">
        <v>14000</v>
      </c>
      <c r="G45" s="104">
        <f>(G$57-G$21)/9+G41</f>
        <v>3.2833333333333323</v>
      </c>
      <c r="H45" s="134">
        <f t="shared" si="12"/>
        <v>4263.9593908629458</v>
      </c>
      <c r="I45" s="63">
        <f>$C45/I44</f>
        <v>1592.8786484034567</v>
      </c>
      <c r="J45" s="49">
        <v>14000</v>
      </c>
      <c r="K45" s="104">
        <f>(K$57-K$21)/9+K41</f>
        <v>3.0333333333333323</v>
      </c>
      <c r="L45" s="134">
        <f t="shared" si="13"/>
        <v>4615.3846153846171</v>
      </c>
      <c r="M45" s="63">
        <f>$C45/M44</f>
        <v>1960.8016980138423</v>
      </c>
      <c r="N45" s="49">
        <v>14000</v>
      </c>
      <c r="O45" s="104">
        <f>(O$57-O$21)/9+O41</f>
        <v>2.7833333333333323</v>
      </c>
      <c r="P45" s="134">
        <f t="shared" si="14"/>
        <v>5029.9401197604811</v>
      </c>
      <c r="Q45" s="63">
        <f>$C45/Q44</f>
        <v>2225.8383019525386</v>
      </c>
      <c r="R45" s="49">
        <v>14000</v>
      </c>
      <c r="S45" s="104">
        <f>(S$57-S$21)/9+S41</f>
        <v>2.5333333333333323</v>
      </c>
      <c r="T45" s="139">
        <f t="shared" si="15"/>
        <v>5526.315789473686</v>
      </c>
      <c r="U45" s="63">
        <f>$C45/U44</f>
        <v>2584.5308854007367</v>
      </c>
      <c r="V45" s="49">
        <v>14000</v>
      </c>
      <c r="W45" s="104">
        <f>(W$57-W$21)/9+W41</f>
        <v>2.4166666666666656</v>
      </c>
      <c r="X45" s="139">
        <f t="shared" si="16"/>
        <v>5793.1034482758641</v>
      </c>
      <c r="Y45" s="63">
        <f>$C45/Y44</f>
        <v>2961.1138311737577</v>
      </c>
      <c r="Z45" s="49">
        <v>14000</v>
      </c>
      <c r="AA45" s="104">
        <f>(AA$57-AA$21)/9+AA41</f>
        <v>2.2499999999999991</v>
      </c>
      <c r="AB45" s="139">
        <f t="shared" si="17"/>
        <v>6222.2222222222244</v>
      </c>
      <c r="AC45" s="63">
        <f>IF($C45&gt;Z44,AB44,$C45/AC44)</f>
        <v>3493.5530632486466</v>
      </c>
      <c r="AL45" s="23"/>
    </row>
    <row r="46" spans="1:38" x14ac:dyDescent="0.25">
      <c r="A46" s="128"/>
      <c r="B46" s="187"/>
      <c r="C46" s="225">
        <f>C47/X$2/60/1.11</f>
        <v>18.944176452186266</v>
      </c>
      <c r="D46" s="38">
        <f>IF(AND(D45&lt;F$5,C45&lt;F47),C45/F47*100,IF(AND(D45&lt;J$5,C45&lt;J47),C45/(F47-((D45-F$5)/(J$5-F$5))*(F47-J47))*100,IF(AND(D45&lt;N$5,C45&lt;N47),C45/(J47-((D45-J$5)/(N$5-J$5))*(J47-N47))*100,IF(AND(D45&lt;R$5,C45&lt;R47),C45/(N47-((D45-N$5)/(R$5-N$5))*(N47-R47))*100,IF(AND(D45&lt;V$5,C49&lt;V47),C45/(R47-((D45-R$5)/(V$5-R$5))*(R47-V47))*100,100)))))</f>
        <v>100</v>
      </c>
      <c r="E46" s="110" t="s">
        <v>21</v>
      </c>
      <c r="F46" s="49">
        <v>11200</v>
      </c>
      <c r="G46" s="104">
        <f>(G$58-G$22)/9+G42</f>
        <v>3.5166666666666657</v>
      </c>
      <c r="H46" s="134">
        <f t="shared" si="12"/>
        <v>3184.8341232227499</v>
      </c>
      <c r="I46" s="130">
        <f>IF($C45&gt;F45,3,IF($C45&gt;F46,2,IF($C45&gt;F47,1,0)))</f>
        <v>1</v>
      </c>
      <c r="J46" s="49">
        <v>11200</v>
      </c>
      <c r="K46" s="104">
        <f>(K$58-K$22)/9+K42</f>
        <v>3.2666666666666657</v>
      </c>
      <c r="L46" s="134">
        <f t="shared" si="13"/>
        <v>3428.5714285714294</v>
      </c>
      <c r="M46" s="130">
        <f>IF($C45&gt;J45,3,IF($C45&gt;J46,2,IF($C45&gt;J47,1,0)))</f>
        <v>1</v>
      </c>
      <c r="N46" s="49">
        <v>11200</v>
      </c>
      <c r="O46" s="104">
        <f>(O$58-O$22)/9+O42</f>
        <v>3.0166666666666657</v>
      </c>
      <c r="P46" s="134">
        <f t="shared" si="14"/>
        <v>3712.7071823204433</v>
      </c>
      <c r="Q46" s="130">
        <f>IF($C45&gt;N45,3,IF($C45&gt;N46,2,IF($C45&gt;N47,1,0)))</f>
        <v>1</v>
      </c>
      <c r="R46" s="49">
        <v>11200</v>
      </c>
      <c r="S46" s="104">
        <f>(S$58-S$22)/9+S42</f>
        <v>2.7666666666666657</v>
      </c>
      <c r="T46" s="139">
        <f t="shared" si="15"/>
        <v>4048.1927710843388</v>
      </c>
      <c r="U46" s="132">
        <f>IF($C45&gt;R45,3,IF($C45&gt;R46,2,IF($C45&gt;R47,1,0)))</f>
        <v>1</v>
      </c>
      <c r="V46" s="49">
        <v>11200</v>
      </c>
      <c r="W46" s="104">
        <f>(W$58-W$22)/9+W42</f>
        <v>2.5999999999999988</v>
      </c>
      <c r="X46" s="139">
        <f t="shared" si="16"/>
        <v>4307.6923076923094</v>
      </c>
      <c r="Y46" s="130">
        <f>IF($C45&gt;V45,3,IF($C45&gt;V46,2,IF($C45&gt;V47,1,0)))</f>
        <v>1</v>
      </c>
      <c r="Z46" s="49">
        <v>11200</v>
      </c>
      <c r="AA46" s="104">
        <f>(AA$58-AA$22)/9+AA42</f>
        <v>2.399999999999999</v>
      </c>
      <c r="AB46" s="139">
        <f t="shared" si="17"/>
        <v>4666.6666666666688</v>
      </c>
      <c r="AC46" s="129">
        <f>IF($C45&gt;Z44,4,IF($C45&gt;Z45,3,IF($C45&gt;Z46,2,IF($C45&gt;Z47,1,0))))</f>
        <v>1</v>
      </c>
      <c r="AL46" s="23"/>
    </row>
    <row r="47" spans="1:38" ht="15.75" thickBot="1" x14ac:dyDescent="0.3">
      <c r="A47" s="128"/>
      <c r="B47" s="188"/>
      <c r="C47" s="161">
        <f>D47*D44</f>
        <v>6308.4107585780275</v>
      </c>
      <c r="D47" s="33">
        <f>IF(AND(C45&gt;Z44,D45&gt;Z$5),AB44,IF(D45&gt;V$5,((D45-V$5)/(Z$5-V$5))*(AC45-Y45)+Y45,IF(D45&gt;R$5,((D45-R$5)/(V$5-R$5))*(Y45-U45)+U45,IF(D45&gt;N$5,((D45-N$5)/(R$5-N$5))*(U45-Q45)+Q45,IF(D45&gt;J$5,((D45-J$5)/(N$5-J$5))*(Q45-M45)+M45,IF(D45&gt;F$5,((D45-F$5)/(J$5-F$5))*(M45-I45)+I45,I45))))))</f>
        <v>2321.2080273608676</v>
      </c>
      <c r="E47" s="111" t="s">
        <v>7</v>
      </c>
      <c r="F47" s="108">
        <f>(F$59-F$23)/9+F43</f>
        <v>5433.3333333333339</v>
      </c>
      <c r="G47" s="106">
        <f>(G$59-G$23)/9+G43</f>
        <v>4.0166666666666675</v>
      </c>
      <c r="H47" s="135">
        <f t="shared" si="12"/>
        <v>1352.6970954356846</v>
      </c>
      <c r="I47" s="131">
        <f>IF(I46=1,($C45-F47)/(F46-F47),IF(I46=2,($C45-F46)/(F45-F46),IF(I46=3,($C45-F45)/(F44-F45),0)))</f>
        <v>0.14699278650933936</v>
      </c>
      <c r="J47" s="108">
        <f>(J$59-J$23)/9+J43</f>
        <v>4733.3333333333358</v>
      </c>
      <c r="K47" s="106">
        <f>(K$59-K$23)/9+K43</f>
        <v>3.1833333333333327</v>
      </c>
      <c r="L47" s="135">
        <f t="shared" si="13"/>
        <v>1486.910994764399</v>
      </c>
      <c r="M47" s="131">
        <f>IF(M46=1,($C45-J47)/(J46-J47),IF(M46=2,($C45-J46)/(J45-J46),IF(M46=3,($C45-J45)/(J44-J45),0)))</f>
        <v>0.23932861889750345</v>
      </c>
      <c r="N47" s="108">
        <f>(N$59-N$23)/9+N43</f>
        <v>4466.6666666666652</v>
      </c>
      <c r="O47" s="106">
        <f>(O$59-O$23)/9+O43</f>
        <v>2.75</v>
      </c>
      <c r="P47" s="135">
        <f t="shared" si="14"/>
        <v>1624.2424242424238</v>
      </c>
      <c r="Q47" s="131">
        <f>IF(Q46=1,($C45-N47)/(N46-N47),IF(Q46=2,($C45-N46)/(N45-N46),IF(Q46=3,($C45-N45)/(N44-N45),0)))</f>
        <v>0.26945421814908793</v>
      </c>
      <c r="R47" s="108">
        <f>(R$59-R$23)/9+R43</f>
        <v>4133.3333333333339</v>
      </c>
      <c r="S47" s="106">
        <f>(S$59-S$23)/9+S43</f>
        <v>2.2833333333333341</v>
      </c>
      <c r="T47" s="142">
        <f t="shared" si="15"/>
        <v>1810.2189781021893</v>
      </c>
      <c r="U47" s="131">
        <f>IF(U46=1,($C45-R47)/(R46-R47),IF(U46=2,($C45-R46)/(R45-R46),IF(U46=3,($C45-R45)/(R44-R45),0)))</f>
        <v>0.30391392484016844</v>
      </c>
      <c r="V47" s="108">
        <f>(V$59-V$23)/9+V43</f>
        <v>3666.6666666666679</v>
      </c>
      <c r="W47" s="106">
        <f>(W$59-W$23)/9+W43</f>
        <v>1.8666666666666667</v>
      </c>
      <c r="X47" s="142">
        <f t="shared" si="16"/>
        <v>1964.2857142857149</v>
      </c>
      <c r="Y47" s="131">
        <f>IF(Y46=1,($C45-V47)/(V46-V47),IF(Y46=2,($C45-V46)/(V45-V46),IF(Y46=3,($C45-V45)/(V44-V45),0)))</f>
        <v>0.34703430117750311</v>
      </c>
      <c r="Z47" s="108">
        <f>(Z$59-Z$23)/9+Z43</f>
        <v>3166.6666666666679</v>
      </c>
      <c r="AA47" s="106">
        <f>(AA$59-AA$23)/9+AA43</f>
        <v>1.416666666666667</v>
      </c>
      <c r="AB47" s="142">
        <f t="shared" si="17"/>
        <v>2235.294117647059</v>
      </c>
      <c r="AC47" s="131">
        <f>IF(AC46=1,($C45-Z47)/(Z46-Z47),IF(AC46=2,($C45-Z46)/(Z45-Z46),IF(AC46=3,($C45-Z45)/(Z44-Z45),0)))</f>
        <v>0.38767531977641373</v>
      </c>
      <c r="AL47" s="23"/>
    </row>
    <row r="48" spans="1:38" x14ac:dyDescent="0.25">
      <c r="A48" s="128"/>
      <c r="B48" s="186">
        <v>0</v>
      </c>
      <c r="C48" s="34"/>
      <c r="D48" s="31">
        <f>IF(D49&gt;V$5,(1-(D49-V$5)/(Z$5-V$5))*(Y48-AC48)+AC48,IF(D49&gt;R$5,(1-(D49-R$5)/(V$5-R$5))*(U48-Y48)+Y48,IF(D49&gt;N$5,(1-(D49-N$5)/(R$5-N$5))*(Q48-U48)+U48,IF(D49&gt;J$5,(1-(D49-J$5)/(N$5-J$5))*(M48-Q48)+Q48,IF(D49&gt;F$5,(1-(D49-F$5)/(J$5-F$5))*(I48-M48)+M48,I48)))))</f>
        <v>2.8551393115719086</v>
      </c>
      <c r="E48" s="109" t="s">
        <v>6</v>
      </c>
      <c r="F48" s="107">
        <f>(F$56-F$20)/9+F44</f>
        <v>16411.111111111117</v>
      </c>
      <c r="G48" s="105">
        <f>(G$56-G$20)/9+G44</f>
        <v>3.1277777777777764</v>
      </c>
      <c r="H48" s="133">
        <f t="shared" si="12"/>
        <v>5246.891651865013</v>
      </c>
      <c r="I48" s="16">
        <f>IF(I50=0,G51,IF(I50=1,(G50-G51)*I51+G51,IF(I50=2,(G49-G50)*I51+G50,IF(I50=3,(G48-G49)*I51+G49,G48))))</f>
        <v>4.0360250899515142</v>
      </c>
      <c r="J48" s="107">
        <f>(J$56-J$20)/9+J44</f>
        <v>16211.111111111117</v>
      </c>
      <c r="K48" s="105">
        <f>(K$56-K$20)/9+K44</f>
        <v>2.8888888888888875</v>
      </c>
      <c r="L48" s="133">
        <f t="shared" si="13"/>
        <v>5611.5384615384664</v>
      </c>
      <c r="M48" s="16">
        <f>IF(M50=0,K51,IF(M50=1,(K50-K51)*M51+K51,IF(M50=2,(K49-K50)*M51+K50,IF(M50=3,(K48-K49)*M51+K49,K48))))</f>
        <v>3.3340952913950836</v>
      </c>
      <c r="N48" s="107">
        <f>(N$56-N$20)/9+N44</f>
        <v>15933.333333333338</v>
      </c>
      <c r="O48" s="105">
        <f>(O$56-O$20)/9+O44</f>
        <v>2.6499999999999986</v>
      </c>
      <c r="P48" s="133">
        <f t="shared" si="14"/>
        <v>6012.5786163522062</v>
      </c>
      <c r="Q48" s="16">
        <f>IF(Q50=0,O51,IF(Q50=1,(O50-O51)*Q51+O51,IF(Q50=2,(O49-O50)*Q51+O50,IF(Q50=3,(O48-O49)*Q51+O49,O48))))</f>
        <v>2.9077425491828284</v>
      </c>
      <c r="R48" s="107">
        <f>(R$56-R$20)/9+R44</f>
        <v>15733.333333333338</v>
      </c>
      <c r="S48" s="105">
        <f>(S$56-S$20)/9+S44</f>
        <v>2.4111111111111101</v>
      </c>
      <c r="T48" s="141">
        <f t="shared" si="15"/>
        <v>6525.3456221198203</v>
      </c>
      <c r="U48" s="16">
        <f>IF(U50=0,S51,IF(U50=1,(S50-S51)*U51+S51,IF(U50=2,(S49-S50)*U51+S50,IF(U50=3,(S48-S49)*U51+S49,S48))))</f>
        <v>2.4716267927337618</v>
      </c>
      <c r="V48" s="107">
        <f>(V$56-V$20)/9+V44</f>
        <v>15011.111111111117</v>
      </c>
      <c r="W48" s="105">
        <f>(W$56-W$20)/9+W44</f>
        <v>2.3611111111111098</v>
      </c>
      <c r="X48" s="141">
        <f t="shared" si="16"/>
        <v>6357.6470588235352</v>
      </c>
      <c r="Y48" s="16">
        <f>IF(Y50=0,W51,IF(Y50=1,(W50-W51)*Y51+W51,IF(Y50=2,(W49-W50)*Y51+W50,IF(Y50=3,(W48-W49)*Y51+W49,W48))))</f>
        <v>2.1459776358997518</v>
      </c>
      <c r="Z48" s="107">
        <f>(Z$56-Z$20)/9+Z44</f>
        <v>14233.333333333338</v>
      </c>
      <c r="AA48" s="105">
        <f>(AA$56-AA$20)/9+AA44</f>
        <v>2.2611111111111102</v>
      </c>
      <c r="AB48" s="141">
        <f t="shared" si="17"/>
        <v>6294.8402948402991</v>
      </c>
      <c r="AC48" s="59">
        <f>IF(AC50=0,AA51,IF(AC50=1,(AA50-AA51)*AC51+AA51,IF(AC50=2,(AA49-AA50)*AC51+AA50,IF(AC50=3,(AA48-AA49)*AC51+AA49,AA48))))</f>
        <v>1.8028902726585927</v>
      </c>
      <c r="AE48" s="23"/>
      <c r="AF48" s="23"/>
      <c r="AG48" s="23"/>
      <c r="AH48" s="23"/>
      <c r="AI48" s="23"/>
      <c r="AJ48" s="23"/>
      <c r="AK48" s="23"/>
      <c r="AL48" s="23"/>
    </row>
    <row r="49" spans="1:38" x14ac:dyDescent="0.25">
      <c r="A49" s="128"/>
      <c r="B49" s="187"/>
      <c r="C49" s="13">
        <f>C$1/(21-E$1)*(C$4-B48)</f>
        <v>5950.4132231404965</v>
      </c>
      <c r="D49" s="32">
        <f>(C49/P$1)^(1/1.3)*50+C$391+$C$2/2+$N$2/100*5+X$2/2</f>
        <v>40.603088020015889</v>
      </c>
      <c r="E49" s="110" t="s">
        <v>20</v>
      </c>
      <c r="F49" s="49">
        <v>14000</v>
      </c>
      <c r="G49" s="104">
        <f>(G$57-G$21)/9+G45</f>
        <v>3.3222222222222211</v>
      </c>
      <c r="H49" s="134">
        <f t="shared" si="12"/>
        <v>4214.0468227424763</v>
      </c>
      <c r="I49" s="63">
        <f>$C49/I48</f>
        <v>1474.3251319114027</v>
      </c>
      <c r="J49" s="49">
        <v>14000</v>
      </c>
      <c r="K49" s="104">
        <f>(K$57-K$21)/9+K45</f>
        <v>3.0722222222222211</v>
      </c>
      <c r="L49" s="134">
        <f t="shared" si="13"/>
        <v>4556.9620253164576</v>
      </c>
      <c r="M49" s="63">
        <f>$C49/M48</f>
        <v>1784.7160033181501</v>
      </c>
      <c r="N49" s="49">
        <v>14000</v>
      </c>
      <c r="O49" s="104">
        <f>(O$57-O$21)/9+O45</f>
        <v>2.8222222222222211</v>
      </c>
      <c r="P49" s="134">
        <f t="shared" si="14"/>
        <v>4960.6299212598442</v>
      </c>
      <c r="Q49" s="63">
        <f>$C49/Q48</f>
        <v>2046.4030506458555</v>
      </c>
      <c r="R49" s="49">
        <v>14000</v>
      </c>
      <c r="S49" s="104">
        <f>(S$57-S$21)/9+S45</f>
        <v>2.5722222222222211</v>
      </c>
      <c r="T49" s="139">
        <f t="shared" si="15"/>
        <v>5442.7645788336959</v>
      </c>
      <c r="U49" s="63">
        <f>$C49/U48</f>
        <v>2407.4885579950346</v>
      </c>
      <c r="V49" s="49">
        <v>14000</v>
      </c>
      <c r="W49" s="104">
        <f>(W$57-W$21)/9+W45</f>
        <v>2.4611111111111099</v>
      </c>
      <c r="X49" s="139">
        <f t="shared" si="16"/>
        <v>5688.4875846501154</v>
      </c>
      <c r="Y49" s="63">
        <f>$C49/Y48</f>
        <v>2772.8216378385719</v>
      </c>
      <c r="Z49" s="49">
        <v>14000</v>
      </c>
      <c r="AA49" s="104">
        <f>(AA$57-AA$21)/9+AA45</f>
        <v>2.2999999999999989</v>
      </c>
      <c r="AB49" s="139">
        <f t="shared" si="17"/>
        <v>6086.9565217391337</v>
      </c>
      <c r="AC49" s="63">
        <f>IF($C49&gt;Z48,AB48,$C49/AC48)</f>
        <v>3300.4855111708212</v>
      </c>
      <c r="AL49" s="23"/>
    </row>
    <row r="50" spans="1:38" x14ac:dyDescent="0.25">
      <c r="A50" s="128"/>
      <c r="B50" s="187"/>
      <c r="C50" s="225">
        <f>C51/X$2/60/1.11</f>
        <v>17.919268609421483</v>
      </c>
      <c r="D50" s="38">
        <f>IF(AND(D49&lt;F$5,C49&lt;F51),C49/F51*100,IF(AND(D49&lt;J$5,C49&lt;J51),C49/(F51-((D49-F$5)/(J$5-F$5))*(F51-J51))*100,IF(AND(D49&lt;N$5,C49&lt;N51),C49/(J51-((D49-J$5)/(N$5-J$5))*(J51-N51))*100,IF(AND(D49&lt;R$5,C49&lt;R51),C49/(N51-((D49-N$5)/(R$5-N$5))*(N51-R51))*100,IF(AND(D49&lt;V$5,C53&lt;V51),C49/(R51-((D49-R$5)/(V$5-R$5))*(R51-V51))*100,100)))))</f>
        <v>100</v>
      </c>
      <c r="E50" s="110" t="s">
        <v>21</v>
      </c>
      <c r="F50" s="49">
        <v>11200</v>
      </c>
      <c r="G50" s="104">
        <f>(G$58-G$22)/9+G46</f>
        <v>3.56111111111111</v>
      </c>
      <c r="H50" s="134">
        <f t="shared" si="12"/>
        <v>3145.0858034321382</v>
      </c>
      <c r="I50" s="130">
        <f>IF($C49&gt;F49,3,IF($C49&gt;F50,2,IF($C49&gt;F51,1,0)))</f>
        <v>1</v>
      </c>
      <c r="J50" s="49">
        <v>11200</v>
      </c>
      <c r="K50" s="104">
        <f>(K$58-K$22)/9+K46</f>
        <v>3.31111111111111</v>
      </c>
      <c r="L50" s="134">
        <f t="shared" si="13"/>
        <v>3382.5503355704709</v>
      </c>
      <c r="M50" s="130">
        <f>IF($C49&gt;J49,3,IF($C49&gt;J50,2,IF($C49&gt;J51,1,0)))</f>
        <v>1</v>
      </c>
      <c r="N50" s="49">
        <v>11200</v>
      </c>
      <c r="O50" s="104">
        <f>(O$58-O$22)/9+O46</f>
        <v>3.06111111111111</v>
      </c>
      <c r="P50" s="134">
        <f t="shared" si="14"/>
        <v>3658.8021778584407</v>
      </c>
      <c r="Q50" s="130">
        <f>IF($C49&gt;N49,3,IF($C49&gt;N50,2,IF($C49&gt;N51,1,0)))</f>
        <v>1</v>
      </c>
      <c r="R50" s="49">
        <v>11200</v>
      </c>
      <c r="S50" s="104">
        <f>(S$58-S$22)/9+S46</f>
        <v>2.81111111111111</v>
      </c>
      <c r="T50" s="139">
        <f t="shared" si="15"/>
        <v>3984.1897233201598</v>
      </c>
      <c r="U50" s="132">
        <f>IF($C49&gt;R49,3,IF($C49&gt;R50,2,IF($C49&gt;R51,1,0)))</f>
        <v>1</v>
      </c>
      <c r="V50" s="49">
        <v>11200</v>
      </c>
      <c r="W50" s="104">
        <f>(W$58-W$22)/9+W46</f>
        <v>2.6499999999999986</v>
      </c>
      <c r="X50" s="139">
        <f t="shared" si="16"/>
        <v>4226.4150943396253</v>
      </c>
      <c r="Y50" s="130">
        <f>IF($C49&gt;V49,3,IF($C49&gt;V50,2,IF($C49&gt;V51,1,0)))</f>
        <v>1</v>
      </c>
      <c r="Z50" s="49">
        <v>11200</v>
      </c>
      <c r="AA50" s="104">
        <f>(AA$58-AA$22)/9+AA46</f>
        <v>2.4499999999999988</v>
      </c>
      <c r="AB50" s="139">
        <f t="shared" si="17"/>
        <v>4571.4285714285734</v>
      </c>
      <c r="AC50" s="129">
        <f>IF($C49&gt;Z48,4,IF($C49&gt;Z49,3,IF($C49&gt;Z50,2,IF($C49&gt;Z51,1,0))))</f>
        <v>1</v>
      </c>
      <c r="AL50" s="23"/>
    </row>
    <row r="51" spans="1:38" ht="15.75" thickBot="1" x14ac:dyDescent="0.3">
      <c r="A51" s="128"/>
      <c r="B51" s="188"/>
      <c r="C51" s="161">
        <f>D51*D48</f>
        <v>5967.1164469373543</v>
      </c>
      <c r="D51" s="33">
        <f>IF(AND(C49&gt;Z48,D49&gt;Z$5),AB48,IF(D49&gt;V$5,((D49-V$5)/(Z$5-V$5))*(AC49-Y49)+Y49,IF(D49&gt;R$5,((D49-R$5)/(V$5-R$5))*(Y49-U49)+U49,IF(D49&gt;N$5,((D49-N$5)/(R$5-N$5))*(U49-Q49)+Q49,IF(D49&gt;J$5,((D49-J$5)/(N$5-J$5))*(Q49-M49)+M49,IF(D49&gt;F$5,((D49-F$5)/(J$5-F$5))*(M49-I49)+I49,I49))))))</f>
        <v>2089.9563193825852</v>
      </c>
      <c r="E51" s="111" t="s">
        <v>7</v>
      </c>
      <c r="F51" s="108">
        <f>(F$59-F$23)/9+F47</f>
        <v>5488.8888888888896</v>
      </c>
      <c r="G51" s="106">
        <f>(G$59-G$23)/9+G47</f>
        <v>4.0777777777777784</v>
      </c>
      <c r="H51" s="135">
        <f t="shared" si="12"/>
        <v>1346.0490463215258</v>
      </c>
      <c r="I51" s="131">
        <f>IF(I50=1,($C49-F51)/(F50-F51),IF(I50=2,($C49-F50)/(F49-F50),IF(I50=3,($C49-F49)/(F48-F49),0)))</f>
        <v>8.0811653857285268E-2</v>
      </c>
      <c r="J51" s="108">
        <f>(J$59-J$23)/9+J47</f>
        <v>4855.5555555555584</v>
      </c>
      <c r="K51" s="106">
        <f>(K$59-K$23)/9+K47</f>
        <v>3.3388888888888881</v>
      </c>
      <c r="L51" s="135">
        <f t="shared" si="13"/>
        <v>1454.2429284525801</v>
      </c>
      <c r="M51" s="131">
        <f>IF(M50=1,($C49-J51)/(J50-J51),IF(M50=2,($C49-J50)/(J49-J50),IF(M50=3,($C49-J49)/(J48-J49),0)))</f>
        <v>0.17256950977696056</v>
      </c>
      <c r="N51" s="108">
        <f>(N$59-N$23)/9+N47</f>
        <v>4544.4444444444425</v>
      </c>
      <c r="O51" s="106">
        <f>(O$59-O$23)/9+O47</f>
        <v>2.8666666666666667</v>
      </c>
      <c r="P51" s="135">
        <f t="shared" si="14"/>
        <v>1585.2713178294566</v>
      </c>
      <c r="Q51" s="131">
        <f>IF(Q50=1,($C49-N51)/(N50-N51),IF(Q50=2,($C49-N50)/(N49-N50),IF(Q50=3,($C49-N49)/(N48-N49),0)))</f>
        <v>0.2112473957974037</v>
      </c>
      <c r="R51" s="108">
        <f>(R$59-R$23)/9+R47</f>
        <v>4155.5555555555566</v>
      </c>
      <c r="S51" s="106">
        <f>(S$59-S$23)/9+S47</f>
        <v>2.3555555555555565</v>
      </c>
      <c r="T51" s="142">
        <f t="shared" si="15"/>
        <v>1764.1509433962262</v>
      </c>
      <c r="U51" s="131">
        <f>IF(U50=1,($C49-R51)/(R50-R51),IF(U50=2,($C49-R50)/(R49-R50),IF(U50=3,($C49-R49)/(R48-R49),0)))</f>
        <v>0.25479052063508617</v>
      </c>
      <c r="V51" s="108">
        <f>(V$59-V$23)/9+V47</f>
        <v>3677.7777777777792</v>
      </c>
      <c r="W51" s="106">
        <f>(W$59-W$23)/9+W47</f>
        <v>1.9277777777777778</v>
      </c>
      <c r="X51" s="142">
        <f t="shared" si="16"/>
        <v>1907.7809798270901</v>
      </c>
      <c r="Y51" s="131">
        <f>IF(Y50=1,($C49-V51)/(V50-V51),IF(Y50=2,($C49-V50)/(V49-V50),IF(Y50=3,($C49-V49)/(V48-V49),0)))</f>
        <v>0.30212288047657992</v>
      </c>
      <c r="Z51" s="108">
        <f>(Z$59-Z$23)/9+Z47</f>
        <v>3177.7777777777792</v>
      </c>
      <c r="AA51" s="106">
        <f>(AA$59-AA$23)/9+AA47</f>
        <v>1.4611111111111115</v>
      </c>
      <c r="AB51" s="142">
        <f t="shared" si="17"/>
        <v>2174.9049429657798</v>
      </c>
      <c r="AC51" s="131">
        <f>IF(AC50=1,($C49-Z51)/(Z50-Z51),IF(AC50=2,($C49-Z50)/(Z49-Z50),IF(AC50=3,($C49-Z49)/(Z48-Z49),0)))</f>
        <v>0.34561937684576816</v>
      </c>
      <c r="AL51" s="23"/>
    </row>
    <row r="52" spans="1:38" x14ac:dyDescent="0.25">
      <c r="A52" s="128"/>
      <c r="B52" s="186">
        <v>1</v>
      </c>
      <c r="C52" s="25"/>
      <c r="D52" s="31">
        <f>IF(D53&gt;V$5,(1-(D53-V$5)/(Z$5-V$5))*(Y52-AC52)+AC52,IF(D53&gt;R$5,(1-(D53-R$5)/(V$5-R$5))*(U52-Y52)+Y52,IF(D53&gt;N$5,(1-(D53-N$5)/(R$5-N$5))*(Q52-U52)+U52,IF(D53&gt;J$5,(1-(D53-J$5)/(N$5-J$5))*(M52-Q52)+Q52,IF(D53&gt;F$5,(1-(D53-F$5)/(J$5-F$5))*(I52-M52)+M52,I52)))))</f>
        <v>3.0145538783360806</v>
      </c>
      <c r="E52" s="109" t="s">
        <v>6</v>
      </c>
      <c r="F52" s="107">
        <f>(F$56-F$20)/9+F48</f>
        <v>16455.555555555562</v>
      </c>
      <c r="G52" s="105">
        <f>(G$56-G$20)/9+G48</f>
        <v>3.1888888888888873</v>
      </c>
      <c r="H52" s="133">
        <f t="shared" si="12"/>
        <v>5160.278745644604</v>
      </c>
      <c r="I52" s="16">
        <f>IF(I54=0,G55,IF(I54=1,(G54-G55)*I55+G55,IF(I54=2,(G53-G54)*I55+G54,IF(I54=3,(G52-G53)*I55+G53,G52))))</f>
        <v>4.1317793942280465</v>
      </c>
      <c r="J52" s="107">
        <f>(J$56-J$20)/9+J48</f>
        <v>16255.555555555562</v>
      </c>
      <c r="K52" s="105">
        <f>(K$56-K$20)/9+K48</f>
        <v>2.9444444444444429</v>
      </c>
      <c r="L52" s="133">
        <f t="shared" si="13"/>
        <v>5520.7547169811369</v>
      </c>
      <c r="M52" s="16">
        <f>IF(M54=0,K55,IF(M54=1,(K54-K55)*M55+K55,IF(M54=2,(K53-K54)*M55+K54,IF(M54=3,(K52-K53)*M55+K53,K52))))</f>
        <v>3.4801128164764519</v>
      </c>
      <c r="N52" s="107">
        <f>(N$56-N$20)/9+N48</f>
        <v>15966.666666666672</v>
      </c>
      <c r="O52" s="105">
        <f>(O$56-O$20)/9+O48</f>
        <v>2.6999999999999984</v>
      </c>
      <c r="P52" s="133">
        <f t="shared" si="14"/>
        <v>5913.5802469135851</v>
      </c>
      <c r="Q52" s="16">
        <f>IF(Q54=0,O55,IF(Q54=1,(O54-O55)*Q55+O55,IF(Q54=2,(O53-O54)*Q55+O54,IF(Q54=3,(O52-O53)*Q55+O53,O52))))</f>
        <v>3.0018700518700516</v>
      </c>
      <c r="R52" s="107">
        <f>(R$56-R$20)/9+R48</f>
        <v>15766.666666666672</v>
      </c>
      <c r="S52" s="105">
        <f>(S$56-S$20)/9+S48</f>
        <v>2.4555555555555544</v>
      </c>
      <c r="T52" s="141">
        <f t="shared" si="15"/>
        <v>6420.8144796380138</v>
      </c>
      <c r="U52" s="16">
        <f>IF(U54=0,S55,IF(U54=1,(S54-S55)*U55+S55,IF(U54=2,(S53-S54)*U55+S54,IF(U54=3,(S52-S53)*U55+S53,S52))))</f>
        <v>2.5156246004347276</v>
      </c>
      <c r="V52" s="107">
        <f>(V$56-V$20)/9+V48</f>
        <v>15055.555555555562</v>
      </c>
      <c r="W52" s="105">
        <f>(W$56-W$20)/9+W48</f>
        <v>2.4055555555555541</v>
      </c>
      <c r="X52" s="141">
        <f t="shared" si="16"/>
        <v>6258.6605080831478</v>
      </c>
      <c r="Y52" s="16">
        <f>IF(Y54=0,W55,IF(Y54=1,(W54-W55)*Y55+W55,IF(Y54=2,(W53-W54)*Y55+W54,IF(Y54=3,(W52-W53)*Y55+W53,W52))))</f>
        <v>2.1717003276443831</v>
      </c>
      <c r="Z52" s="107">
        <f>(Z$56-Z$20)/9+Z48</f>
        <v>14266.666666666672</v>
      </c>
      <c r="AA52" s="105">
        <f>(AA$56-AA$20)/9+AA48</f>
        <v>2.3055555555555545</v>
      </c>
      <c r="AB52" s="141">
        <f t="shared" si="17"/>
        <v>6187.9518072289211</v>
      </c>
      <c r="AC52" s="59">
        <f>IF(AC54=0,AA55,IF(AC54=1,(AA54-AA55)*AC55+AA55,IF(AC54=2,(AA53-AA54)*AC55+AA54,IF(AC54=3,(AA52-AA53)*AC55+AA53,AA52))))</f>
        <v>1.807316514024369</v>
      </c>
      <c r="AE52" s="23"/>
      <c r="AF52" s="23"/>
      <c r="AG52" s="23"/>
      <c r="AH52" s="23"/>
      <c r="AI52" s="23"/>
      <c r="AJ52" s="23"/>
      <c r="AK52" s="23"/>
      <c r="AL52" s="23"/>
    </row>
    <row r="53" spans="1:38" x14ac:dyDescent="0.25">
      <c r="A53" s="128"/>
      <c r="B53" s="187"/>
      <c r="C53" s="13">
        <f>C$1/(21-E$1)*(C$4-B52)</f>
        <v>5619.8347107438021</v>
      </c>
      <c r="D53" s="32">
        <f>(C53/P$1)^(1/1.3)*50+C$391+$C$2/2+$N$2/100*5+X$2/2</f>
        <v>39.867391339663364</v>
      </c>
      <c r="E53" s="110" t="s">
        <v>20</v>
      </c>
      <c r="F53" s="49">
        <v>14000</v>
      </c>
      <c r="G53" s="104">
        <f>(G$57-G$21)/9+G49</f>
        <v>3.3611111111111098</v>
      </c>
      <c r="H53" s="134">
        <f t="shared" si="12"/>
        <v>4165.289256198349</v>
      </c>
      <c r="I53" s="63">
        <f>$C53/I52</f>
        <v>1360.1487820464272</v>
      </c>
      <c r="J53" s="49">
        <v>14000</v>
      </c>
      <c r="K53" s="104">
        <f>(K$57-K$21)/9+K49</f>
        <v>3.1111111111111098</v>
      </c>
      <c r="L53" s="134">
        <f t="shared" si="13"/>
        <v>4500.0000000000018</v>
      </c>
      <c r="M53" s="63">
        <f>$C53/M52</f>
        <v>1614.8426810007206</v>
      </c>
      <c r="N53" s="49">
        <v>14000</v>
      </c>
      <c r="O53" s="104">
        <f>(O$57-O$21)/9+O49</f>
        <v>2.8611111111111098</v>
      </c>
      <c r="P53" s="134">
        <f t="shared" si="14"/>
        <v>4893.2038834951481</v>
      </c>
      <c r="Q53" s="63">
        <f>$C53/Q52</f>
        <v>1872.1112551966924</v>
      </c>
      <c r="R53" s="49">
        <v>14000</v>
      </c>
      <c r="S53" s="104">
        <f>(S$57-S$21)/9+S49</f>
        <v>2.6111111111111098</v>
      </c>
      <c r="T53" s="139">
        <f t="shared" si="15"/>
        <v>5361.7021276595769</v>
      </c>
      <c r="U53" s="63">
        <f>$C53/U52</f>
        <v>2233.9719168641591</v>
      </c>
      <c r="V53" s="49">
        <v>14000</v>
      </c>
      <c r="W53" s="104">
        <f>(W$57-W$21)/9+W49</f>
        <v>2.5055555555555542</v>
      </c>
      <c r="X53" s="139">
        <f t="shared" si="16"/>
        <v>5587.5831485587614</v>
      </c>
      <c r="Y53" s="63">
        <f>$C53/Y52</f>
        <v>2587.7579144814922</v>
      </c>
      <c r="Z53" s="49">
        <v>14000</v>
      </c>
      <c r="AA53" s="104">
        <f>(AA$57-AA$21)/9+AA49</f>
        <v>2.3499999999999988</v>
      </c>
      <c r="AB53" s="139">
        <f t="shared" si="17"/>
        <v>5957.4468085106419</v>
      </c>
      <c r="AC53" s="63">
        <f>IF($C53&gt;Z52,AB52,$C53/AC52)</f>
        <v>3109.4911528418797</v>
      </c>
      <c r="AL53" s="23"/>
    </row>
    <row r="54" spans="1:38" x14ac:dyDescent="0.25">
      <c r="A54" s="128"/>
      <c r="B54" s="187"/>
      <c r="C54" s="225">
        <f>C55/X$2/60/1.11</f>
        <v>16.885919868784953</v>
      </c>
      <c r="D54" s="38">
        <f>IF(AND(D53&lt;F$5,C53&lt;F55),C53/F55*100,IF(AND(D53&lt;J$5,C53&lt;J55),C53/(F55-((D53-F$5)/(J$5-F$5))*(F55-J55))*100,IF(AND(D53&lt;N$5,C53&lt;N55),C53/(J55-((D53-J$5)/(N$5-J$5))*(J55-N55))*100,IF(AND(D53&lt;R$5,C53&lt;R55),C53/(N55-((D53-N$5)/(R$5-N$5))*(N55-R55))*100,IF(AND(D53&lt;V$5,C57&lt;V55),C53/(R55-((D53-R$5)/(V$5-R$5))*(R55-V55))*100,100)))))</f>
        <v>100</v>
      </c>
      <c r="E54" s="110" t="s">
        <v>21</v>
      </c>
      <c r="F54" s="49">
        <v>11200</v>
      </c>
      <c r="G54" s="104">
        <f>(G$58-G$22)/9+G50</f>
        <v>3.6055555555555543</v>
      </c>
      <c r="H54" s="134">
        <f t="shared" si="12"/>
        <v>3106.3174114021581</v>
      </c>
      <c r="I54" s="130">
        <f>IF($C53&gt;F53,3,IF($C53&gt;F54,2,IF($C53&gt;F55,1,0)))</f>
        <v>1</v>
      </c>
      <c r="J54" s="49">
        <v>11200</v>
      </c>
      <c r="K54" s="104">
        <f>(K$58-K$22)/9+K50</f>
        <v>3.3555555555555543</v>
      </c>
      <c r="L54" s="134">
        <f t="shared" si="13"/>
        <v>3337.748344370862</v>
      </c>
      <c r="M54" s="130">
        <f>IF($C53&gt;J53,3,IF($C53&gt;J54,2,IF($C53&gt;J55,1,0)))</f>
        <v>1</v>
      </c>
      <c r="N54" s="49">
        <v>11200</v>
      </c>
      <c r="O54" s="104">
        <f>(O$58-O$22)/9+O50</f>
        <v>3.1055555555555543</v>
      </c>
      <c r="P54" s="134">
        <f t="shared" si="14"/>
        <v>3606.440071556352</v>
      </c>
      <c r="Q54" s="130">
        <f>IF($C53&gt;N53,3,IF($C53&gt;N54,2,IF($C53&gt;N55,1,0)))</f>
        <v>1</v>
      </c>
      <c r="R54" s="49">
        <v>11200</v>
      </c>
      <c r="S54" s="104">
        <f>(S$58-S$22)/9+S50</f>
        <v>2.8555555555555543</v>
      </c>
      <c r="T54" s="139">
        <f t="shared" si="15"/>
        <v>3922.1789883268498</v>
      </c>
      <c r="U54" s="132">
        <f>IF($C53&gt;R53,3,IF($C53&gt;R54,2,IF($C53&gt;R55,1,0)))</f>
        <v>1</v>
      </c>
      <c r="V54" s="49">
        <v>11200</v>
      </c>
      <c r="W54" s="104">
        <f>(W$58-W$22)/9+W50</f>
        <v>2.6999999999999984</v>
      </c>
      <c r="X54" s="139">
        <f t="shared" si="16"/>
        <v>4148.1481481481505</v>
      </c>
      <c r="Y54" s="130">
        <f>IF($C53&gt;V53,3,IF($C53&gt;V54,2,IF($C53&gt;V55,1,0)))</f>
        <v>1</v>
      </c>
      <c r="Z54" s="49">
        <v>11200</v>
      </c>
      <c r="AA54" s="104">
        <f>(AA$58-AA$22)/9+AA50</f>
        <v>2.4999999999999987</v>
      </c>
      <c r="AB54" s="139">
        <f t="shared" si="17"/>
        <v>4480.0000000000027</v>
      </c>
      <c r="AC54" s="129">
        <f>IF($C53&gt;Z52,4,IF($C53&gt;Z53,3,IF($C53&gt;Z54,2,IF($C53&gt;Z55,1,0))))</f>
        <v>1</v>
      </c>
      <c r="AL54" s="23"/>
    </row>
    <row r="55" spans="1:38" ht="15.75" thickBot="1" x14ac:dyDescent="0.3">
      <c r="A55" s="128"/>
      <c r="B55" s="188"/>
      <c r="C55" s="161">
        <f>D55*D52</f>
        <v>5623.0113163053902</v>
      </c>
      <c r="D55" s="33">
        <f>IF(AND(C53&gt;Z52,D53&gt;Z$5),AB52,IF(D53&gt;V$5,((D53-V$5)/(Z$5-V$5))*(AC53-Y53)+Y53,IF(D53&gt;R$5,((D53-R$5)/(V$5-R$5))*(Y53-U53)+U53,IF(D53&gt;N$5,((D53-N$5)/(R$5-N$5))*(U53-Q53)+Q53,IF(D53&gt;J$5,((D53-J$5)/(N$5-J$5))*(Q53-M53)+M53,IF(D53&gt;F$5,((D53-F$5)/(J$5-F$5))*(M53-I53)+I53,I53))))))</f>
        <v>1865.2880470025234</v>
      </c>
      <c r="E55" s="111" t="s">
        <v>7</v>
      </c>
      <c r="F55" s="108">
        <f>(F$59-F$23)/9+F51</f>
        <v>5544.4444444444453</v>
      </c>
      <c r="G55" s="106">
        <f>(G$59-G$23)/9+G51</f>
        <v>4.1388888888888893</v>
      </c>
      <c r="H55" s="135">
        <f t="shared" si="12"/>
        <v>1339.5973154362416</v>
      </c>
      <c r="I55" s="131">
        <f>IF(I54=1,($C53-F55)/(F54-F55),IF(I54=2,($C53-F54)/(F53-F54),IF(I54=3,($C53-F53)/(F52-F53),0)))</f>
        <v>1.3330302489080787E-2</v>
      </c>
      <c r="J55" s="108">
        <f>(J$59-J$23)/9+J51</f>
        <v>4977.777777777781</v>
      </c>
      <c r="K55" s="106">
        <f>(K$59-K$23)/9+K51</f>
        <v>3.4944444444444436</v>
      </c>
      <c r="L55" s="135">
        <f t="shared" si="13"/>
        <v>1424.4833068362493</v>
      </c>
      <c r="M55" s="131">
        <f>IF(M54=1,($C53-J55)/(J54-J55),IF(M54=2,($C53-J54)/(J53-J54),IF(M54=3,($C53-J53)/(J52-J53),0)))</f>
        <v>0.10318772136953916</v>
      </c>
      <c r="N55" s="108">
        <f>(N$59-N$23)/9+N51</f>
        <v>4622.2222222222199</v>
      </c>
      <c r="O55" s="106">
        <f>(O$59-O$23)/9+O51</f>
        <v>2.9833333333333334</v>
      </c>
      <c r="P55" s="135">
        <f t="shared" si="14"/>
        <v>1549.3482309124759</v>
      </c>
      <c r="Q55" s="131">
        <f>IF(Q54=1,($C53-N55)/(N54-N55),IF(Q54=2,($C53-N54)/(N53-N54),IF(Q54=3,($C53-N53)/(N52-N53),0)))</f>
        <v>0.15166406075497021</v>
      </c>
      <c r="R55" s="108">
        <f>(R$59-R$23)/9+R51</f>
        <v>4177.7777777777792</v>
      </c>
      <c r="S55" s="106">
        <f>(S$59-S$23)/9+S51</f>
        <v>2.4277777777777789</v>
      </c>
      <c r="T55" s="142">
        <f t="shared" si="15"/>
        <v>1720.8237986270021</v>
      </c>
      <c r="U55" s="131">
        <f>IF(U54=1,($C53-R55)/(R54-R55),IF(U54=2,($C53-R54)/(R53-R54),IF(U54=3,($C53-R53)/(R52-R53),0)))</f>
        <v>0.20535620880845268</v>
      </c>
      <c r="V55" s="108">
        <f>(V$59-V$23)/9+V51</f>
        <v>3688.8888888888905</v>
      </c>
      <c r="W55" s="106">
        <f>(W$59-W$23)/9+W51</f>
        <v>1.9888888888888889</v>
      </c>
      <c r="X55" s="142">
        <f t="shared" si="16"/>
        <v>1854.748603351956</v>
      </c>
      <c r="Y55" s="131">
        <f>IF(Y54=1,($C53-V55)/(V54-V55),IF(Y54=2,($C53-V54)/(V53-V54),IF(Y54=3,($C53-V53)/(V52-V53),0)))</f>
        <v>0.25707858574991432</v>
      </c>
      <c r="Z55" s="108">
        <f>(Z$59-Z$23)/9+Z51</f>
        <v>3188.8888888888905</v>
      </c>
      <c r="AA55" s="106">
        <f>(AA$59-AA$23)/9+AA51</f>
        <v>1.505555555555556</v>
      </c>
      <c r="AB55" s="142">
        <f t="shared" si="17"/>
        <v>2118.0811808118087</v>
      </c>
      <c r="AC55" s="131">
        <f>IF(AC54=1,($C53-Z55)/(Z54-Z55),IF(AC54=2,($C53-Z54)/(Z53-Z54),IF(AC54=3,($C53-Z53)/(Z52-Z53),0)))</f>
        <v>0.30344677387925395</v>
      </c>
      <c r="AL55" s="23"/>
    </row>
    <row r="56" spans="1:38" ht="15.75" customHeight="1" x14ac:dyDescent="0.25">
      <c r="A56" s="191" t="s">
        <v>67</v>
      </c>
      <c r="B56" s="186">
        <v>2</v>
      </c>
      <c r="C56" s="26"/>
      <c r="D56" s="31">
        <f>IF(D57&gt;V$5,(1-(D57-V$5)/(Z$5-V$5))*(Y56-AC56)+AC56,IF(D57&gt;R$5,(1-(D57-R$5)/(V$5-R$5))*(U56-Y56)+Y56,IF(D57&gt;N$5,(1-(D57-N$5)/(R$5-N$5))*(Q56-U56)+U56,IF(D57&gt;J$5,(1-(D57-J$5)/(N$5-J$5))*(M56-Q56)+Q56,IF(D57&gt;F$5,(1-(D57-F$5)/(J$5-F$5))*(I56-M56)+M56,I56)))))</f>
        <v>3.198994211776637</v>
      </c>
      <c r="E56" s="109" t="s">
        <v>6</v>
      </c>
      <c r="F56" s="48">
        <v>16500</v>
      </c>
      <c r="G56" s="74">
        <v>3.25</v>
      </c>
      <c r="H56" s="133">
        <f>F56/G56</f>
        <v>5076.9230769230771</v>
      </c>
      <c r="I56" s="16">
        <f>IF(I58=0,G59,IF(I58=1,(G58-G59)*I59+G59,IF(I58=2,(G57-G58)*I59+G58,IF(I58=3,(G56-G57)*I59+G57,G56))))</f>
        <v>4.2</v>
      </c>
      <c r="J56" s="48">
        <v>16300</v>
      </c>
      <c r="K56" s="4">
        <v>3</v>
      </c>
      <c r="L56" s="133">
        <f>J56/K56</f>
        <v>5433.333333333333</v>
      </c>
      <c r="M56" s="16">
        <f>IF(M58=0,K59,IF(M58=1,(K58-K59)*M59+K59,IF(M58=2,(K57-K58)*M59+K58,IF(M58=3,(K56-K57)*M59+K57,K56))))</f>
        <v>3.6422435984283972</v>
      </c>
      <c r="N56" s="48">
        <v>16000</v>
      </c>
      <c r="O56" s="4">
        <v>2.75</v>
      </c>
      <c r="P56" s="133">
        <f>N56/O56</f>
        <v>5818.181818181818</v>
      </c>
      <c r="Q56" s="16">
        <f>IF(Q58=0,O59,IF(Q58=1,(O58-O59)*Q59+O59,IF(Q58=2,(O57-O58)*Q59+O58,IF(Q58=3,(O56-O57)*Q59+O57,O56))))</f>
        <v>3.1045327399872855</v>
      </c>
      <c r="R56" s="48">
        <v>15800</v>
      </c>
      <c r="S56" s="4">
        <v>2.5</v>
      </c>
      <c r="T56" s="141">
        <f>R56/S56</f>
        <v>6320</v>
      </c>
      <c r="U56" s="16">
        <f>IF(U58=0,S59,IF(U58=1,(S58-S59)*U59+S59,IF(U58=2,(S57-S58)*U59+S58,IF(U58=3,(S56-S57)*U59+S57,S56))))</f>
        <v>2.5622432113341205</v>
      </c>
      <c r="V56" s="48">
        <v>15100</v>
      </c>
      <c r="W56" s="4">
        <v>2.4500000000000002</v>
      </c>
      <c r="X56" s="141">
        <f>V56/W56</f>
        <v>6163.2653061224482</v>
      </c>
      <c r="Y56" s="16">
        <f>IF(Y58=0,W59,IF(Y58=1,(W58-W59)*Y59+W59,IF(Y58=2,(W57-W58)*Y59+W58,IF(Y58=3,(W56-W57)*Y59+W57,W56))))</f>
        <v>2.1983305785123965</v>
      </c>
      <c r="Z56" s="48">
        <v>14300</v>
      </c>
      <c r="AA56" s="4">
        <v>2.35</v>
      </c>
      <c r="AB56" s="141">
        <f>Z56/AA56</f>
        <v>6085.1063829787236</v>
      </c>
      <c r="AC56" s="59">
        <f>IF(AC58=0,AA59,IF(AC58=1,(AA58-AA59)*AC59+AA59,IF(AC58=2,(AA57-AA58)*AC59+AA58,IF(AC58=3,(AA56-AA57)*AC59+AA57,AA56))))</f>
        <v>1.8111570247933884</v>
      </c>
      <c r="AE56" s="23"/>
      <c r="AF56" s="23"/>
      <c r="AG56" s="23"/>
      <c r="AH56" s="23"/>
      <c r="AI56" s="23"/>
      <c r="AJ56" s="23"/>
      <c r="AK56" s="23"/>
      <c r="AL56" s="22"/>
    </row>
    <row r="57" spans="1:38" x14ac:dyDescent="0.25">
      <c r="A57" s="192"/>
      <c r="B57" s="187"/>
      <c r="C57" s="13">
        <f>C$1/(21-E$1)*(C$4-B56)</f>
        <v>5289.2561983471078</v>
      </c>
      <c r="D57" s="32">
        <f>(C57/P$1)^(1/1.3)*50+C$391+$C$2/2+$N$2/100*5+X$2/2</f>
        <v>39.121633213217912</v>
      </c>
      <c r="E57" s="110" t="s">
        <v>20</v>
      </c>
      <c r="F57" s="49">
        <v>14000</v>
      </c>
      <c r="G57" s="71">
        <v>3.4</v>
      </c>
      <c r="H57" s="134">
        <f>F57/G57</f>
        <v>4117.6470588235297</v>
      </c>
      <c r="I57" s="63">
        <f>$C57/I56</f>
        <v>1259.3467138921685</v>
      </c>
      <c r="J57" s="49">
        <v>14000</v>
      </c>
      <c r="K57" s="6">
        <v>3.15</v>
      </c>
      <c r="L57" s="134">
        <f>J57/K57</f>
        <v>4444.4444444444443</v>
      </c>
      <c r="M57" s="63">
        <f>$C57/M56</f>
        <v>1452.1972667147759</v>
      </c>
      <c r="N57" s="49">
        <v>14000</v>
      </c>
      <c r="O57" s="6">
        <v>2.9</v>
      </c>
      <c r="P57" s="134">
        <f>N57/O57</f>
        <v>4827.5862068965516</v>
      </c>
      <c r="Q57" s="63">
        <f>$C57/Q56</f>
        <v>1703.7205406855428</v>
      </c>
      <c r="R57" s="49">
        <v>14000</v>
      </c>
      <c r="S57" s="6">
        <v>2.65</v>
      </c>
      <c r="T57" s="139">
        <f>R57/S57</f>
        <v>5283.0188679245284</v>
      </c>
      <c r="U57" s="63">
        <f>$C57/U56</f>
        <v>2064.3068444673813</v>
      </c>
      <c r="V57" s="49">
        <v>14000</v>
      </c>
      <c r="W57" s="6">
        <v>2.5499999999999998</v>
      </c>
      <c r="X57" s="139">
        <f>V57/W57</f>
        <v>5490.1960784313733</v>
      </c>
      <c r="Y57" s="63">
        <f>$C57/Y56</f>
        <v>2406.0331280686323</v>
      </c>
      <c r="Z57" s="49">
        <v>14000</v>
      </c>
      <c r="AA57" s="6">
        <v>2.4</v>
      </c>
      <c r="AB57" s="139">
        <f>Z57/AA57</f>
        <v>5833.3333333333339</v>
      </c>
      <c r="AC57" s="63">
        <f>IF($C57&gt;Z56,AB56,$C57/AC56)</f>
        <v>2920.3741729409085</v>
      </c>
      <c r="AF57" s="23"/>
      <c r="AG57" s="23"/>
      <c r="AH57" s="23"/>
      <c r="AI57" s="23"/>
      <c r="AJ57" s="23"/>
      <c r="AK57" s="23"/>
      <c r="AL57" s="22"/>
    </row>
    <row r="58" spans="1:38" x14ac:dyDescent="0.25">
      <c r="A58" s="192"/>
      <c r="B58" s="187"/>
      <c r="C58" s="225">
        <f>C59/X$2/60/1.11</f>
        <v>15.942467232013726</v>
      </c>
      <c r="D58" s="38">
        <f>IF(AND(D57&lt;F$5,C57&lt;F59),C57/F59*100,IF(AND(D57&lt;J$5,C57&lt;J59),C57/(F59-((D57-F$5)/(J$5-F$5))*(F59-J59))*100,IF(AND(D57&lt;N$5,C57&lt;N59),C57/(J59-((D57-J$5)/(N$5-J$5))*(J59-N59))*100,IF(AND(D57&lt;R$5,C57&lt;R59),C57/(N59-((D57-N$5)/(R$5-N$5))*(N59-R59))*100,IF(AND(D57&lt;V$5,C61&lt;V59),C57/(R59-((D57-R$5)/(V$5-R$5))*(R59-V59))*100,100)))))</f>
        <v>100</v>
      </c>
      <c r="E58" s="110" t="s">
        <v>21</v>
      </c>
      <c r="F58" s="49">
        <v>11200</v>
      </c>
      <c r="G58" s="71">
        <v>3.65</v>
      </c>
      <c r="H58" s="134">
        <f>F58/G58</f>
        <v>3068.4931506849316</v>
      </c>
      <c r="I58" s="132">
        <f>IF($C57&gt;F57,3,IF($C57&gt;F58,2,IF($C57&gt;F59,1,0)))</f>
        <v>0</v>
      </c>
      <c r="J58" s="49">
        <v>11200</v>
      </c>
      <c r="K58" s="6">
        <v>3.4</v>
      </c>
      <c r="L58" s="134">
        <f>J58/K58</f>
        <v>3294.1176470588234</v>
      </c>
      <c r="M58" s="132">
        <f>IF($C57&gt;J57,3,IF($C57&gt;J58,2,IF($C57&gt;J59,1,0)))</f>
        <v>1</v>
      </c>
      <c r="N58" s="49">
        <v>11200</v>
      </c>
      <c r="O58" s="6">
        <v>3.15</v>
      </c>
      <c r="P58" s="134">
        <f>N58/O58</f>
        <v>3555.5555555555557</v>
      </c>
      <c r="Q58" s="132">
        <f>IF($C57&gt;N57,3,IF($C57&gt;N58,2,IF($C57&gt;N59,1,0)))</f>
        <v>1</v>
      </c>
      <c r="R58" s="49">
        <v>11200</v>
      </c>
      <c r="S58" s="6">
        <v>2.9</v>
      </c>
      <c r="T58" s="139">
        <f>R58/S58</f>
        <v>3862.0689655172414</v>
      </c>
      <c r="U58" s="132">
        <f>IF($C57&gt;R57,3,IF($C57&gt;R58,2,IF($C57&gt;R59,1,0)))</f>
        <v>1</v>
      </c>
      <c r="V58" s="49">
        <v>11200</v>
      </c>
      <c r="W58" s="6">
        <v>2.75</v>
      </c>
      <c r="X58" s="139">
        <f>V58/W58</f>
        <v>4072.7272727272725</v>
      </c>
      <c r="Y58" s="132">
        <f>IF($C57&gt;V57,3,IF($C57&gt;V58,2,IF($C57&gt;V59,1,0)))</f>
        <v>1</v>
      </c>
      <c r="Z58" s="49">
        <v>11200</v>
      </c>
      <c r="AA58" s="6">
        <v>2.5499999999999998</v>
      </c>
      <c r="AB58" s="139">
        <f>Z58/AA58</f>
        <v>4392.1568627450979</v>
      </c>
      <c r="AC58" s="129">
        <f>IF($C57&gt;Z56,4,IF($C57&gt;Z57,3,IF($C57&gt;Z58,2,IF($C57&gt;Z59,1,0))))</f>
        <v>1</v>
      </c>
      <c r="AF58" s="23"/>
      <c r="AG58" s="23"/>
      <c r="AH58" s="23"/>
      <c r="AI58" s="23"/>
      <c r="AJ58" s="23"/>
      <c r="AK58" s="23"/>
      <c r="AL58" s="22"/>
    </row>
    <row r="59" spans="1:38" ht="15.75" thickBot="1" x14ac:dyDescent="0.3">
      <c r="A59" s="192"/>
      <c r="B59" s="188"/>
      <c r="C59" s="161">
        <f>D59*D56</f>
        <v>5308.8415882605714</v>
      </c>
      <c r="D59" s="33">
        <f>IF(AND(C57&gt;Z56,D57&gt;Z$5),AB56,IF(D57&gt;V$5,((D57-V$5)/(Z$5-V$5))*(AC57-Y57)+Y57,IF(D57&gt;R$5,((D57-R$5)/(V$5-R$5))*(Y57-U57)+U57,IF(D57&gt;N$5,((D57-N$5)/(R$5-N$5))*(U57-Q57)+Q57,IF(D57&gt;J$5,((D57-J$5)/(N$5-J$5))*(Q57-M57)+M57,IF(D57&gt;F$5,((D57-F$5)/(J$5-F$5))*(M57-I57)+I57,I57))))))</f>
        <v>1659.53460269382</v>
      </c>
      <c r="E59" s="111" t="s">
        <v>7</v>
      </c>
      <c r="F59" s="50">
        <v>5600</v>
      </c>
      <c r="G59" s="73">
        <v>4.2</v>
      </c>
      <c r="H59" s="135">
        <f>F59/G59</f>
        <v>1333.3333333333333</v>
      </c>
      <c r="I59" s="131">
        <f>IF(I58=1,($C57-F59)/(F58-F59),IF(I58=2,($C57-F58)/(F57-F58),IF(I58=3,($C57-F57)/(F56-F57),0)))</f>
        <v>0</v>
      </c>
      <c r="J59" s="50">
        <v>5100</v>
      </c>
      <c r="K59" s="8">
        <v>3.65</v>
      </c>
      <c r="L59" s="135">
        <f>J59/K59</f>
        <v>1397.2602739726028</v>
      </c>
      <c r="M59" s="131">
        <f>IF(M58=1,($C57-J59)/(J58-J59),IF(M58=2,($C57-J58)/(J57-J58),IF(M58=3,($C57-J57)/(J56-J57),0)))</f>
        <v>3.1025606286411111E-2</v>
      </c>
      <c r="N59" s="50">
        <v>4700</v>
      </c>
      <c r="O59" s="8">
        <v>3.1</v>
      </c>
      <c r="P59" s="135">
        <f>N59/O59</f>
        <v>1516.1290322580644</v>
      </c>
      <c r="Q59" s="131">
        <f>IF(Q58=1,($C57-N59)/(N58-N59),IF(Q58=2,($C57-N58)/(N57-N58),IF(Q58=3,($C57-N57)/(N56-N57),0)))</f>
        <v>9.0654799745708892E-2</v>
      </c>
      <c r="R59" s="50">
        <v>4200</v>
      </c>
      <c r="S59" s="8">
        <v>2.5</v>
      </c>
      <c r="T59" s="142">
        <f>R59/S59</f>
        <v>1680</v>
      </c>
      <c r="U59" s="131">
        <f>IF(U58=1,($C57-R59)/(R58-R59),IF(U58=2,($C57-R58)/(R57-R58),IF(U58=3,($C57-R57)/(R56-R57),0)))</f>
        <v>0.1556080283353011</v>
      </c>
      <c r="V59" s="50">
        <v>3700</v>
      </c>
      <c r="W59" s="8">
        <v>2.0499999999999998</v>
      </c>
      <c r="X59" s="142">
        <f>V59/W59</f>
        <v>1804.8780487804879</v>
      </c>
      <c r="Y59" s="131">
        <f>IF(Y58=1,($C57-V59)/(V58-V59),IF(Y58=2,($C57-V58)/(V57-V58),IF(Y58=3,($C57-V57)/(V56-V57),0)))</f>
        <v>0.21190082644628103</v>
      </c>
      <c r="Z59" s="50">
        <v>3200</v>
      </c>
      <c r="AA59" s="8">
        <v>1.55</v>
      </c>
      <c r="AB59" s="142">
        <f>Z59/AA59</f>
        <v>2064.516129032258</v>
      </c>
      <c r="AC59" s="131">
        <f>IF(AC58=1,($C57-Z59)/(Z58-Z59),IF(AC58=2,($C57-Z58)/(Z57-Z58),IF(AC58=3,($C57-Z57)/(Z56-Z57),0)))</f>
        <v>0.26115702479338848</v>
      </c>
      <c r="AG59" s="23"/>
      <c r="AL59" s="23"/>
    </row>
    <row r="60" spans="1:38" x14ac:dyDescent="0.25">
      <c r="A60" s="192"/>
      <c r="B60" s="186">
        <v>3</v>
      </c>
      <c r="C60" s="25"/>
      <c r="D60" s="31">
        <f>IF(D61&gt;V$5,(1-(D61-V$5)/(Z$5-V$5))*(Y60-AC60)+AC60,IF(D61&gt;R$5,(1-(D61-R$5)/(V$5-R$5))*(U60-Y60)+Y60,IF(D61&gt;N$5,(1-(D61-N$5)/(R$5-N$5))*(Q60-U60)+U60,IF(D61&gt;J$5,(1-(D61-J$5)/(N$5-J$5))*(M60-Q60)+Q60,IF(D61&gt;F$5,(1-(D61-F$5)/(J$5-F$5))*(I60-M60)+M60,I60)))))</f>
        <v>3.3954194797204602</v>
      </c>
      <c r="E60" s="109" t="s">
        <v>6</v>
      </c>
      <c r="F60" s="107">
        <f>(F$76-F$56)/5+F56</f>
        <v>16560</v>
      </c>
      <c r="G60" s="105">
        <f>(G$76-G$56)/5+G56</f>
        <v>3.54</v>
      </c>
      <c r="H60" s="133">
        <f t="shared" ref="H60:H87" si="18">F60/G60</f>
        <v>4677.9661016949149</v>
      </c>
      <c r="I60" s="16">
        <f>IF(I62=0,G63,IF(I62=1,(G62-G63)*I63+G63,IF(I62=2,(G61-G62)*I63+G62,IF(I62=3,(G60-G61)*I63+G61,G60))))</f>
        <v>4.68</v>
      </c>
      <c r="J60" s="107">
        <f>(J$76-J$56)/5+J56</f>
        <v>16360</v>
      </c>
      <c r="K60" s="105">
        <f>(K$76-K$56)/5+K56</f>
        <v>3.25</v>
      </c>
      <c r="L60" s="133">
        <f t="shared" ref="L60:L87" si="19">J60/K60</f>
        <v>5033.8461538461543</v>
      </c>
      <c r="M60" s="16">
        <f>IF(M62=0,K63,IF(M62=1,(K62-K63)*M63+K63,IF(M62=2,(K61-K62)*M63+K62,IF(M62=3,(K60-K61)*M63+K61,K60))))</f>
        <v>3.8091993472653578</v>
      </c>
      <c r="N60" s="107">
        <f>(N$76-N$56)/5+N56</f>
        <v>16080</v>
      </c>
      <c r="O60" s="105">
        <f>(O$76-O$56)/5+O56</f>
        <v>2.96</v>
      </c>
      <c r="P60" s="133">
        <f t="shared" ref="P60:P87" si="20">N60/O60</f>
        <v>5432.4324324324325</v>
      </c>
      <c r="Q60" s="16">
        <f>IF(Q62=0,O63,IF(Q62=1,(O62-O63)*Q63+O63,IF(Q62=2,(O61-O62)*Q63+O62,IF(Q62=3,(O60-O61)*Q63+O61,O60))))</f>
        <v>3.1943764647835207</v>
      </c>
      <c r="R60" s="107">
        <f>(R$76-R$56)/5+R56</f>
        <v>15860</v>
      </c>
      <c r="S60" s="105">
        <f>(S$76-S$56)/5+S56</f>
        <v>2.66</v>
      </c>
      <c r="T60" s="141">
        <f t="shared" ref="T60:T87" si="21">R60/S60</f>
        <v>5962.4060150375935</v>
      </c>
      <c r="U60" s="16">
        <f>IF(U62=0,S63,IF(U62=1,(S62-S63)*U63+S63,IF(U62=2,(S61-S62)*U63+S62,IF(U62=3,(S60-S61)*U63+S61,S60))))</f>
        <v>2.5872268135904499</v>
      </c>
      <c r="V60" s="107">
        <f>(V$76-V$56)/5+V56</f>
        <v>15160</v>
      </c>
      <c r="W60" s="105">
        <f>(W$76-W$56)/5+W56</f>
        <v>2.54</v>
      </c>
      <c r="X60" s="141">
        <f t="shared" ref="X60:X87" si="22">V60/W60</f>
        <v>5968.5039370078739</v>
      </c>
      <c r="Y60" s="16">
        <f>IF(Y62=0,W63,IF(Y62=1,(W62-W63)*Y63+W63,IF(Y62=2,(W61-W62)*Y63+W62,IF(Y62=3,(W60-W61)*Y63+W61,W60))))</f>
        <v>2.1991284748309541</v>
      </c>
      <c r="Z60" s="107">
        <f>(Z$76-Z$56)/5+Z56</f>
        <v>14360</v>
      </c>
      <c r="AA60" s="105">
        <f>(AA$76-AA$56)/5+AA56</f>
        <v>2.38</v>
      </c>
      <c r="AB60" s="141">
        <f t="shared" ref="AB60:AB87" si="23">Z60/AA60</f>
        <v>6033.6134453781515</v>
      </c>
      <c r="AC60" s="59">
        <f>IF(AC62=0,AA63,IF(AC62=1,(AA62-AA63)*AC63+AA63,IF(AC62=2,(AA61-AA62)*AC63+AA62,IF(AC62=3,(AA60-AA61)*AC63+AA61,AA60))))</f>
        <v>1.7903608143519452</v>
      </c>
      <c r="AE60" s="23"/>
      <c r="AF60" s="23"/>
      <c r="AG60" s="23"/>
      <c r="AH60" s="23"/>
      <c r="AI60" s="23"/>
      <c r="AJ60" s="23"/>
      <c r="AK60" s="23"/>
      <c r="AL60" s="23"/>
    </row>
    <row r="61" spans="1:38" x14ac:dyDescent="0.25">
      <c r="A61" s="192"/>
      <c r="B61" s="187"/>
      <c r="C61" s="13">
        <f>C$1/(21-E$1)*(C$4-B60)</f>
        <v>4958.6776859504134</v>
      </c>
      <c r="D61" s="32">
        <f>(C61/P$1)^(1/1.3)*50+C$391+$C$2/2+$N$2/100*5+X$2/2</f>
        <v>38.365033079726999</v>
      </c>
      <c r="E61" s="110" t="s">
        <v>20</v>
      </c>
      <c r="F61" s="49">
        <v>14000</v>
      </c>
      <c r="G61" s="104">
        <f>(G$77-G$57)/5+G57</f>
        <v>3.7</v>
      </c>
      <c r="H61" s="134">
        <f t="shared" si="18"/>
        <v>3783.7837837837837</v>
      </c>
      <c r="I61" s="63">
        <f>$C61/I60</f>
        <v>1059.5465140919687</v>
      </c>
      <c r="J61" s="49">
        <v>14000</v>
      </c>
      <c r="K61" s="104">
        <f>(K$77-K$57)/5+K57</f>
        <v>3.41</v>
      </c>
      <c r="L61" s="134">
        <f t="shared" si="19"/>
        <v>4105.5718475073309</v>
      </c>
      <c r="M61" s="63">
        <f>$C61/M60</f>
        <v>1301.7637655299588</v>
      </c>
      <c r="N61" s="49">
        <v>14000</v>
      </c>
      <c r="O61" s="104">
        <f>(O$77-O$57)/5+O57</f>
        <v>3.12</v>
      </c>
      <c r="P61" s="134">
        <f t="shared" si="20"/>
        <v>4487.1794871794873</v>
      </c>
      <c r="Q61" s="63">
        <f>$C61/Q60</f>
        <v>1552.3147445573411</v>
      </c>
      <c r="R61" s="49">
        <v>14000</v>
      </c>
      <c r="S61" s="104">
        <f>(S$77-S$57)/5+S57</f>
        <v>2.82</v>
      </c>
      <c r="T61" s="139">
        <f t="shared" si="21"/>
        <v>4964.5390070921985</v>
      </c>
      <c r="U61" s="63">
        <f>$C61/U60</f>
        <v>1916.5995265289318</v>
      </c>
      <c r="V61" s="49">
        <v>14000</v>
      </c>
      <c r="W61" s="104">
        <f>(W$77-W$57)/5+W57</f>
        <v>2.67</v>
      </c>
      <c r="X61" s="139">
        <f t="shared" si="22"/>
        <v>5243.4456928838954</v>
      </c>
      <c r="Y61" s="63">
        <f>$C61/Y60</f>
        <v>2254.8376516890785</v>
      </c>
      <c r="Z61" s="49">
        <v>14000</v>
      </c>
      <c r="AA61" s="104">
        <f>(AA$77-AA$57)/5+AA57</f>
        <v>2.4699999999999998</v>
      </c>
      <c r="AB61" s="139">
        <f t="shared" si="23"/>
        <v>5668.0161943319845</v>
      </c>
      <c r="AC61" s="63">
        <f>IF($C61&gt;Z60,AB60,$C61/AC60)</f>
        <v>2769.6527125708458</v>
      </c>
      <c r="AG61" s="23"/>
      <c r="AL61" s="23"/>
    </row>
    <row r="62" spans="1:38" x14ac:dyDescent="0.25">
      <c r="A62" s="192"/>
      <c r="B62" s="187"/>
      <c r="C62" s="225">
        <f>C63/X$2/60/1.11</f>
        <v>14.992726891907203</v>
      </c>
      <c r="D62" s="38">
        <f>IF(AND(D61&lt;F$5,C61&lt;F63),C61/F63*100,IF(AND(D61&lt;J$5,C61&lt;J63),C61/(F63-((D61-F$5)/(J$5-F$5))*(F63-J63))*100,IF(AND(D61&lt;N$5,C61&lt;N63),C61/(J63-((D61-J$5)/(N$5-J$5))*(J63-N63))*100,IF(AND(D61&lt;R$5,C61&lt;R63),C61/(N63-((D61-N$5)/(R$5-N$5))*(N63-R63))*100,IF(AND(D61&lt;V$5,C65&lt;V63),C61/(R63-((D61-R$5)/(V$5-R$5))*(R63-V63))*100,100)))))</f>
        <v>100</v>
      </c>
      <c r="E62" s="110" t="s">
        <v>21</v>
      </c>
      <c r="F62" s="49">
        <v>11200</v>
      </c>
      <c r="G62" s="104">
        <f>(G$78-G$58)/5+G58</f>
        <v>3.9699999999999998</v>
      </c>
      <c r="H62" s="134">
        <f t="shared" si="18"/>
        <v>2821.1586901763226</v>
      </c>
      <c r="I62" s="130">
        <f>IF($C61&gt;F61,3,IF($C61&gt;F62,2,IF($C61&gt;F63,1,0)))</f>
        <v>0</v>
      </c>
      <c r="J62" s="49">
        <v>11200</v>
      </c>
      <c r="K62" s="104">
        <f>(K$78-K$58)/5+K58</f>
        <v>3.6799999999999997</v>
      </c>
      <c r="L62" s="134">
        <f t="shared" si="19"/>
        <v>3043.4782608695655</v>
      </c>
      <c r="M62" s="130">
        <f>IF($C61&gt;J61,3,IF($C61&gt;J62,2,IF($C61&gt;J63,1,0)))</f>
        <v>1</v>
      </c>
      <c r="N62" s="49">
        <v>11200</v>
      </c>
      <c r="O62" s="104">
        <f>(O$78-O$58)/5+O58</f>
        <v>3.3899999999999997</v>
      </c>
      <c r="P62" s="134">
        <f t="shared" si="20"/>
        <v>3303.8348082595871</v>
      </c>
      <c r="Q62" s="130">
        <f>IF($C61&gt;N61,3,IF($C61&gt;N62,2,IF($C61&gt;N63,1,0)))</f>
        <v>1</v>
      </c>
      <c r="R62" s="49">
        <v>11200</v>
      </c>
      <c r="S62" s="104">
        <f>(S$78-S$58)/5+S58</f>
        <v>3.09</v>
      </c>
      <c r="T62" s="139">
        <f t="shared" si="21"/>
        <v>3624.5954692556634</v>
      </c>
      <c r="U62" s="132">
        <f>IF($C61&gt;R61,3,IF($C61&gt;R62,2,IF($C61&gt;R63,1,0)))</f>
        <v>1</v>
      </c>
      <c r="V62" s="49">
        <v>11200</v>
      </c>
      <c r="W62" s="104">
        <f>(W$78-W$58)/5+W58</f>
        <v>2.88</v>
      </c>
      <c r="X62" s="139">
        <f t="shared" si="22"/>
        <v>3888.8888888888891</v>
      </c>
      <c r="Y62" s="130">
        <f>IF($C61&gt;V61,3,IF($C61&gt;V62,2,IF($C61&gt;V63,1,0)))</f>
        <v>1</v>
      </c>
      <c r="Z62" s="49">
        <v>11200</v>
      </c>
      <c r="AA62" s="104">
        <f>(AA$78-AA$58)/5+AA58</f>
        <v>2.6199999999999997</v>
      </c>
      <c r="AB62" s="139">
        <f t="shared" si="23"/>
        <v>4274.8091603053444</v>
      </c>
      <c r="AC62" s="129">
        <f>IF($C61&gt;Z60,4,IF($C61&gt;Z61,3,IF($C61&gt;Z62,2,IF($C61&gt;Z63,1,0))))</f>
        <v>1</v>
      </c>
      <c r="AG62" s="23"/>
      <c r="AL62" s="23"/>
    </row>
    <row r="63" spans="1:38" ht="15.75" thickBot="1" x14ac:dyDescent="0.3">
      <c r="A63" s="192"/>
      <c r="B63" s="188"/>
      <c r="C63" s="161">
        <f>D63*D60</f>
        <v>4992.5780550050995</v>
      </c>
      <c r="D63" s="33">
        <f>IF(AND(C61&gt;Z60,D61&gt;Z$5),AB60,IF(D61&gt;V$5,((D61-V$5)/(Z$5-V$5))*(AC61-Y61)+Y61,IF(D61&gt;R$5,((D61-R$5)/(V$5-R$5))*(Y61-U61)+U61,IF(D61&gt;N$5,((D61-N$5)/(R$5-N$5))*(U61-Q61)+Q61,IF(D61&gt;J$5,((D61-J$5)/(N$5-J$5))*(Q61-M61)+M61,IF(D61&gt;F$5,((D61-F$5)/(J$5-F$5))*(M61-I61)+I61,I61))))))</f>
        <v>1470.3862320469843</v>
      </c>
      <c r="E63" s="111" t="s">
        <v>7</v>
      </c>
      <c r="F63" s="108">
        <f>(F$79-F$59)/5+F59</f>
        <v>5380</v>
      </c>
      <c r="G63" s="106">
        <f>(G$79-G$59)/5+G59</f>
        <v>4.68</v>
      </c>
      <c r="H63" s="135">
        <f t="shared" si="18"/>
        <v>1149.5726495726497</v>
      </c>
      <c r="I63" s="131">
        <f>IF(I62=1,($C61-F63)/(F62-F63),IF(I62=2,($C61-F62)/(F61-F62),IF(I62=3,($C61-F61)/(F60-F61),0)))</f>
        <v>0</v>
      </c>
      <c r="J63" s="108">
        <f>(J$79-J$59)/5+J59</f>
        <v>4920</v>
      </c>
      <c r="K63" s="106">
        <f>(K$79-K$59)/5+K59</f>
        <v>3.81</v>
      </c>
      <c r="L63" s="135">
        <f t="shared" si="19"/>
        <v>1291.3385826771653</v>
      </c>
      <c r="M63" s="131">
        <f>IF(M62=1,($C61-J63)/(J62-J63),IF(M62=2,($C61-J62)/(J61-J62),IF(M62=3,($C61-J61)/(J60-J61),0)))</f>
        <v>6.1588671895562788E-3</v>
      </c>
      <c r="N63" s="108">
        <f>(N$79-N$59)/5+N59</f>
        <v>4500</v>
      </c>
      <c r="O63" s="106">
        <f>(O$79-O$59)/5+O59</f>
        <v>3.18</v>
      </c>
      <c r="P63" s="135">
        <f t="shared" si="20"/>
        <v>1415.0943396226414</v>
      </c>
      <c r="Q63" s="131">
        <f>IF(Q62=1,($C61-N63)/(N62-N63),IF(Q62=2,($C61-N62)/(N61-N62),IF(Q62=3,($C61-N61)/(N60-N61),0)))</f>
        <v>6.8459356112002004E-2</v>
      </c>
      <c r="R63" s="108">
        <f>(R$79-R$59)/5+R59</f>
        <v>4000</v>
      </c>
      <c r="S63" s="106">
        <f>(S$79-S$59)/5+S59</f>
        <v>2.5099999999999998</v>
      </c>
      <c r="T63" s="142">
        <f t="shared" si="21"/>
        <v>1593.6254980079682</v>
      </c>
      <c r="U63" s="131">
        <f>IF(U62=1,($C61-R63)/(R62-R63),IF(U62=2,($C61-R62)/(R61-R62),IF(U62=3,($C61-R61)/(R60-R61),0)))</f>
        <v>0.13314967860422408</v>
      </c>
      <c r="V63" s="108">
        <f>(V$79-V$59)/5+V59</f>
        <v>3500</v>
      </c>
      <c r="W63" s="106">
        <f>(W$79-W$59)/5+W59</f>
        <v>2.04</v>
      </c>
      <c r="X63" s="142">
        <f t="shared" si="22"/>
        <v>1715.686274509804</v>
      </c>
      <c r="Y63" s="131">
        <f>IF(Y62=1,($C61-V63)/(V62-V63),IF(Y62=2,($C61-V62)/(V61-V62),IF(Y62=3,($C61-V61)/(V60-V61),0)))</f>
        <v>0.1894386605130407</v>
      </c>
      <c r="Z63" s="108">
        <f>(Z$79-Z$59)/5+Z59</f>
        <v>3000</v>
      </c>
      <c r="AA63" s="106">
        <f>(AA$79-AA$59)/5+AA59</f>
        <v>1.53</v>
      </c>
      <c r="AB63" s="142">
        <f t="shared" si="23"/>
        <v>1960.7843137254902</v>
      </c>
      <c r="AC63" s="131">
        <f>IF(AC62=1,($C61-Z63)/(Z62-Z63),IF(AC62=2,($C61-Z62)/(Z61-Z62),IF(AC62=3,($C61-Z61)/(Z60-Z61),0)))</f>
        <v>0.23886313243297724</v>
      </c>
      <c r="AL63" s="23"/>
    </row>
    <row r="64" spans="1:38" x14ac:dyDescent="0.25">
      <c r="A64" s="192"/>
      <c r="B64" s="186">
        <v>4</v>
      </c>
      <c r="C64" s="34"/>
      <c r="D64" s="31">
        <f>IF(D65&gt;V$5,(1-(D65-V$5)/(Z$5-V$5))*(Y64-AC64)+AC64,IF(D65&gt;R$5,(1-(D65-R$5)/(V$5-R$5))*(U64-Y64)+Y64,IF(D65&gt;N$5,(1-(D65-N$5)/(R$5-N$5))*(Q64-U64)+U64,IF(D65&gt;J$5,(1-(D65-J$5)/(N$5-J$5))*(M64-Q64)+Q64,IF(D65&gt;F$5,(1-(D65-F$5)/(J$5-F$5))*(I64-M64)+M64,I64)))))</f>
        <v>3.610406671794455</v>
      </c>
      <c r="E64" s="109" t="s">
        <v>6</v>
      </c>
      <c r="F64" s="107">
        <f>(F$76-F$56)/5+F60</f>
        <v>16620</v>
      </c>
      <c r="G64" s="105">
        <f>(G$76-G$56)/5+G60</f>
        <v>3.83</v>
      </c>
      <c r="H64" s="133">
        <f t="shared" si="18"/>
        <v>4339.4255874673627</v>
      </c>
      <c r="I64" s="16">
        <f>IF(I66=0,G67,IF(I66=1,(G66-G67)*I67+G67,IF(I66=2,(G65-G66)*I67+G66,IF(I66=3,(G64-G65)*I67+G65,G64))))</f>
        <v>5.1599999999999993</v>
      </c>
      <c r="J64" s="107">
        <f>(J$76-J$56)/5+J60</f>
        <v>16420</v>
      </c>
      <c r="K64" s="105">
        <f>(K$76-K$56)/5+K60</f>
        <v>3.5</v>
      </c>
      <c r="L64" s="133">
        <f t="shared" si="19"/>
        <v>4691.4285714285716</v>
      </c>
      <c r="M64" s="16">
        <f>IF(M66=0,K67,IF(M66=1,(K66-K67)*M67+K67,IF(M66=2,(K65-K66)*M67+K66,IF(M66=3,(K64-K65)*M67+K65,K64))))</f>
        <v>3.97</v>
      </c>
      <c r="N64" s="107">
        <f>(N$76-N$56)/5+N60</f>
        <v>16160</v>
      </c>
      <c r="O64" s="105">
        <f>(O$76-O$56)/5+O60</f>
        <v>3.17</v>
      </c>
      <c r="P64" s="133">
        <f t="shared" si="20"/>
        <v>5097.791798107256</v>
      </c>
      <c r="Q64" s="16">
        <f>IF(Q66=0,O67,IF(Q66=1,(O66-O67)*Q67+O67,IF(Q66=2,(O65-O66)*Q67+O66,IF(Q66=3,(O64-O65)*Q67+O65,O64))))</f>
        <v>3.2775937237992574</v>
      </c>
      <c r="R64" s="107">
        <f>(R$76-R$56)/5+R60</f>
        <v>15920</v>
      </c>
      <c r="S64" s="105">
        <f>(S$76-S$56)/5+S60</f>
        <v>2.8200000000000003</v>
      </c>
      <c r="T64" s="141">
        <f t="shared" si="21"/>
        <v>5645.3900709219852</v>
      </c>
      <c r="U64" s="16">
        <f>IF(U66=0,S67,IF(U66=1,(S66-S67)*U67+S67,IF(U66=2,(S65-S66)*U67+S66,IF(U66=3,(S64-S65)*U67+S65,S64))))</f>
        <v>2.6050480232298412</v>
      </c>
      <c r="V64" s="107">
        <f>(V$76-V$56)/5+V60</f>
        <v>15220</v>
      </c>
      <c r="W64" s="105">
        <f>(W$76-W$56)/5+W60</f>
        <v>2.63</v>
      </c>
      <c r="X64" s="141">
        <f t="shared" si="22"/>
        <v>5787.0722433460078</v>
      </c>
      <c r="Y64" s="16">
        <f>IF(Y66=0,W67,IF(Y66=1,(W66-W67)*Y67+W67,IF(Y66=2,(W65-W66)*Y67+W66,IF(Y66=3,(W64-W65)*Y67+W65,W64))))</f>
        <v>2.1947515430484361</v>
      </c>
      <c r="Z64" s="107">
        <f>(Z$76-Z$56)/5+Z60</f>
        <v>14420</v>
      </c>
      <c r="AA64" s="105">
        <f>(AA$76-AA$56)/5+AA60</f>
        <v>2.4099999999999997</v>
      </c>
      <c r="AB64" s="141">
        <f t="shared" si="23"/>
        <v>5983.4024896265564</v>
      </c>
      <c r="AC64" s="59">
        <f>IF(AC66=0,AA67,IF(AC66=1,(AA66-AA67)*AC67+AA67,IF(AC66=2,(AA65-AA66)*AC67+AA66,IF(AC66=3,(AA64-AA65)*AC67+AA65,AA64))))</f>
        <v>1.7668044077134986</v>
      </c>
      <c r="AE64" s="23"/>
      <c r="AF64" s="23"/>
      <c r="AG64" s="23"/>
      <c r="AH64" s="23"/>
      <c r="AI64" s="23"/>
      <c r="AJ64" s="23"/>
      <c r="AK64" s="23"/>
      <c r="AL64" s="23"/>
    </row>
    <row r="65" spans="1:38" x14ac:dyDescent="0.25">
      <c r="A65" s="192"/>
      <c r="B65" s="187"/>
      <c r="C65" s="13">
        <f>C$1/(21-E$1)*(C$4-B64)</f>
        <v>4628.0991735537191</v>
      </c>
      <c r="D65" s="32">
        <f>(C65/P$1)^(1/1.3)*50+C$391+$C$2/2+$N$2/100*5+X$2/2</f>
        <v>37.596693159532336</v>
      </c>
      <c r="E65" s="110" t="s">
        <v>20</v>
      </c>
      <c r="F65" s="49">
        <v>14000</v>
      </c>
      <c r="G65" s="104">
        <f>(G$77-G$57)/5+G61</f>
        <v>4</v>
      </c>
      <c r="H65" s="134">
        <f t="shared" si="18"/>
        <v>3500</v>
      </c>
      <c r="I65" s="63">
        <f>$C65/I64</f>
        <v>896.91844448715494</v>
      </c>
      <c r="J65" s="49">
        <v>14000</v>
      </c>
      <c r="K65" s="104">
        <f>(K$77-K$57)/5+K61</f>
        <v>3.6700000000000004</v>
      </c>
      <c r="L65" s="134">
        <f t="shared" si="19"/>
        <v>3814.7138964577653</v>
      </c>
      <c r="M65" s="63">
        <f>$C65/M64</f>
        <v>1165.7680537918686</v>
      </c>
      <c r="N65" s="49">
        <v>14000</v>
      </c>
      <c r="O65" s="104">
        <f>(O$77-O$57)/5+O61</f>
        <v>3.3400000000000003</v>
      </c>
      <c r="P65" s="134">
        <f t="shared" si="20"/>
        <v>4191.6167664670656</v>
      </c>
      <c r="Q65" s="63">
        <f>$C65/Q64</f>
        <v>1412.0417487830093</v>
      </c>
      <c r="R65" s="49">
        <v>14000</v>
      </c>
      <c r="S65" s="104">
        <f>(S$77-S$57)/5+S61</f>
        <v>2.9899999999999998</v>
      </c>
      <c r="T65" s="139">
        <f t="shared" si="21"/>
        <v>4682.2742474916395</v>
      </c>
      <c r="U65" s="63">
        <f>$C65/U64</f>
        <v>1776.5888122920742</v>
      </c>
      <c r="V65" s="49">
        <v>14000</v>
      </c>
      <c r="W65" s="104">
        <f>(W$77-W$57)/5+W61</f>
        <v>2.79</v>
      </c>
      <c r="X65" s="139">
        <f t="shared" si="22"/>
        <v>5017.9211469534048</v>
      </c>
      <c r="Y65" s="63">
        <f>$C65/Y64</f>
        <v>2108.7121174205645</v>
      </c>
      <c r="Z65" s="49">
        <v>14000</v>
      </c>
      <c r="AA65" s="104">
        <f>(AA$77-AA$57)/5+AA61</f>
        <v>2.5399999999999996</v>
      </c>
      <c r="AB65" s="139">
        <f t="shared" si="23"/>
        <v>5511.8110236220482</v>
      </c>
      <c r="AC65" s="63">
        <f>IF($C65&gt;Z64,AB64,$C65/AC64)</f>
        <v>2619.4745458797852</v>
      </c>
      <c r="AE65" s="23"/>
      <c r="AL65" s="23"/>
    </row>
    <row r="66" spans="1:38" x14ac:dyDescent="0.25">
      <c r="A66" s="192"/>
      <c r="B66" s="187"/>
      <c r="C66" s="225">
        <f>C67/X$2/60/1.11</f>
        <v>14.026023316823252</v>
      </c>
      <c r="D66" s="38">
        <f>IF(AND(D65&lt;F$5,C65&lt;F67),C65/F67*100,IF(AND(D65&lt;J$5,C65&lt;J67),C65/(F67-((D65-F$5)/(J$5-F$5))*(F67-J67))*100,IF(AND(D65&lt;N$5,C65&lt;N67),C65/(J67-((D65-J$5)/(N$5-J$5))*(J67-N67))*100,IF(AND(D65&lt;R$5,C65&lt;R67),C65/(N67-((D65-N$5)/(R$5-N$5))*(N67-R67))*100,IF(AND(D65&lt;V$5,C69&lt;V67),C65/(R67-((D65-R$5)/(V$5-R$5))*(R67-V67))*100,100)))))</f>
        <v>100</v>
      </c>
      <c r="E66" s="110" t="s">
        <v>21</v>
      </c>
      <c r="F66" s="49">
        <v>11200</v>
      </c>
      <c r="G66" s="104">
        <f>(G$78-G$58)/5+G62</f>
        <v>4.29</v>
      </c>
      <c r="H66" s="134">
        <f t="shared" si="18"/>
        <v>2610.7226107226106</v>
      </c>
      <c r="I66" s="130">
        <f>IF($C65&gt;F65,3,IF($C65&gt;F66,2,IF($C65&gt;F67,1,0)))</f>
        <v>0</v>
      </c>
      <c r="J66" s="49">
        <v>11200</v>
      </c>
      <c r="K66" s="104">
        <f>(K$78-K$58)/5+K62</f>
        <v>3.9599999999999995</v>
      </c>
      <c r="L66" s="134">
        <f t="shared" si="19"/>
        <v>2828.2828282828286</v>
      </c>
      <c r="M66" s="130">
        <f>IF($C65&gt;J65,3,IF($C65&gt;J66,2,IF($C65&gt;J67,1,0)))</f>
        <v>0</v>
      </c>
      <c r="N66" s="49">
        <v>11200</v>
      </c>
      <c r="O66" s="104">
        <f>(O$78-O$58)/5+O62</f>
        <v>3.6299999999999994</v>
      </c>
      <c r="P66" s="134">
        <f t="shared" si="20"/>
        <v>3085.3994490358132</v>
      </c>
      <c r="Q66" s="130">
        <f>IF($C65&gt;N65,3,IF($C65&gt;N66,2,IF($C65&gt;N67,1,0)))</f>
        <v>1</v>
      </c>
      <c r="R66" s="49">
        <v>11200</v>
      </c>
      <c r="S66" s="104">
        <f>(S$78-S$58)/5+S62</f>
        <v>3.28</v>
      </c>
      <c r="T66" s="139">
        <f t="shared" si="21"/>
        <v>3414.6341463414637</v>
      </c>
      <c r="U66" s="132">
        <f>IF($C65&gt;R65,3,IF($C65&gt;R66,2,IF($C65&gt;R67,1,0)))</f>
        <v>1</v>
      </c>
      <c r="V66" s="49">
        <v>11200</v>
      </c>
      <c r="W66" s="104">
        <f>(W$78-W$58)/5+W62</f>
        <v>3.01</v>
      </c>
      <c r="X66" s="139">
        <f t="shared" si="22"/>
        <v>3720.9302325581398</v>
      </c>
      <c r="Y66" s="130">
        <f>IF($C65&gt;V65,3,IF($C65&gt;V66,2,IF($C65&gt;V67,1,0)))</f>
        <v>1</v>
      </c>
      <c r="Z66" s="49">
        <v>11200</v>
      </c>
      <c r="AA66" s="104">
        <f>(AA$78-AA$58)/5+AA62</f>
        <v>2.6899999999999995</v>
      </c>
      <c r="AB66" s="139">
        <f t="shared" si="23"/>
        <v>4163.5687732342012</v>
      </c>
      <c r="AC66" s="129">
        <f>IF($C65&gt;Z64,4,IF($C65&gt;Z65,3,IF($C65&gt;Z66,2,IF($C65&gt;Z67,1,0))))</f>
        <v>1</v>
      </c>
      <c r="AL66" s="23"/>
    </row>
    <row r="67" spans="1:38" ht="15.75" thickBot="1" x14ac:dyDescent="0.3">
      <c r="A67" s="192"/>
      <c r="B67" s="188"/>
      <c r="C67" s="161">
        <f>D67*D64</f>
        <v>4670.6657645021432</v>
      </c>
      <c r="D67" s="33">
        <f>IF(AND(C65&gt;Z64,D65&gt;Z$5),AB64,IF(D65&gt;V$5,((D65-V$5)/(Z$5-V$5))*(AC65-Y65)+Y65,IF(D65&gt;R$5,((D65-R$5)/(V$5-R$5))*(Y65-U65)+U65,IF(D65&gt;N$5,((D65-N$5)/(R$5-N$5))*(U65-Q65)+Q65,IF(D65&gt;J$5,((D65-J$5)/(N$5-J$5))*(Q65-M65)+M65,IF(D65&gt;F$5,((D65-F$5)/(J$5-F$5))*(M65-I65)+I65,I65))))))</f>
        <v>1293.6674976231182</v>
      </c>
      <c r="E67" s="111" t="s">
        <v>7</v>
      </c>
      <c r="F67" s="108">
        <f>(F$79-F$59)/5+F63</f>
        <v>5160</v>
      </c>
      <c r="G67" s="106">
        <f>(G$79-G$59)/5+G63</f>
        <v>5.1599999999999993</v>
      </c>
      <c r="H67" s="135">
        <f t="shared" si="18"/>
        <v>1000.0000000000001</v>
      </c>
      <c r="I67" s="131">
        <f>IF(I66=1,($C65-F67)/(F66-F67),IF(I66=2,($C65-F66)/(F65-F66),IF(I66=3,($C65-F65)/(F64-F65),0)))</f>
        <v>0</v>
      </c>
      <c r="J67" s="108">
        <f>(J$79-J$59)/5+J63</f>
        <v>4740</v>
      </c>
      <c r="K67" s="106">
        <f>(K$79-K$59)/5+K63</f>
        <v>3.97</v>
      </c>
      <c r="L67" s="135">
        <f t="shared" si="19"/>
        <v>1193.9546599496221</v>
      </c>
      <c r="M67" s="131">
        <f>IF(M66=1,($C65-J67)/(J66-J67),IF(M66=2,($C65-J66)/(J65-J66),IF(M66=3,($C65-J65)/(J64-J65),0)))</f>
        <v>0</v>
      </c>
      <c r="N67" s="108">
        <f>(N$79-N$59)/5+N63</f>
        <v>4300</v>
      </c>
      <c r="O67" s="106">
        <f>(O$79-O$59)/5+O63</f>
        <v>3.2600000000000002</v>
      </c>
      <c r="P67" s="135">
        <f t="shared" si="20"/>
        <v>1319.0184049079753</v>
      </c>
      <c r="Q67" s="131">
        <f>IF(Q66=1,($C65-N67)/(N66-N67),IF(Q66=2,($C65-N66)/(N65-N66),IF(Q66=3,($C65-N65)/(N64-N65),0)))</f>
        <v>4.7550604862857837E-2</v>
      </c>
      <c r="R67" s="108">
        <f>(R$79-R$59)/5+R63</f>
        <v>3800</v>
      </c>
      <c r="S67" s="106">
        <f>(S$79-S$59)/5+S63</f>
        <v>2.5199999999999996</v>
      </c>
      <c r="T67" s="142">
        <f t="shared" si="21"/>
        <v>1507.9365079365082</v>
      </c>
      <c r="U67" s="131">
        <f>IF(U66=1,($C65-R67)/(R66-R67),IF(U66=2,($C65-R66)/(R65-R66),IF(U66=3,($C65-R65)/(R64-R65),0)))</f>
        <v>0.11190529372347555</v>
      </c>
      <c r="V67" s="108">
        <f>(V$79-V$59)/5+V63</f>
        <v>3300</v>
      </c>
      <c r="W67" s="106">
        <f>(W$79-W$59)/5+W63</f>
        <v>2.0300000000000002</v>
      </c>
      <c r="X67" s="142">
        <f t="shared" si="22"/>
        <v>1625.6157635467978</v>
      </c>
      <c r="Y67" s="131">
        <f>IF(Y66=1,($C65-V67)/(V66-V67),IF(Y66=2,($C65-V66)/(V65-V66),IF(Y66=3,($C65-V65)/(V64-V65),0)))</f>
        <v>0.16811381943717962</v>
      </c>
      <c r="Z67" s="108">
        <f>(Z$79-Z$59)/5+Z63</f>
        <v>2800</v>
      </c>
      <c r="AA67" s="106">
        <f>(AA$79-AA$59)/5+AA63</f>
        <v>1.51</v>
      </c>
      <c r="AB67" s="142">
        <f t="shared" si="23"/>
        <v>1854.3046357615895</v>
      </c>
      <c r="AC67" s="131">
        <f>IF(AC66=1,($C65-Z67)/(Z66-Z67),IF(AC66=2,($C65-Z66)/(Z65-Z66),IF(AC66=3,($C65-Z65)/(Z64-Z65),0)))</f>
        <v>0.21763085399449036</v>
      </c>
      <c r="AL67" s="23"/>
    </row>
    <row r="68" spans="1:38" x14ac:dyDescent="0.25">
      <c r="A68" s="192"/>
      <c r="B68" s="186">
        <v>5</v>
      </c>
      <c r="C68" s="34"/>
      <c r="D68" s="31">
        <f>IF(D69&gt;V$5,(1-(D69-V$5)/(Z$5-V$5))*(Y68-AC68)+AC68,IF(D69&gt;R$5,(1-(D69-R$5)/(V$5-R$5))*(U68-Y68)+Y68,IF(D69&gt;N$5,(1-(D69-N$5)/(R$5-N$5))*(Q68-U68)+U68,IF(D69&gt;J$5,(1-(D69-J$5)/(N$5-J$5))*(M68-Q68)+Q68,IF(D69&gt;F$5,(1-(D69-F$5)/(J$5-F$5))*(I68-M68)+M68,I68)))))</f>
        <v>3.8484937039666334</v>
      </c>
      <c r="E68" s="109" t="s">
        <v>6</v>
      </c>
      <c r="F68" s="107">
        <f>(F$76-F$56)/5+F64</f>
        <v>16680</v>
      </c>
      <c r="G68" s="105">
        <f>(G$76-G$56)/5+G64</f>
        <v>4.12</v>
      </c>
      <c r="H68" s="133">
        <f t="shared" si="18"/>
        <v>4048.5436893203882</v>
      </c>
      <c r="I68" s="16">
        <f>IF(I70=0,G71,IF(I70=1,(G70-G71)*I71+G71,IF(I70=2,(G69-G70)*I71+G70,IF(I70=3,(G68-G69)*I71+G69,G68))))</f>
        <v>5.6399999999999988</v>
      </c>
      <c r="J68" s="107">
        <f>(J$76-J$56)/5+J64</f>
        <v>16480</v>
      </c>
      <c r="K68" s="105">
        <f>(K$76-K$56)/5+K64</f>
        <v>3.75</v>
      </c>
      <c r="L68" s="133">
        <f t="shared" si="19"/>
        <v>4394.666666666667</v>
      </c>
      <c r="M68" s="16">
        <f>IF(M70=0,K71,IF(M70=1,(K70-K71)*M71+K71,IF(M70=2,(K69-K70)*M71+K70,IF(M70=3,(K68-K69)*M71+K69,K68))))</f>
        <v>4.13</v>
      </c>
      <c r="N68" s="107">
        <f>(N$76-N$56)/5+N64</f>
        <v>16240</v>
      </c>
      <c r="O68" s="105">
        <f>(O$76-O$56)/5+O64</f>
        <v>3.38</v>
      </c>
      <c r="P68" s="133">
        <f t="shared" si="20"/>
        <v>4804.7337278106506</v>
      </c>
      <c r="Q68" s="16">
        <f>IF(Q70=0,O71,IF(Q70=1,(O70-O71)*Q71+O71,IF(Q70=2,(O69-O70)*Q71+O70,IF(Q70=3,(O68-O69)*Q71+O69,O68))))</f>
        <v>3.3547445000582008</v>
      </c>
      <c r="R68" s="107">
        <f>(R$76-R$56)/5+R64</f>
        <v>15980</v>
      </c>
      <c r="S68" s="105">
        <f>(S$76-S$56)/5+S64</f>
        <v>2.9800000000000004</v>
      </c>
      <c r="T68" s="141">
        <f t="shared" si="21"/>
        <v>5362.4161073825499</v>
      </c>
      <c r="U68" s="16">
        <f>IF(U70=0,S71,IF(U70=1,(S70-S71)*U71+S71,IF(U70=2,(S69-S70)*U71+S70,IF(U70=3,(S68-S69)*U71+S69,S68))))</f>
        <v>2.6162722923009998</v>
      </c>
      <c r="V68" s="107">
        <f>(V$76-V$56)/5+V64</f>
        <v>15280</v>
      </c>
      <c r="W68" s="105">
        <f>(W$76-W$56)/5+W64</f>
        <v>2.7199999999999998</v>
      </c>
      <c r="X68" s="141">
        <f t="shared" si="22"/>
        <v>5617.6470588235297</v>
      </c>
      <c r="Y68" s="16">
        <f>IF(Y70=0,W71,IF(Y70=1,(W70-W71)*Y71+W71,IF(Y70=2,(W69-W70)*Y71+W70,IF(Y70=3,(W68-W69)*Y71+W69,W68))))</f>
        <v>2.1855831037649223</v>
      </c>
      <c r="Z68" s="107">
        <f>(Z$76-Z$56)/5+Z64</f>
        <v>14480</v>
      </c>
      <c r="AA68" s="105">
        <f>(AA$76-AA$56)/5+AA64</f>
        <v>2.4399999999999995</v>
      </c>
      <c r="AB68" s="141">
        <f t="shared" si="23"/>
        <v>5934.426229508198</v>
      </c>
      <c r="AC68" s="59">
        <f>IF(AC70=0,AA71,IF(AC70=1,(AA70-AA71)*AC71+AA71,IF(AC70=2,(AA69-AA70)*AC71+AA70,IF(AC70=3,(AA68-AA69)*AC71+AA69,AA68))))</f>
        <v>1.7406803767057466</v>
      </c>
      <c r="AE68" s="23"/>
      <c r="AF68" s="23"/>
      <c r="AG68" s="23"/>
      <c r="AH68" s="23"/>
      <c r="AI68" s="23"/>
      <c r="AJ68" s="23"/>
      <c r="AK68" s="23"/>
      <c r="AL68" s="23"/>
    </row>
    <row r="69" spans="1:38" x14ac:dyDescent="0.25">
      <c r="A69" s="192"/>
      <c r="B69" s="187"/>
      <c r="C69" s="13">
        <f>C$1/(21-E$1)*(C$4-B68)</f>
        <v>4297.5206611570247</v>
      </c>
      <c r="D69" s="32">
        <f>(C69/P$1)^(1/1.3)*50+C$391+$C$2/2+$N$2/100*5+X$2/2</f>
        <v>36.815571099169887</v>
      </c>
      <c r="E69" s="110" t="s">
        <v>20</v>
      </c>
      <c r="F69" s="49">
        <v>14000</v>
      </c>
      <c r="G69" s="104">
        <f>(G$77-G$57)/5+G65</f>
        <v>4.3</v>
      </c>
      <c r="H69" s="134">
        <f t="shared" si="18"/>
        <v>3255.8139534883721</v>
      </c>
      <c r="I69" s="63">
        <f>$C69/I68</f>
        <v>761.97174843209677</v>
      </c>
      <c r="J69" s="49">
        <v>14000</v>
      </c>
      <c r="K69" s="104">
        <f>(K$77-K$57)/5+K65</f>
        <v>3.9300000000000006</v>
      </c>
      <c r="L69" s="134">
        <f t="shared" si="19"/>
        <v>3562.3409669211192</v>
      </c>
      <c r="M69" s="63">
        <f>$C69/M68</f>
        <v>1040.5619034278511</v>
      </c>
      <c r="N69" s="49">
        <v>14000</v>
      </c>
      <c r="O69" s="104">
        <f>(O$77-O$57)/5+O65</f>
        <v>3.5600000000000005</v>
      </c>
      <c r="P69" s="134">
        <f t="shared" si="20"/>
        <v>3932.5842696629206</v>
      </c>
      <c r="Q69" s="63">
        <f>$C69/Q68</f>
        <v>1281.0277089901981</v>
      </c>
      <c r="R69" s="49">
        <v>14000</v>
      </c>
      <c r="S69" s="104">
        <f>(S$77-S$57)/5+S65</f>
        <v>3.1599999999999997</v>
      </c>
      <c r="T69" s="139">
        <f t="shared" si="21"/>
        <v>4430.3797468354433</v>
      </c>
      <c r="U69" s="63">
        <f>$C69/U68</f>
        <v>1642.6121523373145</v>
      </c>
      <c r="V69" s="49">
        <v>14000</v>
      </c>
      <c r="W69" s="104">
        <f>(W$77-W$57)/5+W65</f>
        <v>2.91</v>
      </c>
      <c r="X69" s="139">
        <f t="shared" si="22"/>
        <v>4810.9965635738827</v>
      </c>
      <c r="Y69" s="63">
        <f>$C69/Y68</f>
        <v>1966.3039368093775</v>
      </c>
      <c r="Z69" s="49">
        <v>14000</v>
      </c>
      <c r="AA69" s="104">
        <f>(AA$77-AA$57)/5+AA65</f>
        <v>2.6099999999999994</v>
      </c>
      <c r="AB69" s="139">
        <f t="shared" si="23"/>
        <v>5363.9846743295029</v>
      </c>
      <c r="AC69" s="63">
        <f>IF($C69&gt;Z68,AB68,$C69/AC68)</f>
        <v>2468.8740785888112</v>
      </c>
      <c r="AG69" s="23"/>
      <c r="AL69" s="23"/>
    </row>
    <row r="70" spans="1:38" x14ac:dyDescent="0.25">
      <c r="A70" s="192"/>
      <c r="B70" s="187"/>
      <c r="C70" s="225">
        <f>C71/X$2/60/1.11</f>
        <v>13.034934353988488</v>
      </c>
      <c r="D70" s="38">
        <f>IF(AND(D69&lt;F$5,C69&lt;F71),C69/F71*100,IF(AND(D69&lt;J$5,C69&lt;J71),C69/(F71-((D69-F$5)/(J$5-F$5))*(F71-J71))*100,IF(AND(D69&lt;N$5,C69&lt;N71),C69/(J71-((D69-J$5)/(N$5-J$5))*(J71-N71))*100,IF(AND(D69&lt;R$5,C69&lt;R71),C69/(N71-((D69-N$5)/(R$5-N$5))*(N71-R71))*100,IF(AND(D69&lt;V$5,C73&lt;V71),C69/(R71-((D69-R$5)/(V$5-R$5))*(R71-V71))*100,100)))))</f>
        <v>100</v>
      </c>
      <c r="E70" s="110" t="s">
        <v>21</v>
      </c>
      <c r="F70" s="49">
        <v>11200</v>
      </c>
      <c r="G70" s="104">
        <f>(G$78-G$58)/5+G66</f>
        <v>4.6100000000000003</v>
      </c>
      <c r="H70" s="134">
        <f t="shared" si="18"/>
        <v>2429.5010845986985</v>
      </c>
      <c r="I70" s="130">
        <f>IF($C69&gt;F69,3,IF($C69&gt;F70,2,IF($C69&gt;F71,1,0)))</f>
        <v>0</v>
      </c>
      <c r="J70" s="49">
        <v>11200</v>
      </c>
      <c r="K70" s="104">
        <f>(K$78-K$58)/5+K66</f>
        <v>4.2399999999999993</v>
      </c>
      <c r="L70" s="134">
        <f t="shared" si="19"/>
        <v>2641.5094339622647</v>
      </c>
      <c r="M70" s="130">
        <f>IF($C69&gt;J69,3,IF($C69&gt;J70,2,IF($C69&gt;J71,1,0)))</f>
        <v>0</v>
      </c>
      <c r="N70" s="49">
        <v>11200</v>
      </c>
      <c r="O70" s="104">
        <f>(O$78-O$58)/5+O66</f>
        <v>3.8699999999999992</v>
      </c>
      <c r="P70" s="134">
        <f t="shared" si="20"/>
        <v>2894.0568475452201</v>
      </c>
      <c r="Q70" s="130">
        <f>IF($C69&gt;N69,3,IF($C69&gt;N70,2,IF($C69&gt;N71,1,0)))</f>
        <v>1</v>
      </c>
      <c r="R70" s="49">
        <v>11200</v>
      </c>
      <c r="S70" s="104">
        <f>(S$78-S$58)/5+S66</f>
        <v>3.4699999999999998</v>
      </c>
      <c r="T70" s="139">
        <f t="shared" si="21"/>
        <v>3227.6657060518733</v>
      </c>
      <c r="U70" s="132">
        <f>IF($C69&gt;R69,3,IF($C69&gt;R70,2,IF($C69&gt;R71,1,0)))</f>
        <v>1</v>
      </c>
      <c r="V70" s="49">
        <v>11200</v>
      </c>
      <c r="W70" s="104">
        <f>(W$78-W$58)/5+W66</f>
        <v>3.1399999999999997</v>
      </c>
      <c r="X70" s="139">
        <f t="shared" si="22"/>
        <v>3566.8789808917199</v>
      </c>
      <c r="Y70" s="130">
        <f>IF($C69&gt;V69,3,IF($C69&gt;V70,2,IF($C69&gt;V71,1,0)))</f>
        <v>1</v>
      </c>
      <c r="Z70" s="49">
        <v>11200</v>
      </c>
      <c r="AA70" s="104">
        <f>(AA$78-AA$58)/5+AA66</f>
        <v>2.7599999999999993</v>
      </c>
      <c r="AB70" s="139">
        <f t="shared" si="23"/>
        <v>4057.9710144927544</v>
      </c>
      <c r="AC70" s="129">
        <f>IF($C69&gt;Z68,4,IF($C69&gt;Z69,3,IF($C69&gt;Z70,2,IF($C69&gt;Z71,1,0))))</f>
        <v>1</v>
      </c>
      <c r="AG70" s="23"/>
      <c r="AL70" s="23"/>
    </row>
    <row r="71" spans="1:38" ht="15.75" thickBot="1" x14ac:dyDescent="0.3">
      <c r="A71" s="192"/>
      <c r="B71" s="188"/>
      <c r="C71" s="161">
        <f>D71*D68</f>
        <v>4340.6331398781667</v>
      </c>
      <c r="D71" s="33">
        <f>IF(AND(C69&gt;Z68,D69&gt;Z$5),AB68,IF(D69&gt;V$5,((D69-V$5)/(Z$5-V$5))*(AC69-Y69)+Y69,IF(D69&gt;R$5,((D69-R$5)/(V$5-R$5))*(Y69-U69)+U69,IF(D69&gt;N$5,((D69-N$5)/(R$5-N$5))*(U69-Q69)+Q69,IF(D69&gt;J$5,((D69-J$5)/(N$5-J$5))*(Q69-M69)+M69,IF(D69&gt;F$5,((D69-F$5)/(J$5-F$5))*(M69-I69)+I69,I69))))))</f>
        <v>1127.8784568113717</v>
      </c>
      <c r="E71" s="111" t="s">
        <v>7</v>
      </c>
      <c r="F71" s="108">
        <f>(F$79-F$59)/5+F67</f>
        <v>4940</v>
      </c>
      <c r="G71" s="106">
        <f>(G$79-G$59)/5+G67</f>
        <v>5.6399999999999988</v>
      </c>
      <c r="H71" s="135">
        <f t="shared" si="18"/>
        <v>875.88652482269526</v>
      </c>
      <c r="I71" s="131">
        <f>IF(I70=1,($C69-F71)/(F70-F71),IF(I70=2,($C69-F70)/(F69-F70),IF(I70=3,($C69-F69)/(F68-F69),0)))</f>
        <v>0</v>
      </c>
      <c r="J71" s="108">
        <f>(J$79-J$59)/5+J67</f>
        <v>4560</v>
      </c>
      <c r="K71" s="106">
        <f>(K$79-K$59)/5+K67</f>
        <v>4.13</v>
      </c>
      <c r="L71" s="135">
        <f t="shared" si="19"/>
        <v>1104.1162227602906</v>
      </c>
      <c r="M71" s="131">
        <f>IF(M70=1,($C69-J71)/(J70-J71),IF(M70=2,($C69-J70)/(J69-J70),IF(M70=3,($C69-J69)/(J68-J69),0)))</f>
        <v>0</v>
      </c>
      <c r="N71" s="108">
        <f>(N$79-N$59)/5+N67</f>
        <v>4100</v>
      </c>
      <c r="O71" s="106">
        <f>(O$79-O$59)/5+O67</f>
        <v>3.3400000000000003</v>
      </c>
      <c r="P71" s="135">
        <f t="shared" si="20"/>
        <v>1227.5449101796405</v>
      </c>
      <c r="Q71" s="131">
        <f>IF(Q70=1,($C69-N71)/(N70-N71),IF(Q70=2,($C69-N70)/(N69-N70),IF(Q70=3,($C69-N69)/(N68-N69),0)))</f>
        <v>2.7819811430566863E-2</v>
      </c>
      <c r="R71" s="108">
        <f>(R$79-R$59)/5+R67</f>
        <v>3600</v>
      </c>
      <c r="S71" s="106">
        <f>(S$79-S$59)/5+S67</f>
        <v>2.5299999999999994</v>
      </c>
      <c r="T71" s="142">
        <f t="shared" si="21"/>
        <v>1422.9249011857712</v>
      </c>
      <c r="U71" s="131">
        <f>IF(U70=1,($C69-R71)/(R70-R71),IF(U70=2,($C69-R70)/(R69-R70),IF(U70=3,($C69-R69)/(R68-R69),0)))</f>
        <v>9.177903436276641E-2</v>
      </c>
      <c r="V71" s="108">
        <f>(V$79-V$59)/5+V67</f>
        <v>3100</v>
      </c>
      <c r="W71" s="106">
        <f>(W$79-W$59)/5+W67</f>
        <v>2.0200000000000005</v>
      </c>
      <c r="X71" s="142">
        <f t="shared" si="22"/>
        <v>1534.6534653465344</v>
      </c>
      <c r="Y71" s="131">
        <f>IF(Y70=1,($C69-V71)/(V70-V71),IF(Y70=2,($C69-V70)/(V69-V70),IF(Y70=3,($C69-V69)/(V68-V69),0)))</f>
        <v>0.14784205693296601</v>
      </c>
      <c r="Z71" s="108">
        <f>(Z$79-Z$59)/5+Z67</f>
        <v>2600</v>
      </c>
      <c r="AA71" s="106">
        <f>(AA$79-AA$59)/5+AA67</f>
        <v>1.49</v>
      </c>
      <c r="AB71" s="142">
        <f t="shared" si="23"/>
        <v>1744.9664429530201</v>
      </c>
      <c r="AC71" s="131">
        <f>IF(AC70=1,($C69-Z71)/(Z70-Z71),IF(AC70=2,($C69-Z70)/(Z69-Z70),IF(AC70=3,($C69-Z69)/(Z68-Z69),0)))</f>
        <v>0.19738612339035172</v>
      </c>
      <c r="AG71" s="23"/>
      <c r="AL71" s="23"/>
    </row>
    <row r="72" spans="1:38" x14ac:dyDescent="0.25">
      <c r="A72" s="192"/>
      <c r="B72" s="186">
        <v>6</v>
      </c>
      <c r="C72" s="34"/>
      <c r="D72" s="31">
        <f>IF(D73&gt;V$5,(1-(D73-V$5)/(Z$5-V$5))*(Y72-AC72)+AC72,IF(D73&gt;R$5,(1-(D73-R$5)/(V$5-R$5))*(U72-Y72)+Y72,IF(D73&gt;N$5,(1-(D73-N$5)/(R$5-N$5))*(Q72-U72)+U72,IF(D73&gt;J$5,(1-(D73-J$5)/(N$5-J$5))*(M72-Q72)+Q72,IF(D73&gt;F$5,(1-(D73-F$5)/(J$5-F$5))*(I72-M72)+M72,I72)))))</f>
        <v>4.1137341667285519</v>
      </c>
      <c r="E72" s="109" t="s">
        <v>6</v>
      </c>
      <c r="F72" s="107">
        <f>(F$76-F$56)/5+F68</f>
        <v>16740</v>
      </c>
      <c r="G72" s="105">
        <f>(G$76-G$56)/5+G68</f>
        <v>4.41</v>
      </c>
      <c r="H72" s="133">
        <f t="shared" si="18"/>
        <v>3795.9183673469388</v>
      </c>
      <c r="I72" s="16">
        <f>IF(I74=0,G75,IF(I74=1,(G74-G75)*I75+G75,IF(I74=2,(G73-G74)*I75+G74,IF(I74=3,(G72-G73)*I75+G73,G72))))</f>
        <v>6.1199999999999983</v>
      </c>
      <c r="J72" s="107">
        <f>(J$76-J$56)/5+J68</f>
        <v>16540</v>
      </c>
      <c r="K72" s="105">
        <f>(K$76-K$56)/5+K68</f>
        <v>4</v>
      </c>
      <c r="L72" s="133">
        <f t="shared" si="19"/>
        <v>4135</v>
      </c>
      <c r="M72" s="16">
        <f>IF(M74=0,K75,IF(M74=1,(K74-K75)*M75+K75,IF(M74=2,(K73-K74)*M75+K74,IF(M74=3,(K72-K73)*M75+K73,K72))))</f>
        <v>4.29</v>
      </c>
      <c r="N72" s="107">
        <f>(N$76-N$56)/5+N68</f>
        <v>16320</v>
      </c>
      <c r="O72" s="105">
        <f>(O$76-O$56)/5+O68</f>
        <v>3.59</v>
      </c>
      <c r="P72" s="133">
        <f t="shared" si="20"/>
        <v>4545.9610027855151</v>
      </c>
      <c r="Q72" s="16">
        <f>IF(Q74=0,O75,IF(Q74=1,(O74-O75)*Q75+O75,IF(Q74=2,(O73-O74)*Q75+O74,IF(Q74=3,(O72-O73)*Q75+O73,O72))))</f>
        <v>3.4263274085814563</v>
      </c>
      <c r="R72" s="107">
        <f>(R$76-R$56)/5+R68</f>
        <v>16040</v>
      </c>
      <c r="S72" s="105">
        <f>(S$76-S$56)/5+S68</f>
        <v>3.1400000000000006</v>
      </c>
      <c r="T72" s="141">
        <f t="shared" si="21"/>
        <v>5108.2802547770689</v>
      </c>
      <c r="U72" s="16">
        <f>IF(U74=0,S75,IF(U74=1,(S74-S75)*U75+S75,IF(U74=2,(S73-S74)*U75+S74,IF(U74=3,(S72-S73)*U75+S73,S72))))</f>
        <v>2.6214070777707135</v>
      </c>
      <c r="V72" s="107">
        <f>(V$76-V$56)/5+V68</f>
        <v>15340</v>
      </c>
      <c r="W72" s="105">
        <f>(W$76-W$56)/5+W68</f>
        <v>2.8099999999999996</v>
      </c>
      <c r="X72" s="141">
        <f t="shared" si="22"/>
        <v>5459.0747330960858</v>
      </c>
      <c r="Y72" s="16">
        <f>IF(Y74=0,W75,IF(Y74=1,(W74-W75)*Y75+W75,IF(Y74=2,(W73-W74)*Y75+W74,IF(Y74=3,(W72-W73)*Y75+W73,W72))))</f>
        <v>2.1719695310166292</v>
      </c>
      <c r="Z72" s="107">
        <f>(Z$76-Z$56)/5+Z68</f>
        <v>14540</v>
      </c>
      <c r="AA72" s="105">
        <f>(AA$76-AA$56)/5+AA68</f>
        <v>2.4699999999999993</v>
      </c>
      <c r="AB72" s="141">
        <f t="shared" si="23"/>
        <v>5886.6396761133619</v>
      </c>
      <c r="AC72" s="59">
        <f>IF(AC74=0,AA75,IF(AC74=1,(AA74-AA75)*AC75+AA75,IF(AC74=2,(AA73-AA74)*AC75+AA74,IF(AC74=3,(AA72-AA73)*AC75+AA73,AA72))))</f>
        <v>1.7121637866265964</v>
      </c>
      <c r="AE72" s="23"/>
      <c r="AF72" s="23"/>
      <c r="AG72" s="23"/>
      <c r="AH72" s="23"/>
      <c r="AI72" s="23"/>
      <c r="AJ72" s="23"/>
      <c r="AK72" s="23"/>
      <c r="AL72" s="23"/>
    </row>
    <row r="73" spans="1:38" x14ac:dyDescent="0.25">
      <c r="A73" s="192"/>
      <c r="B73" s="187"/>
      <c r="C73" s="13">
        <f>C$1/(21-E$1)*(C$4-B72)</f>
        <v>3966.9421487603308</v>
      </c>
      <c r="D73" s="32">
        <f>(C73/P$1)^(1/1.3)*50+C$391+$C$2/2+$N$2/100*5+X$2/2</f>
        <v>36.020443597624997</v>
      </c>
      <c r="E73" s="110" t="s">
        <v>20</v>
      </c>
      <c r="F73" s="49">
        <v>14000</v>
      </c>
      <c r="G73" s="104">
        <f>(G$77-G$57)/5+G69</f>
        <v>4.5999999999999996</v>
      </c>
      <c r="H73" s="134">
        <f t="shared" si="18"/>
        <v>3043.4782608695655</v>
      </c>
      <c r="I73" s="63">
        <f>$C73/I72</f>
        <v>648.19316156214575</v>
      </c>
      <c r="J73" s="49">
        <v>14000</v>
      </c>
      <c r="K73" s="104">
        <f>(K$77-K$57)/5+K69</f>
        <v>4.1900000000000004</v>
      </c>
      <c r="L73" s="134">
        <f t="shared" si="19"/>
        <v>3341.2887828162288</v>
      </c>
      <c r="M73" s="63">
        <f>$C73/M72</f>
        <v>924.69513957117272</v>
      </c>
      <c r="N73" s="49">
        <v>14000</v>
      </c>
      <c r="O73" s="104">
        <f>(O$77-O$57)/5+O69</f>
        <v>3.7800000000000007</v>
      </c>
      <c r="P73" s="134">
        <f t="shared" si="20"/>
        <v>3703.703703703703</v>
      </c>
      <c r="Q73" s="63">
        <f>$C73/Q72</f>
        <v>1157.7825688300745</v>
      </c>
      <c r="R73" s="49">
        <v>14000</v>
      </c>
      <c r="S73" s="104">
        <f>(S$77-S$57)/5+S69</f>
        <v>3.3299999999999996</v>
      </c>
      <c r="T73" s="139">
        <f t="shared" si="21"/>
        <v>4204.2042042042049</v>
      </c>
      <c r="U73" s="63">
        <f>$C73/U72</f>
        <v>1513.2873419010839</v>
      </c>
      <c r="V73" s="49">
        <v>14000</v>
      </c>
      <c r="W73" s="104">
        <f>(W$77-W$57)/5+W69</f>
        <v>3.0300000000000002</v>
      </c>
      <c r="X73" s="139">
        <f t="shared" si="22"/>
        <v>4620.4620462046205</v>
      </c>
      <c r="Y73" s="63">
        <f>$C73/Y72</f>
        <v>1826.4262422242787</v>
      </c>
      <c r="Z73" s="49">
        <v>14000</v>
      </c>
      <c r="AA73" s="104">
        <f>(AA$77-AA$57)/5+AA69</f>
        <v>2.6799999999999993</v>
      </c>
      <c r="AB73" s="139">
        <f t="shared" si="23"/>
        <v>5223.8805970149269</v>
      </c>
      <c r="AC73" s="63">
        <f>IF($C73&gt;Z72,AB72,$C73/AC72)</f>
        <v>2316.9174466516597</v>
      </c>
      <c r="AL73" s="23"/>
    </row>
    <row r="74" spans="1:38" x14ac:dyDescent="0.25">
      <c r="A74" s="192"/>
      <c r="B74" s="187"/>
      <c r="C74" s="225">
        <f>C75/X$2/60/1.11</f>
        <v>12.01093826499268</v>
      </c>
      <c r="D74" s="38">
        <f>IF(AND(D73&lt;F$5,C73&lt;F75),C73/F75*100,IF(AND(D73&lt;J$5,C73&lt;J75),C73/(F75-((D73-F$5)/(J$5-F$5))*(F75-J75))*100,IF(AND(D73&lt;N$5,C73&lt;N75),C73/(J75-((D73-J$5)/(N$5-J$5))*(J75-N75))*100,IF(AND(D73&lt;R$5,C73&lt;R75),C73/(N75-((D73-N$5)/(R$5-N$5))*(N75-R75))*100,IF(AND(D73&lt;V$5,C77&lt;V75),C73/(R75-((D73-R$5)/(V$5-R$5))*(R75-V75))*100,100)))))</f>
        <v>100</v>
      </c>
      <c r="E74" s="110" t="s">
        <v>21</v>
      </c>
      <c r="F74" s="49">
        <v>11200</v>
      </c>
      <c r="G74" s="104">
        <f>(G$78-G$58)/5+G70</f>
        <v>4.9300000000000006</v>
      </c>
      <c r="H74" s="134">
        <f t="shared" si="18"/>
        <v>2271.805273833671</v>
      </c>
      <c r="I74" s="130">
        <f>IF($C73&gt;F73,3,IF($C73&gt;F74,2,IF($C73&gt;F75,1,0)))</f>
        <v>0</v>
      </c>
      <c r="J74" s="49">
        <v>11200</v>
      </c>
      <c r="K74" s="104">
        <f>(K$78-K$58)/5+K70</f>
        <v>4.5199999999999996</v>
      </c>
      <c r="L74" s="134">
        <f t="shared" si="19"/>
        <v>2477.8761061946907</v>
      </c>
      <c r="M74" s="130">
        <f>IF($C73&gt;J73,3,IF($C73&gt;J74,2,IF($C73&gt;J75,1,0)))</f>
        <v>0</v>
      </c>
      <c r="N74" s="49">
        <v>11200</v>
      </c>
      <c r="O74" s="104">
        <f>(O$78-O$58)/5+O70</f>
        <v>4.1099999999999994</v>
      </c>
      <c r="P74" s="134">
        <f t="shared" si="20"/>
        <v>2725.0608272506088</v>
      </c>
      <c r="Q74" s="130">
        <f>IF($C73&gt;N73,3,IF($C73&gt;N74,2,IF($C73&gt;N75,1,0)))</f>
        <v>1</v>
      </c>
      <c r="R74" s="49">
        <v>11200</v>
      </c>
      <c r="S74" s="104">
        <f>(S$78-S$58)/5+S70</f>
        <v>3.6599999999999997</v>
      </c>
      <c r="T74" s="139">
        <f t="shared" si="21"/>
        <v>3060.1092896174864</v>
      </c>
      <c r="U74" s="132">
        <f>IF($C73&gt;R73,3,IF($C73&gt;R74,2,IF($C73&gt;R75,1,0)))</f>
        <v>1</v>
      </c>
      <c r="V74" s="49">
        <v>11200</v>
      </c>
      <c r="W74" s="104">
        <f>(W$78-W$58)/5+W70</f>
        <v>3.2699999999999996</v>
      </c>
      <c r="X74" s="139">
        <f t="shared" si="22"/>
        <v>3425.0764525993886</v>
      </c>
      <c r="Y74" s="130">
        <f>IF($C73&gt;V73,3,IF($C73&gt;V74,2,IF($C73&gt;V75,1,0)))</f>
        <v>1</v>
      </c>
      <c r="Z74" s="49">
        <v>11200</v>
      </c>
      <c r="AA74" s="104">
        <f>(AA$78-AA$58)/5+AA70</f>
        <v>2.8299999999999992</v>
      </c>
      <c r="AB74" s="139">
        <f t="shared" si="23"/>
        <v>3957.5971731448776</v>
      </c>
      <c r="AC74" s="129">
        <f>IF($C73&gt;Z72,4,IF($C73&gt;Z73,3,IF($C73&gt;Z74,2,IF($C73&gt;Z75,1,0))))</f>
        <v>1</v>
      </c>
      <c r="AL74" s="23"/>
    </row>
    <row r="75" spans="1:38" ht="15.75" thickBot="1" x14ac:dyDescent="0.3">
      <c r="A75" s="192"/>
      <c r="B75" s="188"/>
      <c r="C75" s="161">
        <f>D75*D72</f>
        <v>3999.6424422425625</v>
      </c>
      <c r="D75" s="33">
        <f>IF(AND(C73&gt;Z72,D73&gt;Z$5),AB72,IF(D73&gt;V$5,((D73-V$5)/(Z$5-V$5))*(AC73-Y73)+Y73,IF(D73&gt;R$5,((D73-R$5)/(V$5-R$5))*(Y73-U73)+U73,IF(D73&gt;N$5,((D73-N$5)/(R$5-N$5))*(U73-Q73)+Q73,IF(D73&gt;J$5,((D73-J$5)/(N$5-J$5))*(Q73-M73)+M73,IF(D73&gt;F$5,((D73-F$5)/(J$5-F$5))*(M73-I73)+I73,I73))))))</f>
        <v>972.26565454599586</v>
      </c>
      <c r="E75" s="111" t="s">
        <v>7</v>
      </c>
      <c r="F75" s="108">
        <f>(F$79-F$59)/5+F71</f>
        <v>4720</v>
      </c>
      <c r="G75" s="106">
        <f>(G$79-G$59)/5+G71</f>
        <v>6.1199999999999983</v>
      </c>
      <c r="H75" s="135">
        <f t="shared" si="18"/>
        <v>771.24183006535964</v>
      </c>
      <c r="I75" s="131">
        <f>IF(I74=1,($C73-F75)/(F74-F75),IF(I74=2,($C73-F74)/(F73-F74),IF(I74=3,($C73-F73)/(F72-F73),0)))</f>
        <v>0</v>
      </c>
      <c r="J75" s="108">
        <f>(J$79-J$59)/5+J71</f>
        <v>4380</v>
      </c>
      <c r="K75" s="106">
        <f>(K$79-K$59)/5+K71</f>
        <v>4.29</v>
      </c>
      <c r="L75" s="135">
        <f t="shared" si="19"/>
        <v>1020.979020979021</v>
      </c>
      <c r="M75" s="131">
        <f>IF(M74=1,($C73-J75)/(J74-J75),IF(M74=2,($C73-J74)/(J73-J74),IF(M74=3,($C73-J73)/(J72-J73),0)))</f>
        <v>0</v>
      </c>
      <c r="N75" s="108">
        <f>(N$79-N$59)/5+N71</f>
        <v>3900</v>
      </c>
      <c r="O75" s="106">
        <f>(O$79-O$59)/5+O71</f>
        <v>3.4200000000000004</v>
      </c>
      <c r="P75" s="135">
        <f t="shared" si="20"/>
        <v>1140.3508771929824</v>
      </c>
      <c r="Q75" s="131">
        <f>IF(Q74=1,($C73-N75)/(N74-N75),IF(Q74=2,($C73-N74)/(N73-N74),IF(Q74=3,($C73-N73)/(N72-N73),0)))</f>
        <v>9.1701573644288811E-3</v>
      </c>
      <c r="R75" s="108">
        <f>(R$79-R$59)/5+R71</f>
        <v>3400</v>
      </c>
      <c r="S75" s="106">
        <f>(S$79-S$59)/5+S71</f>
        <v>2.5399999999999991</v>
      </c>
      <c r="T75" s="142">
        <f t="shared" si="21"/>
        <v>1338.5826771653549</v>
      </c>
      <c r="U75" s="131">
        <f>IF(U74=1,($C73-R75)/(R74-R75),IF(U74=2,($C73-R74)/(R73-R74),IF(U74=3,($C73-R73)/(R72-R73),0)))</f>
        <v>7.2684890866709082E-2</v>
      </c>
      <c r="V75" s="108">
        <f>(V$79-V$59)/5+V71</f>
        <v>2900</v>
      </c>
      <c r="W75" s="106">
        <f>(W$79-W$59)/5+W71</f>
        <v>2.0100000000000007</v>
      </c>
      <c r="X75" s="142">
        <f t="shared" si="22"/>
        <v>1442.7860696517407</v>
      </c>
      <c r="Y75" s="131">
        <f>IF(Y74=1,($C73-V75)/(V74-V75),IF(Y74=2,($C73-V74)/(V73-V74),IF(Y74=3,($C73-V73)/(V72-V73),0)))</f>
        <v>0.12854724683859409</v>
      </c>
      <c r="Z75" s="108">
        <f>(Z$79-Z$59)/5+Z71</f>
        <v>2400</v>
      </c>
      <c r="AA75" s="106">
        <f>(AA$79-AA$59)/5+AA71</f>
        <v>1.47</v>
      </c>
      <c r="AB75" s="142">
        <f t="shared" si="23"/>
        <v>1632.6530612244899</v>
      </c>
      <c r="AC75" s="131">
        <f>IF(AC74=1,($C73-Z75)/(Z74-Z75),IF(AC74=2,($C73-Z74)/(Z73-Z74),IF(AC74=3,($C73-Z73)/(Z72-Z73),0)))</f>
        <v>0.17806160781367397</v>
      </c>
      <c r="AL75" s="23"/>
    </row>
    <row r="76" spans="1:38" x14ac:dyDescent="0.25">
      <c r="A76" s="192"/>
      <c r="B76" s="186">
        <v>7</v>
      </c>
      <c r="C76" s="34"/>
      <c r="D76" s="31">
        <f>IF(D77&gt;V$5,(1-(D77-V$5)/(Z$5-V$5))*(Y76-AC76)+AC76,IF(D77&gt;R$5,(1-(D77-R$5)/(V$5-R$5))*(U76-Y76)+Y76,IF(D77&gt;N$5,(1-(D77-N$5)/(R$5-N$5))*(Q76-U76)+U76,IF(D77&gt;J$5,(1-(D77-J$5)/(N$5-J$5))*(M76-Q76)+Q76,IF(D77&gt;F$5,(1-(D77-F$5)/(J$5-F$5))*(I76-M76)+M76,I76)))))</f>
        <v>4.4101271656377623</v>
      </c>
      <c r="E76" s="109" t="s">
        <v>6</v>
      </c>
      <c r="F76" s="48">
        <v>16800</v>
      </c>
      <c r="G76" s="74">
        <v>4.7</v>
      </c>
      <c r="H76" s="133">
        <f>F76/G76</f>
        <v>3574.4680851063827</v>
      </c>
      <c r="I76" s="16">
        <f>IF(I78=0,G79,IF(I78=1,(G78-G79)*I79+G79,IF(I78=2,(G77-G78)*I79+G78,IF(I78=3,(G76-G77)*I79+G77,G76))))</f>
        <v>6.6</v>
      </c>
      <c r="J76" s="48">
        <v>16600</v>
      </c>
      <c r="K76" s="4">
        <v>4.25</v>
      </c>
      <c r="L76" s="133">
        <f>J76/K76</f>
        <v>3905.8823529411766</v>
      </c>
      <c r="M76" s="16">
        <f>IF(M78=0,K79,IF(M78=1,(K78-K79)*M79+K79,IF(M78=2,(K77-K78)*M79+K78,IF(M78=3,(K76-K77)*M79+K77,K76))))</f>
        <v>4.45</v>
      </c>
      <c r="N76" s="48">
        <v>16400</v>
      </c>
      <c r="O76" s="4">
        <v>3.8</v>
      </c>
      <c r="P76" s="133">
        <f>N76/O76</f>
        <v>4315.7894736842109</v>
      </c>
      <c r="Q76" s="16">
        <f>IF(Q78=0,O79,IF(Q78=1,(O78-O79)*Q79+O79,IF(Q78=2,(O77-O78)*Q79+O78,IF(Q78=3,(O76-O77)*Q79+O77,O76))))</f>
        <v>3.5</v>
      </c>
      <c r="R76" s="48">
        <v>16100</v>
      </c>
      <c r="S76" s="4">
        <v>3.3</v>
      </c>
      <c r="T76" s="141">
        <f>R76/S76</f>
        <v>4878.787878787879</v>
      </c>
      <c r="U76" s="16">
        <f>IF(U78=0,S79,IF(U78=1,(S78-S79)*U79+S79,IF(U78=2,(S77-S78)*U79+S78,IF(U78=3,(S76-S77)*U79+S77,S76))))</f>
        <v>2.6209090909090906</v>
      </c>
      <c r="V76" s="48">
        <v>15400</v>
      </c>
      <c r="W76" s="4">
        <v>2.9</v>
      </c>
      <c r="X76" s="141">
        <f>V76/W76</f>
        <v>5310.3448275862074</v>
      </c>
      <c r="Y76" s="16">
        <f>IF(Y78=0,W79,IF(Y78=1,(W78-W79)*Y79+W79,IF(Y78=2,(W77-W78)*Y79+W78,IF(Y78=3,(W76-W77)*Y79+W77,W76))))</f>
        <v>2.1542245989304813</v>
      </c>
      <c r="Z76" s="48">
        <v>14600</v>
      </c>
      <c r="AA76" s="4">
        <v>2.5</v>
      </c>
      <c r="AB76" s="133">
        <f>Z76/AA76</f>
        <v>5840</v>
      </c>
      <c r="AC76" s="59">
        <f>IF(AC78=0,AA79,IF(AC78=1,(AA78-AA79)*AC79+AA79,IF(AC78=2,(AA77-AA78)*AC79+AA78,IF(AC78=3,(AA76-AA77)*AC79+AA77,AA76))))</f>
        <v>1.6814141414141415</v>
      </c>
      <c r="AE76" s="23"/>
      <c r="AF76" s="23"/>
      <c r="AG76" s="23"/>
      <c r="AH76" s="23"/>
      <c r="AI76" s="23"/>
      <c r="AJ76" s="23"/>
      <c r="AK76" s="23"/>
      <c r="AL76" s="23"/>
    </row>
    <row r="77" spans="1:38" x14ac:dyDescent="0.25">
      <c r="A77" s="192"/>
      <c r="B77" s="187"/>
      <c r="C77" s="13">
        <f>C$1/(21-E$1)*(C$4-B76)</f>
        <v>3636.3636363636365</v>
      </c>
      <c r="D77" s="32">
        <f>(C77/P$1)^(1/1.3)*50+C$391+$C$2/2+$N$2/100*5+X$2/2</f>
        <v>35.209857022959149</v>
      </c>
      <c r="E77" s="110" t="s">
        <v>20</v>
      </c>
      <c r="F77" s="49">
        <v>14000</v>
      </c>
      <c r="G77" s="71">
        <v>4.9000000000000004</v>
      </c>
      <c r="H77" s="134">
        <f>F77/G77</f>
        <v>2857.1428571428569</v>
      </c>
      <c r="I77" s="63">
        <f>$C77/I76</f>
        <v>550.96418732782377</v>
      </c>
      <c r="J77" s="49">
        <v>14000</v>
      </c>
      <c r="K77" s="6">
        <v>4.45</v>
      </c>
      <c r="L77" s="134">
        <f>J77/K77</f>
        <v>3146.067415730337</v>
      </c>
      <c r="M77" s="63">
        <f>$C77/M76</f>
        <v>817.16036772216546</v>
      </c>
      <c r="N77" s="49">
        <v>14000</v>
      </c>
      <c r="O77" s="6">
        <v>4</v>
      </c>
      <c r="P77" s="134">
        <f>N77/O77</f>
        <v>3500</v>
      </c>
      <c r="Q77" s="63">
        <f>$C77/Q76</f>
        <v>1038.9610389610391</v>
      </c>
      <c r="R77" s="49">
        <v>14000</v>
      </c>
      <c r="S77" s="6">
        <v>3.5</v>
      </c>
      <c r="T77" s="139">
        <f>R77/S77</f>
        <v>4000</v>
      </c>
      <c r="U77" s="63">
        <f>$C77/U76</f>
        <v>1387.4436351023242</v>
      </c>
      <c r="V77" s="49">
        <v>14000</v>
      </c>
      <c r="W77" s="6">
        <v>3.15</v>
      </c>
      <c r="X77" s="139">
        <f>V77/W77</f>
        <v>4444.4444444444443</v>
      </c>
      <c r="Y77" s="63">
        <f>$C77/Y76</f>
        <v>1688.0150928408302</v>
      </c>
      <c r="Z77" s="49">
        <v>14000</v>
      </c>
      <c r="AA77" s="6">
        <v>2.75</v>
      </c>
      <c r="AB77" s="139">
        <f>Z77/AA77</f>
        <v>5090.909090909091</v>
      </c>
      <c r="AC77" s="63">
        <f>IF($C77&gt;Z76,AB76,$C77/AC76)</f>
        <v>2162.6817253394211</v>
      </c>
      <c r="AL77" s="23"/>
    </row>
    <row r="78" spans="1:38" x14ac:dyDescent="0.25">
      <c r="A78" s="192"/>
      <c r="B78" s="187"/>
      <c r="C78" s="225">
        <f>C79/X$2/60/1.11</f>
        <v>10.945454264811351</v>
      </c>
      <c r="D78" s="38">
        <f>IF(AND(D77&lt;F$5,C77&lt;F79),C77/F79*100,IF(AND(D77&lt;J$5,C77&lt;J79),C77/(F79-((D77-F$5)/(J$5-F$5))*(F79-J79))*100,IF(AND(D77&lt;N$5,C77&lt;N79),C77/(J79-((D77-J$5)/(N$5-J$5))*(J79-N79))*100,IF(AND(D77&lt;R$5,C77&lt;R79),C77/(N79-((D77-N$5)/(R$5-N$5))*(N79-R79))*100,IF(AND(D77&lt;V$5,C81&lt;V79),C77/(R79-((D77-R$5)/(V$5-R$5))*(R79-V79))*100,100)))))</f>
        <v>87.014864686187451</v>
      </c>
      <c r="E78" s="110" t="s">
        <v>21</v>
      </c>
      <c r="F78" s="49">
        <v>11200</v>
      </c>
      <c r="G78" s="71">
        <v>5.25</v>
      </c>
      <c r="H78" s="134">
        <f>F78/G78</f>
        <v>2133.3333333333335</v>
      </c>
      <c r="I78" s="132">
        <f>IF($C77&gt;F77,3,IF($C77&gt;F78,2,IF($C77&gt;F79,1,0)))</f>
        <v>0</v>
      </c>
      <c r="J78" s="49">
        <v>11200</v>
      </c>
      <c r="K78" s="6">
        <v>4.8</v>
      </c>
      <c r="L78" s="134">
        <f>J78/K78</f>
        <v>2333.3333333333335</v>
      </c>
      <c r="M78" s="132">
        <f>IF($C77&gt;J77,3,IF($C77&gt;J78,2,IF($C77&gt;J79,1,0)))</f>
        <v>0</v>
      </c>
      <c r="N78" s="49">
        <v>11200</v>
      </c>
      <c r="O78" s="6">
        <v>4.3499999999999996</v>
      </c>
      <c r="P78" s="134">
        <f>N78/O78</f>
        <v>2574.7126436781609</v>
      </c>
      <c r="Q78" s="132">
        <f>IF($C77&gt;N77,3,IF($C77&gt;N78,2,IF($C77&gt;N79,1,0)))</f>
        <v>0</v>
      </c>
      <c r="R78" s="49">
        <v>11200</v>
      </c>
      <c r="S78" s="6">
        <v>3.85</v>
      </c>
      <c r="T78" s="139">
        <f>R78/S78</f>
        <v>2909.090909090909</v>
      </c>
      <c r="U78" s="132">
        <f>IF($C77&gt;R77,3,IF($C77&gt;R78,2,IF($C77&gt;R79,1,0)))</f>
        <v>1</v>
      </c>
      <c r="V78" s="49">
        <v>11200</v>
      </c>
      <c r="W78" s="6">
        <v>3.4</v>
      </c>
      <c r="X78" s="139">
        <f>V78/W78</f>
        <v>3294.1176470588234</v>
      </c>
      <c r="Y78" s="132">
        <f>IF($C77&gt;V77,3,IF($C77&gt;V78,2,IF($C77&gt;V79,1,0)))</f>
        <v>1</v>
      </c>
      <c r="Z78" s="49">
        <v>11200</v>
      </c>
      <c r="AA78" s="6">
        <v>2.9</v>
      </c>
      <c r="AB78" s="139">
        <f>Z78/AA78</f>
        <v>3862.0689655172414</v>
      </c>
      <c r="AC78" s="129">
        <f>IF($C77&gt;Z76,4,IF($C77&gt;Z77,3,IF($C77&gt;Z78,2,IF($C77&gt;Z79,1,0))))</f>
        <v>1</v>
      </c>
      <c r="AL78" s="23"/>
    </row>
    <row r="79" spans="1:38" ht="15.75" thickBot="1" x14ac:dyDescent="0.3">
      <c r="A79" s="192"/>
      <c r="B79" s="188"/>
      <c r="C79" s="161">
        <f>D79*D76</f>
        <v>3644.8362701821802</v>
      </c>
      <c r="D79" s="33">
        <f>IF(AND(C77&gt;Z76,D77&gt;Z$5),AB76,IF(D77&gt;V$5,((D77-V$5)/(Z$5-V$5))*(AC77-Y77)+Y77,IF(D77&gt;R$5,((D77-R$5)/(V$5-R$5))*(Y77-U77)+U77,IF(D77&gt;N$5,((D77-N$5)/(R$5-N$5))*(U77-Q77)+Q77,IF(D77&gt;J$5,((D77-J$5)/(N$5-J$5))*(Q77-M77)+M77,IF(D77&gt;F$5,((D77-F$5)/(J$5-F$5))*(M77-I77)+I77,I77))))))</f>
        <v>826.46965343347165</v>
      </c>
      <c r="E79" s="111" t="s">
        <v>7</v>
      </c>
      <c r="F79" s="50">
        <v>4500</v>
      </c>
      <c r="G79" s="73">
        <v>6.6</v>
      </c>
      <c r="H79" s="135">
        <f>F79/G79</f>
        <v>681.81818181818187</v>
      </c>
      <c r="I79" s="131">
        <f>IF(I78=1,($C77-F79)/(F78-F79),IF(I78=2,($C77-F78)/(F77-F78),IF(I78=3,($C77-F77)/(F76-F77),0)))</f>
        <v>0</v>
      </c>
      <c r="J79" s="50">
        <v>4200</v>
      </c>
      <c r="K79" s="8">
        <v>4.45</v>
      </c>
      <c r="L79" s="135">
        <f>J79/K79</f>
        <v>943.82022471910113</v>
      </c>
      <c r="M79" s="131">
        <f>IF(M78=1,($C77-J79)/(J78-J79),IF(M78=2,($C77-J78)/(J77-J78),IF(M78=3,($C77-J77)/(J76-J77),0)))</f>
        <v>0</v>
      </c>
      <c r="N79" s="50">
        <v>3700</v>
      </c>
      <c r="O79" s="8">
        <v>3.5</v>
      </c>
      <c r="P79" s="135">
        <f>N79/O79</f>
        <v>1057.1428571428571</v>
      </c>
      <c r="Q79" s="131">
        <f>IF(Q78=1,($C77-N79)/(N78-N79),IF(Q78=2,($C77-N78)/(N77-N78),IF(Q78=3,($C77-N77)/(N76-N77),0)))</f>
        <v>0</v>
      </c>
      <c r="R79" s="50">
        <v>3200</v>
      </c>
      <c r="S79" s="8">
        <v>2.5499999999999998</v>
      </c>
      <c r="T79" s="142">
        <f>R79/S79</f>
        <v>1254.9019607843138</v>
      </c>
      <c r="U79" s="131">
        <f>IF(U78=1,($C77-R79)/(R78-R79),IF(U78=2,($C77-R78)/(R77-R78),IF(U78=3,($C77-R77)/(R76-R77),0)))</f>
        <v>5.4545454545454564E-2</v>
      </c>
      <c r="V79" s="50">
        <v>2700</v>
      </c>
      <c r="W79" s="8">
        <v>2</v>
      </c>
      <c r="X79" s="142">
        <f>V79/W79</f>
        <v>1350</v>
      </c>
      <c r="Y79" s="131">
        <f>IF(Y78=1,($C77-V79)/(V78-V79),IF(Y78=2,($C77-V78)/(V77-V78),IF(Y78=3,($C77-V77)/(V76-V77),0)))</f>
        <v>0.11016042780748665</v>
      </c>
      <c r="Z79" s="50">
        <v>2200</v>
      </c>
      <c r="AA79" s="8">
        <v>1.45</v>
      </c>
      <c r="AB79" s="142">
        <f>Z79/AA79</f>
        <v>1517.2413793103449</v>
      </c>
      <c r="AC79" s="131">
        <f>IF(AC78=1,($C77-Z79)/(Z78-Z79),IF(AC78=2,($C77-Z78)/(Z77-Z78),IF(AC78=3,($C77-Z77)/(Z76-Z77),0)))</f>
        <v>0.1595959595959596</v>
      </c>
      <c r="AL79" s="23"/>
    </row>
    <row r="80" spans="1:38" x14ac:dyDescent="0.25">
      <c r="A80" s="192"/>
      <c r="B80" s="186">
        <v>8</v>
      </c>
      <c r="C80" s="34"/>
      <c r="D80" s="31">
        <f>IF(D81&gt;V$5,(1-(D81-V$5)/(Z$5-V$5))*(Y80-AC80)+AC80,IF(D81&gt;R$5,(1-(D81-R$5)/(V$5-R$5))*(U80-Y80)+Y80,IF(D81&gt;N$5,(1-(D81-N$5)/(R$5-N$5))*(Q80-U80)+U80,IF(D81&gt;J$5,(1-(D81-J$5)/(N$5-J$5))*(M80-Q80)+Q80,IF(D81&gt;F$5,(1-(D81-F$5)/(J$5-F$5))*(I80-M80)+M80,I80)))))</f>
        <v>4.6493756052724766</v>
      </c>
      <c r="E80" s="109" t="s">
        <v>6</v>
      </c>
      <c r="F80" s="107">
        <f>(F$96-F$76)/5+F76</f>
        <v>16860</v>
      </c>
      <c r="G80" s="105">
        <f>(G$96-G$76)/5+G76</f>
        <v>4.8100000000000005</v>
      </c>
      <c r="H80" s="133">
        <f t="shared" si="18"/>
        <v>3505.1975051975051</v>
      </c>
      <c r="I80" s="16">
        <f>IF(I82=0,G83,IF(I82=1,(G82-G83)*I83+G83,IF(I82=2,(G81-G82)*I83+G82,IF(I82=3,(G80-G81)*I83+G81,G80))))</f>
        <v>6.31</v>
      </c>
      <c r="J80" s="107">
        <f>(J$96-J$76)/5+J76</f>
        <v>16640</v>
      </c>
      <c r="K80" s="105">
        <f>(K$96-K$76)/5+K76</f>
        <v>4.38</v>
      </c>
      <c r="L80" s="133">
        <f t="shared" si="19"/>
        <v>3799.0867579908677</v>
      </c>
      <c r="M80" s="16">
        <f>IF(M82=0,K83,IF(M82=1,(K82-K83)*M83+K83,IF(M82=2,(K81-K82)*M83+K82,IF(M82=3,(K80-K81)*M83+K81,K80))))</f>
        <v>4.54</v>
      </c>
      <c r="N80" s="107">
        <f>(N$96-N$76)/5+N76</f>
        <v>16440</v>
      </c>
      <c r="O80" s="105">
        <f>(O$96-O$76)/5+O76</f>
        <v>3.9299999999999997</v>
      </c>
      <c r="P80" s="133">
        <f t="shared" si="20"/>
        <v>4183.2061068702296</v>
      </c>
      <c r="Q80" s="16">
        <f>IF(Q82=0,O83,IF(Q82=1,(O82-O83)*Q83+O83,IF(Q82=2,(O81-O82)*Q83+O82,IF(Q82=3,(O80-O81)*Q83+O81,O80))))</f>
        <v>3.73</v>
      </c>
      <c r="R80" s="107">
        <f>(R$96-R$76)/5+R76</f>
        <v>16160</v>
      </c>
      <c r="S80" s="105">
        <f>(S$96-S$76)/5+S76</f>
        <v>3.48</v>
      </c>
      <c r="T80" s="141">
        <f t="shared" si="21"/>
        <v>4643.6781609195405</v>
      </c>
      <c r="U80" s="16">
        <f>IF(U82=0,S83,IF(U82=1,(S82-S83)*U83+S83,IF(U82=2,(S81-S82)*U83+S82,IF(U82=3,(S80-S81)*U83+S81,S80))))</f>
        <v>2.9099999999999997</v>
      </c>
      <c r="V80" s="107">
        <f>(V$96-V$76)/5+V76</f>
        <v>15440</v>
      </c>
      <c r="W80" s="105">
        <f>(W$96-W$76)/5+W76</f>
        <v>3.06</v>
      </c>
      <c r="X80" s="141">
        <f t="shared" si="22"/>
        <v>5045.751633986928</v>
      </c>
      <c r="Y80" s="16">
        <f>IF(Y82=0,W83,IF(Y82=1,(W82-W83)*Y83+W83,IF(Y82=2,(W81-W82)*Y83+W82,IF(Y82=3,(W80-W81)*Y83+W81,W80))))</f>
        <v>2.356396694214876</v>
      </c>
      <c r="Z80" s="107">
        <f>(Z$96-Z$76)/5+Z76</f>
        <v>14640</v>
      </c>
      <c r="AA80" s="105">
        <f>(AA$96-AA$76)/5+AA76</f>
        <v>2.64</v>
      </c>
      <c r="AB80" s="141">
        <f t="shared" si="23"/>
        <v>5545.454545454545</v>
      </c>
      <c r="AC80" s="59">
        <f>IF(AC82=0,AA83,IF(AC82=1,(AA82-AA83)*AC83+AA83,IF(AC82=2,(AA81-AA82)*AC83+AA82,IF(AC82=3,(AA80-AA81)*AC83+AA81,AA80))))</f>
        <v>1.8534197642082175</v>
      </c>
      <c r="AE80" s="23"/>
      <c r="AF80" s="23"/>
      <c r="AG80" s="23"/>
      <c r="AH80" s="23"/>
      <c r="AI80" s="23"/>
      <c r="AJ80" s="23"/>
      <c r="AK80" s="23"/>
      <c r="AL80" s="23"/>
    </row>
    <row r="81" spans="1:38" x14ac:dyDescent="0.25">
      <c r="A81" s="192"/>
      <c r="B81" s="187"/>
      <c r="C81" s="13">
        <f>C$1/(21-E$1)*(C$4-B80)</f>
        <v>3305.7851239669426</v>
      </c>
      <c r="D81" s="32">
        <f>(C81/P$1)^(1/1.3)*50+C$391+$C$2/2+$N$2/100*5+X$2/2</f>
        <v>34.382058727274142</v>
      </c>
      <c r="E81" s="110" t="s">
        <v>20</v>
      </c>
      <c r="F81" s="49">
        <v>14000</v>
      </c>
      <c r="G81" s="104">
        <f>(G$97-G$77)/5+G77</f>
        <v>5.0200000000000005</v>
      </c>
      <c r="H81" s="134">
        <f t="shared" si="18"/>
        <v>2788.8446215139438</v>
      </c>
      <c r="I81" s="63">
        <f>$C81/I80</f>
        <v>523.8962161595789</v>
      </c>
      <c r="J81" s="49">
        <v>14000</v>
      </c>
      <c r="K81" s="104">
        <f>(K$97-K$77)/5+K77</f>
        <v>4.59</v>
      </c>
      <c r="L81" s="134">
        <f t="shared" si="19"/>
        <v>3050.1089324618738</v>
      </c>
      <c r="M81" s="63">
        <f>$C81/M80</f>
        <v>728.14650307641909</v>
      </c>
      <c r="N81" s="49">
        <v>14000</v>
      </c>
      <c r="O81" s="104">
        <f>(O$97-O$77)/5+O77</f>
        <v>4.16</v>
      </c>
      <c r="P81" s="134">
        <f t="shared" si="20"/>
        <v>3365.3846153846152</v>
      </c>
      <c r="Q81" s="63">
        <f>$C81/Q80</f>
        <v>886.26947023242428</v>
      </c>
      <c r="R81" s="49">
        <v>14000</v>
      </c>
      <c r="S81" s="104">
        <f>(S$97-S$77)/5+S77</f>
        <v>3.69</v>
      </c>
      <c r="T81" s="139">
        <f t="shared" si="21"/>
        <v>3794.0379403794041</v>
      </c>
      <c r="U81" s="63">
        <f>$C81/U80</f>
        <v>1136.0086336656161</v>
      </c>
      <c r="V81" s="49">
        <v>14000</v>
      </c>
      <c r="W81" s="104">
        <f>(W$97-W$77)/5+W77</f>
        <v>3.32</v>
      </c>
      <c r="X81" s="139">
        <f t="shared" si="22"/>
        <v>4216.8674698795185</v>
      </c>
      <c r="Y81" s="63">
        <f>$C81/Y80</f>
        <v>1402.8983880697524</v>
      </c>
      <c r="Z81" s="49">
        <v>14000</v>
      </c>
      <c r="AA81" s="104">
        <f>(AA$97-AA$77)/5+AA77</f>
        <v>2.9</v>
      </c>
      <c r="AB81" s="139">
        <f t="shared" si="23"/>
        <v>4827.5862068965516</v>
      </c>
      <c r="AC81" s="63">
        <f>IF($C81&gt;Z80,AB80,$C81/AC80)</f>
        <v>1783.6138298542298</v>
      </c>
      <c r="AL81" s="23"/>
    </row>
    <row r="82" spans="1:38" x14ac:dyDescent="0.25">
      <c r="A82" s="192"/>
      <c r="B82" s="187"/>
      <c r="C82" s="225">
        <f>C83/X$2/60/1.11</f>
        <v>9.9902241501471174</v>
      </c>
      <c r="D82" s="38">
        <f>IF(AND(D81&lt;F$5,C81&lt;F83),C81/F83*100,IF(AND(D81&lt;J$5,C81&lt;J83),C81/(F83-((D81-F$5)/(J$5-F$5))*(F83-J83))*100,IF(AND(D81&lt;N$5,C81&lt;N83),C81/(J83-((D81-J$5)/(N$5-J$5))*(J83-N83))*100,IF(AND(D81&lt;R$5,C81&lt;R83),C81/(N83-((D81-N$5)/(R$5-N$5))*(N83-R83))*100,IF(AND(D81&lt;V$5,C85&lt;V83),C81/(R83-((D81-R$5)/(V$5-R$5))*(R83-V83))*100,100)))))</f>
        <v>71.55728911366252</v>
      </c>
      <c r="E82" s="110" t="s">
        <v>21</v>
      </c>
      <c r="F82" s="49">
        <v>11200</v>
      </c>
      <c r="G82" s="104">
        <f>(G$98-G$78)/5+G78</f>
        <v>5.37</v>
      </c>
      <c r="H82" s="134">
        <f t="shared" si="18"/>
        <v>2085.6610800744879</v>
      </c>
      <c r="I82" s="130">
        <f>IF($C81&gt;F81,3,IF($C81&gt;F82,2,IF($C81&gt;F83,1,0)))</f>
        <v>0</v>
      </c>
      <c r="J82" s="49">
        <v>11200</v>
      </c>
      <c r="K82" s="104">
        <f>(K$98-K$78)/5+K78</f>
        <v>4.95</v>
      </c>
      <c r="L82" s="134">
        <f t="shared" si="19"/>
        <v>2262.6262626262624</v>
      </c>
      <c r="M82" s="130">
        <f>IF($C81&gt;J81,3,IF($C81&gt;J82,2,IF($C81&gt;J83,1,0)))</f>
        <v>0</v>
      </c>
      <c r="N82" s="49">
        <v>11200</v>
      </c>
      <c r="O82" s="104">
        <f>(O$98-O$78)/5+O78</f>
        <v>4.5299999999999994</v>
      </c>
      <c r="P82" s="134">
        <f t="shared" si="20"/>
        <v>2472.4061810154531</v>
      </c>
      <c r="Q82" s="130">
        <f>IF($C81&gt;N81,3,IF($C81&gt;N82,2,IF($C81&gt;N83,1,0)))</f>
        <v>0</v>
      </c>
      <c r="R82" s="49">
        <v>11200</v>
      </c>
      <c r="S82" s="104">
        <f>(S$98-S$78)/5+S78</f>
        <v>4.0600000000000005</v>
      </c>
      <c r="T82" s="139">
        <f t="shared" si="21"/>
        <v>2758.6206896551721</v>
      </c>
      <c r="U82" s="132">
        <f>IF($C81&gt;R81,3,IF($C81&gt;R82,2,IF($C81&gt;R83,1,0)))</f>
        <v>0</v>
      </c>
      <c r="V82" s="49">
        <v>11200</v>
      </c>
      <c r="W82" s="104">
        <f>(W$98-W$78)/5+W78</f>
        <v>3.58</v>
      </c>
      <c r="X82" s="139">
        <f t="shared" si="22"/>
        <v>3128.4916201117317</v>
      </c>
      <c r="Y82" s="130">
        <f>IF($C81&gt;V81,3,IF($C81&gt;V82,2,IF($C81&gt;V83,1,0)))</f>
        <v>1</v>
      </c>
      <c r="Z82" s="49">
        <v>11200</v>
      </c>
      <c r="AA82" s="104">
        <f>(AA$98-AA$78)/5+AA78</f>
        <v>3.06</v>
      </c>
      <c r="AB82" s="139">
        <f t="shared" si="23"/>
        <v>3660.1307189542481</v>
      </c>
      <c r="AC82" s="129">
        <f>IF($C81&gt;Z80,4,IF($C81&gt;Z81,3,IF($C81&gt;Z82,2,IF($C81&gt;Z83,1,0))))</f>
        <v>1</v>
      </c>
      <c r="AL82" s="23"/>
    </row>
    <row r="83" spans="1:38" ht="15.75" thickBot="1" x14ac:dyDescent="0.3">
      <c r="A83" s="192"/>
      <c r="B83" s="188"/>
      <c r="C83" s="161">
        <f>D83*D80</f>
        <v>3326.7446419989901</v>
      </c>
      <c r="D83" s="33">
        <f>IF(AND(C81&gt;Z80,D81&gt;Z$5),AB80,IF(D81&gt;V$5,((D81-V$5)/(Z$5-V$5))*(AC81-Y81)+Y81,IF(D81&gt;R$5,((D81-R$5)/(V$5-R$5))*(Y81-U81)+U81,IF(D81&gt;N$5,((D81-N$5)/(R$5-N$5))*(U81-Q81)+Q81,IF(D81&gt;J$5,((D81-J$5)/(N$5-J$5))*(Q81-M81)+M81,IF(D81&gt;F$5,((D81-F$5)/(J$5-F$5))*(M81-I81)+I81,I81))))))</f>
        <v>715.5250348512177</v>
      </c>
      <c r="E83" s="111" t="s">
        <v>7</v>
      </c>
      <c r="F83" s="108">
        <f>(F$99-F$79)/5+F79</f>
        <v>4920</v>
      </c>
      <c r="G83" s="106">
        <f>(G$99-G$79)/5+G79</f>
        <v>6.31</v>
      </c>
      <c r="H83" s="135">
        <f t="shared" si="18"/>
        <v>779.71473851030112</v>
      </c>
      <c r="I83" s="131">
        <f>IF(I82=1,($C81-F83)/(F82-F83),IF(I82=2,($C81-F82)/(F81-F82),IF(I82=3,($C81-F81)/(F80-F81),0)))</f>
        <v>0</v>
      </c>
      <c r="J83" s="108">
        <f>(J$99-J$79)/5+J79</f>
        <v>4600</v>
      </c>
      <c r="K83" s="106">
        <f>(K$99-K$79)/5+K79</f>
        <v>4.54</v>
      </c>
      <c r="L83" s="135">
        <f t="shared" si="19"/>
        <v>1013.215859030837</v>
      </c>
      <c r="M83" s="131">
        <f>IF(M82=1,($C81-J83)/(J82-J83),IF(M82=2,($C81-J82)/(J81-J82),IF(M82=3,($C81-J81)/(J80-J81),0)))</f>
        <v>0</v>
      </c>
      <c r="N83" s="108">
        <f>(N$99-N$79)/5+N79</f>
        <v>4120</v>
      </c>
      <c r="O83" s="106">
        <f>(O$99-O$79)/5+O79</f>
        <v>3.73</v>
      </c>
      <c r="P83" s="135">
        <f t="shared" si="20"/>
        <v>1104.5576407506703</v>
      </c>
      <c r="Q83" s="131">
        <f>IF(Q82=1,($C81-N83)/(N82-N83),IF(Q82=2,($C81-N82)/(N81-N82),IF(Q82=3,($C81-N81)/(N80-N81),0)))</f>
        <v>0</v>
      </c>
      <c r="R83" s="108">
        <f>(R$99-R$79)/5+R79</f>
        <v>3640</v>
      </c>
      <c r="S83" s="106">
        <f>(S$99-S$79)/5+S79</f>
        <v>2.9099999999999997</v>
      </c>
      <c r="T83" s="142">
        <f t="shared" si="21"/>
        <v>1250.8591065292098</v>
      </c>
      <c r="U83" s="131">
        <f>IF(U82=1,($C81-R83)/(R82-R83),IF(U82=2,($C81-R82)/(R81-R82),IF(U82=3,($C81-R81)/(R80-R81),0)))</f>
        <v>0</v>
      </c>
      <c r="V83" s="108">
        <f>(V$99-V$79)/5+V79</f>
        <v>3200</v>
      </c>
      <c r="W83" s="106">
        <f>(W$99-W$79)/5+W79</f>
        <v>2.34</v>
      </c>
      <c r="X83" s="142">
        <f t="shared" si="22"/>
        <v>1367.5213675213677</v>
      </c>
      <c r="Y83" s="131">
        <f>IF(Y82=1,($C81-V83)/(V82-V83),IF(Y82=2,($C81-V82)/(V81-V82),IF(Y82=3,($C81-V81)/(V80-V81),0)))</f>
        <v>1.3223140495867824E-2</v>
      </c>
      <c r="Z83" s="108">
        <f>(Z$99-Z$79)/5+Z79</f>
        <v>2760</v>
      </c>
      <c r="AA83" s="106">
        <f>(AA$99-AA$79)/5+AA79</f>
        <v>1.77</v>
      </c>
      <c r="AB83" s="142">
        <f t="shared" si="23"/>
        <v>1559.3220338983051</v>
      </c>
      <c r="AC83" s="131">
        <f>IF(AC82=1,($C81-Z83)/(Z82-Z83),IF(AC82=2,($C81-Z82)/(Z81-Z82),IF(AC82=3,($C81-Z81)/(Z80-Z81),0)))</f>
        <v>6.4666483882339171E-2</v>
      </c>
      <c r="AL83" s="23"/>
    </row>
    <row r="84" spans="1:38" x14ac:dyDescent="0.25">
      <c r="A84" s="192"/>
      <c r="B84" s="186">
        <v>9</v>
      </c>
      <c r="C84" s="25"/>
      <c r="D84" s="31">
        <f>IF(D85&gt;V$5,(1-(D85-V$5)/(Z$5-V$5))*(Y84-AC84)+AC84,IF(D85&gt;R$5,(1-(D85-R$5)/(V$5-R$5))*(U84-Y84)+Y84,IF(D85&gt;N$5,(1-(D85-N$5)/(R$5-N$5))*(Q84-U84)+U84,IF(D85&gt;J$5,(1-(D85-J$5)/(N$5-J$5))*(M84-Q84)+Q84,IF(D85&gt;F$5,(1-(D85-F$5)/(J$5-F$5))*(I84-M84)+M84,I84)))))</f>
        <v>4.8336490712850111</v>
      </c>
      <c r="E84" s="109" t="s">
        <v>6</v>
      </c>
      <c r="F84" s="107">
        <f>(F$96-F$76)/5+F80</f>
        <v>16920</v>
      </c>
      <c r="G84" s="105">
        <f>(G$96-G$76)/5+G80</f>
        <v>4.9200000000000008</v>
      </c>
      <c r="H84" s="133">
        <f t="shared" si="18"/>
        <v>3439.024390243902</v>
      </c>
      <c r="I84" s="16">
        <f>IF(I86=0,G87,IF(I86=1,(G86-G87)*I87+G87,IF(I86=2,(G85-G86)*I87+G86,IF(I86=3,(G84-G85)*I87+G85,G84))))</f>
        <v>6.02</v>
      </c>
      <c r="J84" s="107">
        <f>(J$96-J$76)/5+J80</f>
        <v>16680</v>
      </c>
      <c r="K84" s="105">
        <f>(K$96-K$76)/5+K80</f>
        <v>4.51</v>
      </c>
      <c r="L84" s="133">
        <f t="shared" si="19"/>
        <v>3698.4478935698448</v>
      </c>
      <c r="M84" s="16">
        <f>IF(M86=0,K87,IF(M86=1,(K86-K87)*M87+K87,IF(M86=2,(K85-K86)*M87+K86,IF(M86=3,(K84-K85)*M87+K85,K84))))</f>
        <v>4.63</v>
      </c>
      <c r="N84" s="107">
        <f>(N$96-N$76)/5+N80</f>
        <v>16480</v>
      </c>
      <c r="O84" s="105">
        <f>(O$96-O$76)/5+O80</f>
        <v>4.0599999999999996</v>
      </c>
      <c r="P84" s="133">
        <f t="shared" si="20"/>
        <v>4059.1133004926114</v>
      </c>
      <c r="Q84" s="16">
        <f>IF(Q86=0,O87,IF(Q86=1,(O86-O87)*Q87+O87,IF(Q86=2,(O85-O86)*Q87+O86,IF(Q86=3,(O84-O85)*Q87+O85,O84))))</f>
        <v>3.96</v>
      </c>
      <c r="R84" s="107">
        <f>(R$96-R$76)/5+R80</f>
        <v>16220</v>
      </c>
      <c r="S84" s="105">
        <f>(S$96-S$76)/5+S80</f>
        <v>3.66</v>
      </c>
      <c r="T84" s="141">
        <f t="shared" si="21"/>
        <v>4431.6939890710382</v>
      </c>
      <c r="U84" s="16">
        <f>IF(U86=0,S87,IF(U86=1,(S86-S87)*U87+S87,IF(U86=2,(S85-S86)*U87+S86,IF(U86=3,(S84-S85)*U87+S85,S84))))</f>
        <v>3.2699999999999996</v>
      </c>
      <c r="V84" s="107">
        <f>(V$96-V$76)/5+V80</f>
        <v>15480</v>
      </c>
      <c r="W84" s="105">
        <f>(W$96-W$76)/5+W80</f>
        <v>3.22</v>
      </c>
      <c r="X84" s="141">
        <f t="shared" si="22"/>
        <v>4807.4534161490683</v>
      </c>
      <c r="Y84" s="16">
        <f>IF(Y86=0,W87,IF(Y86=1,(W86-W87)*Y87+W87,IF(Y86=2,(W85-W86)*Y87+W86,IF(Y86=3,(W84-W85)*Y87+W85,W84))))</f>
        <v>2.6799999999999997</v>
      </c>
      <c r="Z84" s="107">
        <f>(Z$96-Z$76)/5+Z80</f>
        <v>14680</v>
      </c>
      <c r="AA84" s="105">
        <f>(AA$96-AA$76)/5+AA80</f>
        <v>2.7800000000000002</v>
      </c>
      <c r="AB84" s="141">
        <f t="shared" si="23"/>
        <v>5280.5755395683445</v>
      </c>
      <c r="AC84" s="59">
        <f>IF(AC86=0,AA87,IF(AC86=1,(AA86-AA87)*AC87+AA87,IF(AC86=2,(AA85-AA86)*AC87+AA86,IF(AC86=3,(AA84-AA85)*AC87+AA85,AA84))))</f>
        <v>2.7800000000000002</v>
      </c>
      <c r="AE84" s="23"/>
      <c r="AF84" s="23"/>
      <c r="AG84" s="23"/>
      <c r="AH84" s="23"/>
      <c r="AI84" s="23"/>
      <c r="AJ84" s="23"/>
      <c r="AK84" s="23"/>
      <c r="AL84" s="23"/>
    </row>
    <row r="85" spans="1:38" x14ac:dyDescent="0.25">
      <c r="A85" s="192"/>
      <c r="B85" s="187"/>
      <c r="C85" s="13">
        <f>C$1/(21-E$1)*(C$4-B84)</f>
        <v>2975.2066115702482</v>
      </c>
      <c r="D85" s="32">
        <f>(C85/P$1)^(1/1.3)*50+C$391+$C$2/2+$N$2/100*5+X$2/2</f>
        <v>33.534898767733729</v>
      </c>
      <c r="E85" s="110" t="s">
        <v>20</v>
      </c>
      <c r="F85" s="49">
        <v>14000</v>
      </c>
      <c r="G85" s="104">
        <f>(G$97-G$77)/5+G81</f>
        <v>5.1400000000000006</v>
      </c>
      <c r="H85" s="134">
        <f t="shared" si="18"/>
        <v>2723.735408560311</v>
      </c>
      <c r="I85" s="63">
        <f>$C85/I84</f>
        <v>494.22036737047318</v>
      </c>
      <c r="J85" s="49">
        <v>14000</v>
      </c>
      <c r="K85" s="104">
        <f>(K$97-K$77)/5+K81</f>
        <v>4.7299999999999995</v>
      </c>
      <c r="L85" s="134">
        <f t="shared" si="19"/>
        <v>2959.8308668076111</v>
      </c>
      <c r="M85" s="63">
        <f>$C85/M84</f>
        <v>642.59322064152229</v>
      </c>
      <c r="N85" s="49">
        <v>14000</v>
      </c>
      <c r="O85" s="104">
        <f>(O$97-O$77)/5+O81</f>
        <v>4.32</v>
      </c>
      <c r="P85" s="134">
        <f t="shared" si="20"/>
        <v>3240.7407407407404</v>
      </c>
      <c r="Q85" s="63">
        <f>$C85/Q84</f>
        <v>751.31480090157788</v>
      </c>
      <c r="R85" s="49">
        <v>14000</v>
      </c>
      <c r="S85" s="104">
        <f>(S$97-S$77)/5+S81</f>
        <v>3.88</v>
      </c>
      <c r="T85" s="139">
        <f t="shared" si="21"/>
        <v>3608.2474226804125</v>
      </c>
      <c r="U85" s="63">
        <f>$C85/U84</f>
        <v>909.84911668814948</v>
      </c>
      <c r="V85" s="49">
        <v>14000</v>
      </c>
      <c r="W85" s="104">
        <f>(W$97-W$77)/5+W81</f>
        <v>3.4899999999999998</v>
      </c>
      <c r="X85" s="139">
        <f t="shared" si="22"/>
        <v>4011.4613180515762</v>
      </c>
      <c r="Y85" s="63">
        <f>$C85/Y84</f>
        <v>1110.1517207351674</v>
      </c>
      <c r="Z85" s="49">
        <v>14000</v>
      </c>
      <c r="AA85" s="104">
        <f>(AA$97-AA$77)/5+AA81</f>
        <v>3.05</v>
      </c>
      <c r="AB85" s="139">
        <f t="shared" si="23"/>
        <v>4590.1639344262294</v>
      </c>
      <c r="AC85" s="63">
        <f>IF($C85&gt;Z84,AB84,$C85/AC84)</f>
        <v>1070.2182056008087</v>
      </c>
      <c r="AL85" s="23"/>
    </row>
    <row r="86" spans="1:38" x14ac:dyDescent="0.25">
      <c r="A86" s="192"/>
      <c r="B86" s="187"/>
      <c r="C86" s="225">
        <f>C87/X$2/60/1.11</f>
        <v>9.0119989680834003</v>
      </c>
      <c r="D86" s="38">
        <f>IF(AND(D85&lt;F$5,C85&lt;F87),C85/F87*100,IF(AND(D85&lt;J$5,C85&lt;J87),C85/(F87-((D85-F$5)/(J$5-F$5))*(F87-J87))*100,IF(AND(D85&lt;N$5,C85&lt;N87),C85/(J87-((D85-J$5)/(N$5-J$5))*(J87-N87))*100,IF(AND(D85&lt;R$5,C85&lt;R87),C85/(N87-((D85-N$5)/(R$5-N$5))*(N87-R87))*100,IF(AND(D85&lt;V$5,C89&lt;V87),C85/(R87-((D85-R$5)/(V$5-R$5))*(R87-V87))*100,100)))))</f>
        <v>58.917158936718238</v>
      </c>
      <c r="E86" s="110" t="s">
        <v>21</v>
      </c>
      <c r="F86" s="49">
        <v>11200</v>
      </c>
      <c r="G86" s="104">
        <f>(G$98-G$78)/5+G82</f>
        <v>5.49</v>
      </c>
      <c r="H86" s="134">
        <f t="shared" si="18"/>
        <v>2040.0728597449909</v>
      </c>
      <c r="I86" s="130">
        <f>IF($C85&gt;F85,3,IF($C85&gt;F86,2,IF($C85&gt;F87,1,0)))</f>
        <v>0</v>
      </c>
      <c r="J86" s="49">
        <v>11200</v>
      </c>
      <c r="K86" s="104">
        <f>(K$98-K$78)/5+K82</f>
        <v>5.1000000000000005</v>
      </c>
      <c r="L86" s="134">
        <f t="shared" si="19"/>
        <v>2196.0784313725489</v>
      </c>
      <c r="M86" s="130">
        <f>IF($C85&gt;J85,3,IF($C85&gt;J86,2,IF($C85&gt;J87,1,0)))</f>
        <v>0</v>
      </c>
      <c r="N86" s="49">
        <v>11200</v>
      </c>
      <c r="O86" s="104">
        <f>(O$98-O$78)/5+O82</f>
        <v>4.7099999999999991</v>
      </c>
      <c r="P86" s="134">
        <f t="shared" si="20"/>
        <v>2377.9193205944803</v>
      </c>
      <c r="Q86" s="130">
        <f>IF($C85&gt;N85,3,IF($C85&gt;N86,2,IF($C85&gt;N87,1,0)))</f>
        <v>0</v>
      </c>
      <c r="R86" s="49">
        <v>11200</v>
      </c>
      <c r="S86" s="104">
        <f>(S$98-S$78)/5+S82</f>
        <v>4.2700000000000005</v>
      </c>
      <c r="T86" s="139">
        <f t="shared" si="21"/>
        <v>2622.9508196721308</v>
      </c>
      <c r="U86" s="132">
        <f>IF($C85&gt;R85,3,IF($C85&gt;R86,2,IF($C85&gt;R87,1,0)))</f>
        <v>0</v>
      </c>
      <c r="V86" s="49">
        <v>11200</v>
      </c>
      <c r="W86" s="104">
        <f>(W$98-W$78)/5+W82</f>
        <v>3.7600000000000002</v>
      </c>
      <c r="X86" s="139">
        <f t="shared" si="22"/>
        <v>2978.7234042553191</v>
      </c>
      <c r="Y86" s="130">
        <f>IF($C85&gt;V85,3,IF($C85&gt;V86,2,IF($C85&gt;V87,1,0)))</f>
        <v>0</v>
      </c>
      <c r="Z86" s="49">
        <v>11200</v>
      </c>
      <c r="AA86" s="104">
        <f>(AA$98-AA$78)/5+AA82</f>
        <v>3.22</v>
      </c>
      <c r="AB86" s="139">
        <f t="shared" si="23"/>
        <v>3478.260869565217</v>
      </c>
      <c r="AC86" s="129">
        <v>4</v>
      </c>
      <c r="AL86" s="23"/>
    </row>
    <row r="87" spans="1:38" ht="15.75" thickBot="1" x14ac:dyDescent="0.3">
      <c r="A87" s="192"/>
      <c r="B87" s="188"/>
      <c r="C87" s="161">
        <f>D87*D84</f>
        <v>3000.9956563717724</v>
      </c>
      <c r="D87" s="33">
        <f>IF(AND(C85&gt;Z84,D85&gt;Z$5),AB84,IF(D85&gt;V$5,((D85-V$5)/(Z$5-V$5))*(AC85-Y85)+Y85,IF(D85&gt;R$5,((D85-R$5)/(V$5-R$5))*(Y85-U85)+U85,IF(D85&gt;N$5,((D85-N$5)/(R$5-N$5))*(U85-Q85)+Q85,IF(D85&gt;J$5,((D85-J$5)/(N$5-J$5))*(Q85-M85)+M85,IF(D85&gt;F$5,((D85-F$5)/(J$5-F$5))*(M85-I85)+I85,I85))))))</f>
        <v>620.85509562529467</v>
      </c>
      <c r="E87" s="111" t="s">
        <v>7</v>
      </c>
      <c r="F87" s="108">
        <f>(F$99-F$79)/5+F83</f>
        <v>5340</v>
      </c>
      <c r="G87" s="106">
        <f>(G$99-G$79)/5+G83</f>
        <v>6.02</v>
      </c>
      <c r="H87" s="135">
        <f t="shared" si="18"/>
        <v>887.04318936877087</v>
      </c>
      <c r="I87" s="131">
        <f>IF(I86=1,($C85-F87)/(F86-F87),IF(I86=2,($C85-F86)/(F85-F86),IF(I86=3,($C85-F85)/(F84-F85),0)))</f>
        <v>0</v>
      </c>
      <c r="J87" s="108">
        <f>(J$99-J$79)/5+J83</f>
        <v>5000</v>
      </c>
      <c r="K87" s="106">
        <f>(K$99-K$79)/5+K83</f>
        <v>4.63</v>
      </c>
      <c r="L87" s="135">
        <f t="shared" si="19"/>
        <v>1079.913606911447</v>
      </c>
      <c r="M87" s="131">
        <f>IF(M86=1,($C85-J87)/(J86-J87),IF(M86=2,($C85-J86)/(J85-J86),IF(M86=3,($C85-J85)/(J84-J85),0)))</f>
        <v>0</v>
      </c>
      <c r="N87" s="108">
        <f>(N$99-N$79)/5+N83</f>
        <v>4540</v>
      </c>
      <c r="O87" s="106">
        <f>(O$99-O$79)/5+O83</f>
        <v>3.96</v>
      </c>
      <c r="P87" s="135">
        <f t="shared" si="20"/>
        <v>1146.4646464646464</v>
      </c>
      <c r="Q87" s="131">
        <f>IF(Q86=1,($C85-N87)/(N86-N87),IF(Q86=2,($C85-N86)/(N85-N86),IF(Q86=3,($C85-N85)/(N84-N85),0)))</f>
        <v>0</v>
      </c>
      <c r="R87" s="108">
        <f>(R$99-R$79)/5+R83</f>
        <v>4080</v>
      </c>
      <c r="S87" s="106">
        <f>(S$99-S$79)/5+S83</f>
        <v>3.2699999999999996</v>
      </c>
      <c r="T87" s="142">
        <f t="shared" si="21"/>
        <v>1247.7064220183488</v>
      </c>
      <c r="U87" s="131">
        <f>IF(U86=1,($C85-R87)/(R86-R87),IF(U86=2,($C85-R86)/(R85-R86),IF(U86=3,($C85-R85)/(R84-R85),0)))</f>
        <v>0</v>
      </c>
      <c r="V87" s="108">
        <f>(V$99-V$79)/5+V83</f>
        <v>3700</v>
      </c>
      <c r="W87" s="106">
        <f>(W$99-W$79)/5+W83</f>
        <v>2.6799999999999997</v>
      </c>
      <c r="X87" s="142">
        <f t="shared" si="22"/>
        <v>1380.5970149253733</v>
      </c>
      <c r="Y87" s="131">
        <f>IF(Y86=1,($C85-V87)/(V86-V87),IF(Y86=2,($C85-V86)/(V85-V86),IF(Y86=3,($C85-V85)/(V84-V85),0)))</f>
        <v>0</v>
      </c>
      <c r="Z87" s="108">
        <f>(Z$99-Z$79)/5+Z83</f>
        <v>3320</v>
      </c>
      <c r="AA87" s="106">
        <f>(AA$99-AA$79)/5+AA83</f>
        <v>2.09</v>
      </c>
      <c r="AB87" s="142">
        <f t="shared" si="23"/>
        <v>1588.5167464114834</v>
      </c>
      <c r="AC87" s="131">
        <f>IF(AC86=1,($C85-Z87)/(Z86-Z87),IF(AC86=2,($C85-Z86)/(Z85-Z86),IF(AC86=3,($C85-Z85)/(Z84-Z85),0)))</f>
        <v>0</v>
      </c>
      <c r="AL87" s="23"/>
    </row>
    <row r="88" spans="1:38" x14ac:dyDescent="0.25">
      <c r="A88" s="128"/>
      <c r="B88" s="186">
        <v>10</v>
      </c>
      <c r="C88" s="34"/>
      <c r="D88" s="31">
        <f>IF(D89&gt;V$5,(1-(D89-V$5)/(Z$5-V$5))*(Y88-AC88)+AC88,IF(D89&gt;R$5,(1-(D89-R$5)/(V$5-R$5))*(U88-Y88)+Y88,IF(D89&gt;N$5,(1-(D89-N$5)/(R$5-N$5))*(Q88-U88)+U88,IF(D89&gt;J$5,(1-(D89-J$5)/(N$5-J$5))*(M88-Q88)+Q88,IF(D89&gt;F$5,(1-(D89-F$5)/(J$5-F$5))*(I88-M88)+M88,I88)))))</f>
        <v>4.9557658707314847</v>
      </c>
      <c r="E88" s="109" t="s">
        <v>6</v>
      </c>
      <c r="F88" s="107">
        <f>(F$96-F$76)/5+F84</f>
        <v>16980</v>
      </c>
      <c r="G88" s="105">
        <f>(G$96-G$76)/5+G84</f>
        <v>5.0300000000000011</v>
      </c>
      <c r="H88" s="133">
        <f t="shared" ref="H88:H103" si="24">F88/G88</f>
        <v>3375.7455268389654</v>
      </c>
      <c r="I88" s="16">
        <f>IF(I90=0,G91,IF(I90=1,(G90-G91)*I91+G91,IF(I90=2,(G89-G90)*I91+G90,IF(I90=3,(G88-G89)*I91+G89,G88))))</f>
        <v>5.7299999999999995</v>
      </c>
      <c r="J88" s="107">
        <f>(J$96-J$76)/5+J84</f>
        <v>16720</v>
      </c>
      <c r="K88" s="105">
        <f>(K$96-K$76)/5+K84</f>
        <v>4.6399999999999997</v>
      </c>
      <c r="L88" s="133">
        <f t="shared" ref="L88:L103" si="25">J88/K88</f>
        <v>3603.4482758620693</v>
      </c>
      <c r="M88" s="16">
        <f>IF(M90=0,K91,IF(M90=1,(K90-K91)*M91+K91,IF(M90=2,(K89-K90)*M91+K90,IF(M90=3,(K88-K89)*M91+K89,K88))))</f>
        <v>4.72</v>
      </c>
      <c r="N88" s="107">
        <f>(N$96-N$76)/5+N84</f>
        <v>16520</v>
      </c>
      <c r="O88" s="105">
        <f>(O$96-O$76)/5+O84</f>
        <v>4.1899999999999995</v>
      </c>
      <c r="P88" s="133">
        <f t="shared" ref="P88:P103" si="26">N88/O88</f>
        <v>3942.7207637231509</v>
      </c>
      <c r="Q88" s="16">
        <f>IF(Q90=0,O91,IF(Q90=1,(O90-O91)*Q91+O91,IF(Q90=2,(O89-O90)*Q91+O90,IF(Q90=3,(O88-O89)*Q91+O89,O88))))</f>
        <v>4.1900000000000004</v>
      </c>
      <c r="R88" s="107">
        <f>(R$96-R$76)/5+R84</f>
        <v>16280</v>
      </c>
      <c r="S88" s="105">
        <f>(S$96-S$76)/5+S84</f>
        <v>3.8400000000000003</v>
      </c>
      <c r="T88" s="141">
        <f t="shared" ref="T88:T103" si="27">R88/S88</f>
        <v>4239.583333333333</v>
      </c>
      <c r="U88" s="16">
        <f>IF(U90=0,S91,IF(U90=1,(S90-S91)*U91+S91,IF(U90=2,(S89-S90)*U91+S90,IF(U90=3,(S88-S89)*U91+S89,S88))))</f>
        <v>3.6299999999999994</v>
      </c>
      <c r="V88" s="107">
        <f>(V$96-V$76)/5+V84</f>
        <v>15520</v>
      </c>
      <c r="W88" s="105">
        <f>(W$96-W$76)/5+W84</f>
        <v>3.3800000000000003</v>
      </c>
      <c r="X88" s="141">
        <f t="shared" ref="X88:X103" si="28">V88/W88</f>
        <v>4591.7159763313603</v>
      </c>
      <c r="Y88" s="16">
        <f>IF(Y90=0,W91,IF(Y90=1,(W90-W91)*Y91+W91,IF(Y90=2,(W89-W90)*Y91+W90,IF(Y90=3,(W88-W89)*Y91+W89,W88))))</f>
        <v>3.0199999999999996</v>
      </c>
      <c r="Z88" s="107">
        <f>(Z$96-Z$76)/5+Z84</f>
        <v>14720</v>
      </c>
      <c r="AA88" s="105">
        <f>(AA$96-AA$76)/5+AA84</f>
        <v>2.9200000000000004</v>
      </c>
      <c r="AB88" s="141">
        <f t="shared" ref="AB88:AB103" si="29">Z88/AA88</f>
        <v>5041.0958904109584</v>
      </c>
      <c r="AC88" s="59">
        <f>IF(AC90=0,AA91,IF(AC90=1,(AA90-AA91)*AC91+AA91,IF(AC90=2,(AA89-AA90)*AC91+AA90,IF(AC90=3,(AA88-AA89)*AC91+AA89,AA88))))</f>
        <v>2.4099999999999997</v>
      </c>
      <c r="AE88" s="23"/>
      <c r="AF88" s="23"/>
      <c r="AG88" s="23"/>
      <c r="AH88" s="23"/>
      <c r="AI88" s="23"/>
      <c r="AJ88" s="23"/>
      <c r="AK88" s="23"/>
      <c r="AL88" s="23"/>
    </row>
    <row r="89" spans="1:38" x14ac:dyDescent="0.25">
      <c r="A89" s="128"/>
      <c r="B89" s="187"/>
      <c r="C89" s="13">
        <f>C$1/(21-E$1)*(C$4-B88)</f>
        <v>2644.6280991735539</v>
      </c>
      <c r="D89" s="32">
        <f>(C89/P$1)^(1/1.3)*50+C$391+$C$2/2+$N$2/100*5+X$2/2</f>
        <v>32.665684448203116</v>
      </c>
      <c r="E89" s="110" t="s">
        <v>20</v>
      </c>
      <c r="F89" s="49">
        <v>14000</v>
      </c>
      <c r="G89" s="104">
        <f>(G$97-G$77)/5+G85</f>
        <v>5.2600000000000007</v>
      </c>
      <c r="H89" s="134">
        <f t="shared" si="24"/>
        <v>2661.5969581749046</v>
      </c>
      <c r="I89" s="63">
        <f>$C89/I88</f>
        <v>461.54068048404088</v>
      </c>
      <c r="J89" s="49">
        <v>14000</v>
      </c>
      <c r="K89" s="104">
        <f>(K$97-K$77)/5+K85</f>
        <v>4.8699999999999992</v>
      </c>
      <c r="L89" s="134">
        <f t="shared" si="25"/>
        <v>2874.7433264887068</v>
      </c>
      <c r="M89" s="63">
        <f>$C89/M88</f>
        <v>560.3025633842276</v>
      </c>
      <c r="N89" s="49">
        <v>14000</v>
      </c>
      <c r="O89" s="104">
        <f>(O$97-O$77)/5+O85</f>
        <v>4.4800000000000004</v>
      </c>
      <c r="P89" s="134">
        <f t="shared" si="26"/>
        <v>3124.9999999999995</v>
      </c>
      <c r="Q89" s="63">
        <f>$C89/Q88</f>
        <v>631.17615732065724</v>
      </c>
      <c r="R89" s="49">
        <v>14000</v>
      </c>
      <c r="S89" s="104">
        <f>(S$97-S$77)/5+S85</f>
        <v>4.07</v>
      </c>
      <c r="T89" s="139">
        <f t="shared" si="27"/>
        <v>3439.8034398034397</v>
      </c>
      <c r="U89" s="63">
        <f>$C89/U88</f>
        <v>728.54768572274224</v>
      </c>
      <c r="V89" s="49">
        <v>14000</v>
      </c>
      <c r="W89" s="104">
        <f>(W$97-W$77)/5+W85</f>
        <v>3.6599999999999997</v>
      </c>
      <c r="X89" s="139">
        <f t="shared" si="28"/>
        <v>3825.1366120218581</v>
      </c>
      <c r="Y89" s="63">
        <f>$C89/Y88</f>
        <v>875.70466860051465</v>
      </c>
      <c r="Z89" s="49">
        <v>14000</v>
      </c>
      <c r="AA89" s="104">
        <f>(AA$97-AA$77)/5+AA85</f>
        <v>3.1999999999999997</v>
      </c>
      <c r="AB89" s="139">
        <f t="shared" si="29"/>
        <v>4375</v>
      </c>
      <c r="AC89" s="63">
        <f>IF($C89&gt;Z88,AB88,$C89/AC88)</f>
        <v>1097.3560577483627</v>
      </c>
      <c r="AL89" s="23"/>
    </row>
    <row r="90" spans="1:38" x14ac:dyDescent="0.25">
      <c r="A90" s="128"/>
      <c r="B90" s="187"/>
      <c r="C90" s="225">
        <f>C91/X$2/60/1.11</f>
        <v>7.9954276309876766</v>
      </c>
      <c r="D90" s="38">
        <f>IF(AND(D89&lt;F$5,C89&lt;F91),C89/F91*100,IF(AND(D89&lt;J$5,C89&lt;J91),C89/(F91-((D89-F$5)/(J$5-F$5))*(F91-J91))*100,IF(AND(D89&lt;N$5,C89&lt;N91),C89/(J91-((D89-J$5)/(N$5-J$5))*(J91-N91))*100,IF(AND(D89&lt;R$5,C89&lt;R91),C89/(N91-((D89-N$5)/(R$5-N$5))*(N91-R91))*100,IF(AND(D89&lt;V$5,C93&lt;V91),C89/(R91-((D89-R$5)/(V$5-R$5))*(R91-V91))*100,100)))))</f>
        <v>48.224125586943828</v>
      </c>
      <c r="E90" s="110" t="s">
        <v>21</v>
      </c>
      <c r="F90" s="49">
        <v>11200</v>
      </c>
      <c r="G90" s="104">
        <f>(G$98-G$78)/5+G86</f>
        <v>5.61</v>
      </c>
      <c r="H90" s="134">
        <f t="shared" si="24"/>
        <v>1996.434937611408</v>
      </c>
      <c r="I90" s="130">
        <f>IF($C89&gt;F89,3,IF($C89&gt;F90,2,IF($C89&gt;F91,1,0)))</f>
        <v>0</v>
      </c>
      <c r="J90" s="49">
        <v>11200</v>
      </c>
      <c r="K90" s="104">
        <f>(K$98-K$78)/5+K86</f>
        <v>5.2500000000000009</v>
      </c>
      <c r="L90" s="134">
        <f t="shared" si="25"/>
        <v>2133.333333333333</v>
      </c>
      <c r="M90" s="130">
        <f>IF($C89&gt;J89,3,IF($C89&gt;J90,2,IF($C89&gt;J91,1,0)))</f>
        <v>0</v>
      </c>
      <c r="N90" s="49">
        <v>11200</v>
      </c>
      <c r="O90" s="104">
        <f>(O$98-O$78)/5+O86</f>
        <v>4.8899999999999988</v>
      </c>
      <c r="P90" s="134">
        <f t="shared" si="26"/>
        <v>2290.3885480572603</v>
      </c>
      <c r="Q90" s="130">
        <f>IF($C89&gt;N89,3,IF($C89&gt;N90,2,IF($C89&gt;N91,1,0)))</f>
        <v>0</v>
      </c>
      <c r="R90" s="49">
        <v>11200</v>
      </c>
      <c r="S90" s="104">
        <f>(S$98-S$78)/5+S86</f>
        <v>4.4800000000000004</v>
      </c>
      <c r="T90" s="139">
        <f t="shared" si="27"/>
        <v>2499.9999999999995</v>
      </c>
      <c r="U90" s="132">
        <f>IF($C89&gt;R89,3,IF($C89&gt;R90,2,IF($C89&gt;R91,1,0)))</f>
        <v>0</v>
      </c>
      <c r="V90" s="49">
        <v>11200</v>
      </c>
      <c r="W90" s="104">
        <f>(W$98-W$78)/5+W86</f>
        <v>3.9400000000000004</v>
      </c>
      <c r="X90" s="139">
        <f t="shared" si="28"/>
        <v>2842.6395939086292</v>
      </c>
      <c r="Y90" s="130">
        <f>IF($C89&gt;V89,3,IF($C89&gt;V90,2,IF($C89&gt;V91,1,0)))</f>
        <v>0</v>
      </c>
      <c r="Z90" s="49">
        <v>11200</v>
      </c>
      <c r="AA90" s="104">
        <f>(AA$98-AA$78)/5+AA86</f>
        <v>3.3800000000000003</v>
      </c>
      <c r="AB90" s="139">
        <f t="shared" si="29"/>
        <v>3313.6094674556211</v>
      </c>
      <c r="AC90" s="129">
        <f>IF($C89&gt;Z88,4,IF($C89&gt;Z89,3,IF($C89&gt;Z90,2,IF($C89&gt;Z91,1,0))))</f>
        <v>0</v>
      </c>
      <c r="AL90" s="23"/>
    </row>
    <row r="91" spans="1:38" ht="15.75" thickBot="1" x14ac:dyDescent="0.3">
      <c r="A91" s="128"/>
      <c r="B91" s="188"/>
      <c r="C91" s="161">
        <f>D91*D88</f>
        <v>2662.4774011188965</v>
      </c>
      <c r="D91" s="33">
        <f>IF(AND(C89&gt;Z88,D89&gt;Z$5),AB88,IF(D89&gt;V$5,((D89-V$5)/(Z$5-V$5))*(AC89-Y89)+Y89,IF(D89&gt;R$5,((D89-R$5)/(V$5-R$5))*(Y89-U89)+U89,IF(D89&gt;N$5,((D89-N$5)/(R$5-N$5))*(U89-Q89)+Q89,IF(D89&gt;J$5,((D89-J$5)/(N$5-J$5))*(Q89-M89)+M89,IF(D89&gt;F$5,((D89-F$5)/(J$5-F$5))*(M89-I89)+I89,I89))))))</f>
        <v>537.24842346636274</v>
      </c>
      <c r="E91" s="111" t="s">
        <v>7</v>
      </c>
      <c r="F91" s="108">
        <f>(F$99-F$79)/5+F87</f>
        <v>5760</v>
      </c>
      <c r="G91" s="106">
        <f>(G$99-G$79)/5+G87</f>
        <v>5.7299999999999995</v>
      </c>
      <c r="H91" s="135">
        <f t="shared" si="24"/>
        <v>1005.2356020942409</v>
      </c>
      <c r="I91" s="131">
        <f>IF(I90=1,($C89-F91)/(F90-F91),IF(I90=2,($C89-F90)/(F89-F90),IF(I90=3,($C89-F89)/(F88-F89),0)))</f>
        <v>0</v>
      </c>
      <c r="J91" s="108">
        <f>(J$99-J$79)/5+J87</f>
        <v>5400</v>
      </c>
      <c r="K91" s="106">
        <f>(K$99-K$79)/5+K87</f>
        <v>4.72</v>
      </c>
      <c r="L91" s="135">
        <f t="shared" si="25"/>
        <v>1144.0677966101696</v>
      </c>
      <c r="M91" s="131">
        <f>IF(M90=1,($C89-J91)/(J90-J91),IF(M90=2,($C89-J90)/(J89-J90),IF(M90=3,($C89-J89)/(J88-J89),0)))</f>
        <v>0</v>
      </c>
      <c r="N91" s="108">
        <f>(N$99-N$79)/5+N87</f>
        <v>4960</v>
      </c>
      <c r="O91" s="106">
        <f>(O$99-O$79)/5+O87</f>
        <v>4.1900000000000004</v>
      </c>
      <c r="P91" s="135">
        <f t="shared" si="26"/>
        <v>1183.7708830548925</v>
      </c>
      <c r="Q91" s="131">
        <f>IF(Q90=1,($C89-N91)/(N90-N91),IF(Q90=2,($C89-N90)/(N89-N90),IF(Q90=3,($C89-N89)/(N88-N89),0)))</f>
        <v>0</v>
      </c>
      <c r="R91" s="108">
        <f>(R$99-R$79)/5+R87</f>
        <v>4520</v>
      </c>
      <c r="S91" s="106">
        <f>(S$99-S$79)/5+S87</f>
        <v>3.6299999999999994</v>
      </c>
      <c r="T91" s="142">
        <f t="shared" si="27"/>
        <v>1245.1790633608816</v>
      </c>
      <c r="U91" s="131">
        <f>IF(U90=1,($C89-R91)/(R90-R91),IF(U90=2,($C89-R90)/(R89-R90),IF(U90=3,($C89-R89)/(R88-R89),0)))</f>
        <v>0</v>
      </c>
      <c r="V91" s="108">
        <f>(V$99-V$79)/5+V87</f>
        <v>4200</v>
      </c>
      <c r="W91" s="106">
        <f>(W$99-W$79)/5+W87</f>
        <v>3.0199999999999996</v>
      </c>
      <c r="X91" s="142">
        <f t="shared" si="28"/>
        <v>1390.7284768211923</v>
      </c>
      <c r="Y91" s="131">
        <f>IF(Y90=1,($C89-V91)/(V90-V91),IF(Y90=2,($C89-V90)/(V89-V90),IF(Y90=3,($C89-V89)/(V88-V89),0)))</f>
        <v>0</v>
      </c>
      <c r="Z91" s="108">
        <f>(Z$99-Z$79)/5+Z87</f>
        <v>3880</v>
      </c>
      <c r="AA91" s="106">
        <f>(AA$99-AA$79)/5+AA87</f>
        <v>2.4099999999999997</v>
      </c>
      <c r="AB91" s="142">
        <f t="shared" si="29"/>
        <v>1609.9585062240667</v>
      </c>
      <c r="AC91" s="131">
        <f>IF(AC90=1,($C89-Z91)/(Z90-Z91),IF(AC90=2,($C89-Z90)/(Z89-Z90),IF(AC90=3,($C89-Z89)/(Z88-Z89),0)))</f>
        <v>0</v>
      </c>
      <c r="AL91" s="23"/>
    </row>
    <row r="92" spans="1:38" x14ac:dyDescent="0.25">
      <c r="A92" s="128"/>
      <c r="B92" s="186">
        <v>11</v>
      </c>
      <c r="C92" s="25"/>
      <c r="D92" s="31">
        <f>IF(D93&gt;V$5,(1-(D93-V$5)/(Z$5-V$5))*(Y92-AC92)+AC92,IF(D93&gt;R$5,(1-(D93-R$5)/(V$5-R$5))*(U92-Y92)+Y92,IF(D93&gt;N$5,(1-(D93-N$5)/(R$5-N$5))*(Q92-U92)+U92,IF(D93&gt;J$5,(1-(D93-J$5)/(N$5-J$5))*(M92-Q92)+Q92,IF(D93&gt;F$5,(1-(D93-F$5)/(J$5-F$5))*(I92-M92)+M92,I92)))))</f>
        <v>5.0134297707548399</v>
      </c>
      <c r="E92" s="109" t="s">
        <v>6</v>
      </c>
      <c r="F92" s="107">
        <f>(F$96-F$76)/5+F88</f>
        <v>17040</v>
      </c>
      <c r="G92" s="105">
        <f>(G$96-G$76)/5+G88</f>
        <v>5.1400000000000015</v>
      </c>
      <c r="H92" s="133">
        <f t="shared" si="24"/>
        <v>3315.1750972762638</v>
      </c>
      <c r="I92" s="16">
        <f>IF(I94=0,G95,IF(I94=1,(G94-G95)*I95+G95,IF(I94=2,(G93-G94)*I95+G94,IF(I94=3,(G92-G93)*I95+G93,G92))))</f>
        <v>5.4399999999999995</v>
      </c>
      <c r="J92" s="107">
        <f>(J$96-J$76)/5+J88</f>
        <v>16760</v>
      </c>
      <c r="K92" s="105">
        <f>(K$96-K$76)/5+K88</f>
        <v>4.7699999999999996</v>
      </c>
      <c r="L92" s="133">
        <f t="shared" si="25"/>
        <v>3513.6268343815518</v>
      </c>
      <c r="M92" s="16">
        <f>IF(M94=0,K95,IF(M94=1,(K94-K95)*M95+K95,IF(M94=2,(K93-K94)*M95+K94,IF(M94=3,(K92-K93)*M95+K93,K92))))</f>
        <v>4.8099999999999996</v>
      </c>
      <c r="N92" s="107">
        <f>(N$96-N$76)/5+N88</f>
        <v>16560</v>
      </c>
      <c r="O92" s="105">
        <f>(O$96-O$76)/5+O88</f>
        <v>4.3199999999999994</v>
      </c>
      <c r="P92" s="133">
        <f t="shared" si="26"/>
        <v>3833.3333333333339</v>
      </c>
      <c r="Q92" s="16">
        <f>IF(Q94=0,O95,IF(Q94=1,(O94-O95)*Q95+O95,IF(Q94=2,(O93-O94)*Q95+O94,IF(Q94=3,(O92-O93)*Q95+O93,O92))))</f>
        <v>4.4200000000000008</v>
      </c>
      <c r="R92" s="107">
        <f>(R$96-R$76)/5+R88</f>
        <v>16340</v>
      </c>
      <c r="S92" s="105">
        <f>(S$96-S$76)/5+S88</f>
        <v>4.0200000000000005</v>
      </c>
      <c r="T92" s="141">
        <f t="shared" si="27"/>
        <v>4064.6766169154225</v>
      </c>
      <c r="U92" s="16">
        <f>IF(U94=0,S95,IF(U94=1,(S94-S95)*U95+S95,IF(U94=2,(S93-S94)*U95+S94,IF(U94=3,(S92-S93)*U95+S93,S92))))</f>
        <v>3.9899999999999993</v>
      </c>
      <c r="V92" s="107">
        <f>(V$96-V$76)/5+V88</f>
        <v>15560</v>
      </c>
      <c r="W92" s="105">
        <f>(W$96-W$76)/5+W88</f>
        <v>3.5400000000000005</v>
      </c>
      <c r="X92" s="141">
        <f t="shared" si="28"/>
        <v>4395.4802259887001</v>
      </c>
      <c r="Y92" s="16">
        <f>IF(Y94=0,W95,IF(Y94=1,(W94-W95)*Y95+W95,IF(Y94=2,(W93-W94)*Y95+W94,IF(Y94=3,(W92-W93)*Y95+W93,W92))))</f>
        <v>3.3599999999999994</v>
      </c>
      <c r="Z92" s="107">
        <f>(Z$96-Z$76)/5+Z88</f>
        <v>14760</v>
      </c>
      <c r="AA92" s="105">
        <f>(AA$96-AA$76)/5+AA88</f>
        <v>3.0600000000000005</v>
      </c>
      <c r="AB92" s="141">
        <f t="shared" si="29"/>
        <v>4823.5294117647054</v>
      </c>
      <c r="AC92" s="59">
        <f>IF(AC94=0,AA95,IF(AC94=1,(AA94-AA95)*AC95+AA95,IF(AC94=2,(AA93-AA94)*AC95+AA94,IF(AC94=3,(AA92-AA93)*AC95+AA93,AA92))))</f>
        <v>2.7299999999999995</v>
      </c>
      <c r="AE92" s="23"/>
      <c r="AF92" s="23"/>
      <c r="AG92" s="23"/>
      <c r="AH92" s="23"/>
      <c r="AI92" s="23"/>
      <c r="AJ92" s="23"/>
      <c r="AK92" s="23"/>
      <c r="AL92" s="23"/>
    </row>
    <row r="93" spans="1:38" x14ac:dyDescent="0.25">
      <c r="A93" s="128"/>
      <c r="B93" s="187"/>
      <c r="C93" s="13">
        <f>C$1/(21-E$1)*(C$4-B92)</f>
        <v>2314.0495867768595</v>
      </c>
      <c r="D93" s="32">
        <f>(C93/P$1)^(1/1.3)*50+C$391+$C$2/2+$N$2/100*5+X$2/2</f>
        <v>31.770956019764441</v>
      </c>
      <c r="E93" s="110" t="s">
        <v>20</v>
      </c>
      <c r="F93" s="49">
        <v>14000</v>
      </c>
      <c r="G93" s="104">
        <f>(G$97-G$77)/5+G89</f>
        <v>5.3800000000000008</v>
      </c>
      <c r="H93" s="134">
        <f t="shared" si="24"/>
        <v>2602.2304832713753</v>
      </c>
      <c r="I93" s="63">
        <f>$C93/I92</f>
        <v>425.37676227515806</v>
      </c>
      <c r="J93" s="49">
        <v>14000</v>
      </c>
      <c r="K93" s="104">
        <f>(K$97-K$77)/5+K89</f>
        <v>5.0099999999999989</v>
      </c>
      <c r="L93" s="134">
        <f t="shared" si="25"/>
        <v>2794.4111776447112</v>
      </c>
      <c r="M93" s="63">
        <f>$C93/M92</f>
        <v>481.09139018229934</v>
      </c>
      <c r="N93" s="49">
        <v>14000</v>
      </c>
      <c r="O93" s="104">
        <f>(O$97-O$77)/5+O89</f>
        <v>4.6400000000000006</v>
      </c>
      <c r="P93" s="134">
        <f t="shared" si="26"/>
        <v>3017.2413793103447</v>
      </c>
      <c r="Q93" s="63">
        <f>$C93/Q92</f>
        <v>523.54063049250203</v>
      </c>
      <c r="R93" s="49">
        <v>14000</v>
      </c>
      <c r="S93" s="104">
        <f>(S$97-S$77)/5+S89</f>
        <v>4.2600000000000007</v>
      </c>
      <c r="T93" s="139">
        <f t="shared" si="27"/>
        <v>3286.384976525821</v>
      </c>
      <c r="U93" s="63">
        <f>$C93/U92</f>
        <v>579.96230245034087</v>
      </c>
      <c r="V93" s="49">
        <v>14000</v>
      </c>
      <c r="W93" s="104">
        <f>(W$97-W$77)/5+W89</f>
        <v>3.8299999999999996</v>
      </c>
      <c r="X93" s="139">
        <f t="shared" si="28"/>
        <v>3655.352480417755</v>
      </c>
      <c r="Y93" s="63">
        <f>$C93/Y92</f>
        <v>688.70523415977971</v>
      </c>
      <c r="Z93" s="49">
        <v>14000</v>
      </c>
      <c r="AA93" s="104">
        <f>(AA$97-AA$77)/5+AA89</f>
        <v>3.3499999999999996</v>
      </c>
      <c r="AB93" s="139">
        <f t="shared" si="29"/>
        <v>4179.1044776119406</v>
      </c>
      <c r="AC93" s="63">
        <f>IF($C93&gt;Z92,AB92,$C93/AC92)</f>
        <v>847.63721127357508</v>
      </c>
      <c r="AL93" s="23"/>
    </row>
    <row r="94" spans="1:38" x14ac:dyDescent="0.25">
      <c r="A94" s="128"/>
      <c r="B94" s="187"/>
      <c r="C94" s="225">
        <f>C95/X$2/60/1.11</f>
        <v>6.972143536929071</v>
      </c>
      <c r="D94" s="38">
        <f>IF(AND(D93&lt;F$5,C93&lt;F95),C93/F95*100,IF(AND(D93&lt;J$5,C93&lt;J95),C93/(F95-((D93-F$5)/(J$5-F$5))*(F95-J95))*100,IF(AND(D93&lt;N$5,C93&lt;N95),C93/(J95-((D93-J$5)/(N$5-J$5))*(J95-N95))*100,IF(AND(D93&lt;R$5,C93&lt;R95),C93/(N95-((D93-N$5)/(R$5-N$5))*(N95-R95))*100,IF(AND(D93&lt;V$5,C97&lt;V95),C93/(R95-((D93-R$5)/(V$5-R$5))*(R95-V95))*100,100)))))</f>
        <v>39.070831755607379</v>
      </c>
      <c r="E94" s="110" t="s">
        <v>21</v>
      </c>
      <c r="F94" s="49">
        <v>11200</v>
      </c>
      <c r="G94" s="104">
        <f>(G$98-G$78)/5+G90</f>
        <v>5.73</v>
      </c>
      <c r="H94" s="134">
        <f t="shared" si="24"/>
        <v>1954.6247818499126</v>
      </c>
      <c r="I94" s="130">
        <f>IF($C93&gt;F93,3,IF($C93&gt;F94,2,IF($C93&gt;F95,1,0)))</f>
        <v>0</v>
      </c>
      <c r="J94" s="49">
        <v>11200</v>
      </c>
      <c r="K94" s="104">
        <f>(K$98-K$78)/5+K90</f>
        <v>5.4000000000000012</v>
      </c>
      <c r="L94" s="134">
        <f t="shared" si="25"/>
        <v>2074.0740740740735</v>
      </c>
      <c r="M94" s="130">
        <f>IF($C93&gt;J93,3,IF($C93&gt;J94,2,IF($C93&gt;J95,1,0)))</f>
        <v>0</v>
      </c>
      <c r="N94" s="49">
        <v>11200</v>
      </c>
      <c r="O94" s="104">
        <f>(O$98-O$78)/5+O90</f>
        <v>5.0699999999999985</v>
      </c>
      <c r="P94" s="134">
        <f t="shared" si="26"/>
        <v>2209.0729783037482</v>
      </c>
      <c r="Q94" s="130">
        <f>IF($C93&gt;N93,3,IF($C93&gt;N94,2,IF($C93&gt;N95,1,0)))</f>
        <v>0</v>
      </c>
      <c r="R94" s="49">
        <v>11200</v>
      </c>
      <c r="S94" s="104">
        <f>(S$98-S$78)/5+S90</f>
        <v>4.6900000000000004</v>
      </c>
      <c r="T94" s="139">
        <f t="shared" si="27"/>
        <v>2388.059701492537</v>
      </c>
      <c r="U94" s="132">
        <f>IF($C93&gt;R93,3,IF($C93&gt;R94,2,IF($C93&gt;R95,1,0)))</f>
        <v>0</v>
      </c>
      <c r="V94" s="49">
        <v>11200</v>
      </c>
      <c r="W94" s="104">
        <f>(W$98-W$78)/5+W90</f>
        <v>4.12</v>
      </c>
      <c r="X94" s="139">
        <f t="shared" si="28"/>
        <v>2718.4466019417473</v>
      </c>
      <c r="Y94" s="130">
        <f>IF($C93&gt;V93,3,IF($C93&gt;V94,2,IF($C93&gt;V95,1,0)))</f>
        <v>0</v>
      </c>
      <c r="Z94" s="49">
        <v>11200</v>
      </c>
      <c r="AA94" s="104">
        <f>(AA$98-AA$78)/5+AA90</f>
        <v>3.5400000000000005</v>
      </c>
      <c r="AB94" s="139">
        <f t="shared" si="29"/>
        <v>3163.8418079096041</v>
      </c>
      <c r="AC94" s="129">
        <f>IF($C93&gt;Z93,3,IF($C93&gt;Z94,2,IF($C93&gt;Z95,1,0)))</f>
        <v>0</v>
      </c>
      <c r="AL94" s="23"/>
    </row>
    <row r="95" spans="1:38" ht="15.75" thickBot="1" x14ac:dyDescent="0.3">
      <c r="A95" s="128"/>
      <c r="B95" s="188"/>
      <c r="C95" s="161">
        <f>D95*D92</f>
        <v>2321.7237977973809</v>
      </c>
      <c r="D95" s="33">
        <f>IF(AND(C93&gt;Z92,D93&gt;Z$5),AB92,IF(D93&gt;V$5,((D93-V$5)/(Z$5-V$5))*(AC93-Y93)+Y93,IF(D93&gt;R$5,((D93-R$5)/(V$5-R$5))*(Y93-U93)+U93,IF(D93&gt;N$5,((D93-N$5)/(R$5-N$5))*(U93-Q93)+Q93,IF(D93&gt;J$5,((D93-J$5)/(N$5-J$5))*(Q93-M93)+M93,IF(D93&gt;F$5,((D93-F$5)/(J$5-F$5))*(M93-I93)+I93,I93))))))</f>
        <v>463.10089179683746</v>
      </c>
      <c r="E95" s="111" t="s">
        <v>7</v>
      </c>
      <c r="F95" s="108">
        <f>(F$99-F$79)/5+F91</f>
        <v>6180</v>
      </c>
      <c r="G95" s="106">
        <f>(G$99-G$79)/5+G91</f>
        <v>5.4399999999999995</v>
      </c>
      <c r="H95" s="135">
        <f t="shared" si="24"/>
        <v>1136.0294117647061</v>
      </c>
      <c r="I95" s="131">
        <f>IF(I94=1,($C93-F95)/(F94-F95),IF(I94=2,($C93-F94)/(F93-F94),IF(I94=3,($C93-F93)/(F92-F93),0)))</f>
        <v>0</v>
      </c>
      <c r="J95" s="108">
        <f>(J$99-J$79)/5+J91</f>
        <v>5800</v>
      </c>
      <c r="K95" s="106">
        <f>(K$99-K$79)/5+K91</f>
        <v>4.8099999999999996</v>
      </c>
      <c r="L95" s="135">
        <f t="shared" si="25"/>
        <v>1205.8212058212059</v>
      </c>
      <c r="M95" s="131">
        <f>IF(M94=1,($C93-J95)/(J94-J95),IF(M94=2,($C93-J94)/(J93-J94),IF(M94=3,($C93-J93)/(J92-J93),0)))</f>
        <v>0</v>
      </c>
      <c r="N95" s="108">
        <f>(N$99-N$79)/5+N91</f>
        <v>5380</v>
      </c>
      <c r="O95" s="106">
        <f>(O$99-O$79)/5+O91</f>
        <v>4.4200000000000008</v>
      </c>
      <c r="P95" s="135">
        <f t="shared" si="26"/>
        <v>1217.1945701357463</v>
      </c>
      <c r="Q95" s="131">
        <f>IF(Q94=1,($C93-N95)/(N94-N95),IF(Q94=2,($C93-N94)/(N93-N94),IF(Q94=3,($C93-N93)/(N92-N93),0)))</f>
        <v>0</v>
      </c>
      <c r="R95" s="108">
        <f>(R$99-R$79)/5+R91</f>
        <v>4960</v>
      </c>
      <c r="S95" s="106">
        <f>(S$99-S$79)/5+S91</f>
        <v>3.9899999999999993</v>
      </c>
      <c r="T95" s="142">
        <f t="shared" si="27"/>
        <v>1243.1077694235591</v>
      </c>
      <c r="U95" s="131">
        <f>IF(U94=1,($C93-R95)/(R94-R95),IF(U94=2,($C93-R94)/(R93-R94),IF(U94=3,($C93-R93)/(R92-R93),0)))</f>
        <v>0</v>
      </c>
      <c r="V95" s="108">
        <f>(V$99-V$79)/5+V91</f>
        <v>4700</v>
      </c>
      <c r="W95" s="106">
        <f>(W$99-W$79)/5+W91</f>
        <v>3.3599999999999994</v>
      </c>
      <c r="X95" s="142">
        <f t="shared" si="28"/>
        <v>1398.8095238095241</v>
      </c>
      <c r="Y95" s="131">
        <f>IF(Y94=1,($C93-V95)/(V94-V95),IF(Y94=2,($C93-V94)/(V93-V94),IF(Y94=3,($C93-V93)/(V92-V93),0)))</f>
        <v>0</v>
      </c>
      <c r="Z95" s="108">
        <f>(Z$99-Z$79)/5+Z91</f>
        <v>4440</v>
      </c>
      <c r="AA95" s="106">
        <f>(AA$99-AA$79)/5+AA91</f>
        <v>2.7299999999999995</v>
      </c>
      <c r="AB95" s="142">
        <f t="shared" si="29"/>
        <v>1626.3736263736266</v>
      </c>
      <c r="AC95" s="131">
        <f>IF(AC94=1,($C93-Z95)/(Z94-Z95),IF(AC94=2,($C93-Z94)/(Z93-Z94),IF(AC94=3,($C93-Z93)/(Z92-Z93),0)))</f>
        <v>0</v>
      </c>
      <c r="AL95" s="23"/>
    </row>
    <row r="96" spans="1:38" x14ac:dyDescent="0.25">
      <c r="A96" s="128"/>
      <c r="B96" s="186">
        <v>12</v>
      </c>
      <c r="C96" s="34"/>
      <c r="D96" s="31">
        <f>IF(D97&gt;V$5,(1-(D97-V$5)/(Z$5-V$5))*(Y96-AC96)+AC96,IF(D97&gt;R$5,(1-(D97-R$5)/(V$5-R$5))*(U96-Y96)+Y96,IF(D97&gt;N$5,(1-(D97-N$5)/(R$5-N$5))*(Q96-U96)+U96,IF(D97&gt;J$5,(1-(D97-J$5)/(N$5-J$5))*(M96-Q96)+Q96,IF(D97&gt;F$5,(1-(D97-F$5)/(J$5-F$5))*(I96-M96)+M96,I96)))))</f>
        <v>5.0038469312058629</v>
      </c>
      <c r="E96" s="109" t="s">
        <v>6</v>
      </c>
      <c r="F96" s="48">
        <v>17100</v>
      </c>
      <c r="G96" s="74">
        <v>5.25</v>
      </c>
      <c r="H96" s="133">
        <f t="shared" si="24"/>
        <v>3257.1428571428573</v>
      </c>
      <c r="I96" s="16">
        <f>IF(I98=0,G99,IF(I98=1,(G98-G99)*I99+G99,IF(I98=2,(G97-G98)*I99+G98,IF(I98=3,(G96-G97)*I99+G97,G96))))</f>
        <v>5.15</v>
      </c>
      <c r="J96" s="48">
        <v>16800</v>
      </c>
      <c r="K96" s="4">
        <v>4.9000000000000004</v>
      </c>
      <c r="L96" s="133">
        <f t="shared" si="25"/>
        <v>3428.5714285714284</v>
      </c>
      <c r="M96" s="16">
        <f>IF(M98=0,K99,IF(M98=1,(K98-K99)*M99+K99,IF(M98=2,(K97-K98)*M99+K98,IF(M98=3,(K96-K97)*M99+K97,K96))))</f>
        <v>4.9000000000000004</v>
      </c>
      <c r="N96" s="48">
        <v>16600</v>
      </c>
      <c r="O96" s="4">
        <v>4.45</v>
      </c>
      <c r="P96" s="133">
        <f t="shared" si="26"/>
        <v>3730.3370786516853</v>
      </c>
      <c r="Q96" s="16">
        <f>IF(Q98=0,O99,IF(Q98=1,(O98-O99)*Q99+O99,IF(Q98=2,(O97-O98)*Q99+O98,IF(Q98=3,(O96-O97)*Q99+O97,O96))))</f>
        <v>4.6500000000000004</v>
      </c>
      <c r="R96" s="48">
        <v>16400</v>
      </c>
      <c r="S96" s="4">
        <v>4.2</v>
      </c>
      <c r="T96" s="141">
        <f t="shared" si="27"/>
        <v>3904.7619047619046</v>
      </c>
      <c r="U96" s="16">
        <f>IF(U98=0,S99,IF(U98=1,(S98-S99)*U99+S99,IF(U98=2,(S97-S98)*U99+S98,IF(U98=3,(S96-S97)*U99+S97,S96))))</f>
        <v>4.3499999999999996</v>
      </c>
      <c r="V96" s="48">
        <v>15600</v>
      </c>
      <c r="W96" s="4">
        <v>3.7</v>
      </c>
      <c r="X96" s="141">
        <f t="shared" si="28"/>
        <v>4216.2162162162158</v>
      </c>
      <c r="Y96" s="16">
        <f>IF(Y98=0,W99,IF(Y98=1,(W98-W99)*Y99+W99,IF(Y98=2,(W97-W98)*Y99+W98,IF(Y98=3,(W96-W97)*Y99+W97,W96))))</f>
        <v>3.7</v>
      </c>
      <c r="Z96" s="48">
        <v>14800</v>
      </c>
      <c r="AA96" s="4">
        <v>3.2</v>
      </c>
      <c r="AB96" s="133">
        <f t="shared" si="29"/>
        <v>4625</v>
      </c>
      <c r="AC96" s="59">
        <f>IF(AC98=0,AA99,IF(AC98=1,(AA98-AA99)*AC99+AA99,IF(AC98=2,(AA97-AA98)*AC99+AA98,IF(AC98=3,(AA96-AA97)*AC99+AA97,AA96))))</f>
        <v>3.05</v>
      </c>
      <c r="AE96" s="23"/>
      <c r="AF96" s="23"/>
      <c r="AG96" s="23"/>
      <c r="AH96" s="23"/>
      <c r="AI96" s="23"/>
      <c r="AJ96" s="23"/>
      <c r="AK96" s="23"/>
      <c r="AL96" s="23"/>
    </row>
    <row r="97" spans="1:38" x14ac:dyDescent="0.25">
      <c r="A97" s="128"/>
      <c r="B97" s="187"/>
      <c r="C97" s="13">
        <f>C$1/(21-E$1)*(C$4-B96)</f>
        <v>1983.4710743801654</v>
      </c>
      <c r="D97" s="32">
        <f>(C97/P$1)^(1/1.3)*50+C$391+$C$2/2+$N$2/100*5+X$2/2</f>
        <v>30.846122751765503</v>
      </c>
      <c r="E97" s="110" t="s">
        <v>20</v>
      </c>
      <c r="F97" s="49">
        <v>14000</v>
      </c>
      <c r="G97" s="71">
        <v>5.5</v>
      </c>
      <c r="H97" s="134">
        <f t="shared" si="24"/>
        <v>2545.4545454545455</v>
      </c>
      <c r="I97" s="63">
        <f>$C97/I96</f>
        <v>385.14001444275056</v>
      </c>
      <c r="J97" s="49">
        <v>14000</v>
      </c>
      <c r="K97" s="6">
        <v>5.15</v>
      </c>
      <c r="L97" s="134">
        <f t="shared" si="25"/>
        <v>2718.4466019417473</v>
      </c>
      <c r="M97" s="63">
        <f>$C97/M96</f>
        <v>404.79001517962558</v>
      </c>
      <c r="N97" s="49">
        <v>14000</v>
      </c>
      <c r="O97" s="6">
        <v>4.8</v>
      </c>
      <c r="P97" s="134">
        <f t="shared" si="26"/>
        <v>2916.666666666667</v>
      </c>
      <c r="Q97" s="63">
        <f>$C97/Q96</f>
        <v>426.55291922154089</v>
      </c>
      <c r="R97" s="49">
        <v>14000</v>
      </c>
      <c r="S97" s="6">
        <v>4.45</v>
      </c>
      <c r="T97" s="139">
        <f t="shared" si="27"/>
        <v>3146.067415730337</v>
      </c>
      <c r="U97" s="63">
        <f>$C97/U96</f>
        <v>455.97036192647482</v>
      </c>
      <c r="V97" s="49">
        <v>14000</v>
      </c>
      <c r="W97" s="6">
        <v>4</v>
      </c>
      <c r="X97" s="139">
        <f t="shared" si="28"/>
        <v>3500</v>
      </c>
      <c r="Y97" s="63">
        <f>$C97/Y96</f>
        <v>536.07326334599065</v>
      </c>
      <c r="Z97" s="49">
        <v>14000</v>
      </c>
      <c r="AA97" s="6">
        <v>3.5</v>
      </c>
      <c r="AB97" s="134">
        <f t="shared" si="29"/>
        <v>4000</v>
      </c>
      <c r="AC97" s="63">
        <f>IF($C97&gt;Z96,AB96,$C97/AC96)</f>
        <v>650.31838504267728</v>
      </c>
      <c r="AL97" s="23"/>
    </row>
    <row r="98" spans="1:38" x14ac:dyDescent="0.25">
      <c r="A98" s="128"/>
      <c r="B98" s="187"/>
      <c r="C98" s="225">
        <f>C99/X$2/60/1.11</f>
        <v>5.9599520410588456</v>
      </c>
      <c r="D98" s="38">
        <f>IF(AND(D97&lt;F$5,C97&lt;F99),C97/F99*100,IF(AND(D97&lt;J$5,C97&lt;J99),C97/(F99-((D97-F$5)/(J$5-F$5))*(F99-J99))*100,IF(AND(D97&lt;N$5,C97&lt;N99),C97/(J99-((D97-J$5)/(N$5-J$5))*(J99-N99))*100,IF(AND(D97&lt;R$5,C97&lt;R99),C97/(N99-((D97-N$5)/(R$5-N$5))*(N99-R99))*100,IF(AND(D97&lt;V$5,C101&lt;V99),C97/(R99-((D97-R$5)/(V$5-R$5))*(R99-V99))*100,100)))))</f>
        <v>31.156499431153005</v>
      </c>
      <c r="E98" s="110" t="s">
        <v>21</v>
      </c>
      <c r="F98" s="49">
        <v>11200</v>
      </c>
      <c r="G98" s="71">
        <v>5.85</v>
      </c>
      <c r="H98" s="134">
        <f t="shared" si="24"/>
        <v>1914.5299145299145</v>
      </c>
      <c r="I98" s="130">
        <f>IF($C97&gt;F97,3,IF($C97&gt;F98,2,IF($C97&gt;F99,1,0)))</f>
        <v>0</v>
      </c>
      <c r="J98" s="49">
        <v>11200</v>
      </c>
      <c r="K98" s="6">
        <v>5.55</v>
      </c>
      <c r="L98" s="134">
        <f t="shared" si="25"/>
        <v>2018.018018018018</v>
      </c>
      <c r="M98" s="130">
        <f>IF($C97&gt;J97,3,IF($C97&gt;J98,2,IF($C97&gt;J99,1,0)))</f>
        <v>0</v>
      </c>
      <c r="N98" s="49">
        <v>11200</v>
      </c>
      <c r="O98" s="6">
        <v>5.25</v>
      </c>
      <c r="P98" s="134">
        <f t="shared" si="26"/>
        <v>2133.3333333333335</v>
      </c>
      <c r="Q98" s="130">
        <f>IF($C97&gt;N97,3,IF($C97&gt;N98,2,IF($C97&gt;N99,1,0)))</f>
        <v>0</v>
      </c>
      <c r="R98" s="49">
        <v>11200</v>
      </c>
      <c r="S98" s="6">
        <v>4.9000000000000004</v>
      </c>
      <c r="T98" s="139">
        <f t="shared" si="27"/>
        <v>2285.7142857142853</v>
      </c>
      <c r="U98" s="132">
        <f>IF($C97&gt;R97,3,IF($C97&gt;R98,2,IF($C97&gt;R99,1,0)))</f>
        <v>0</v>
      </c>
      <c r="V98" s="49">
        <v>11200</v>
      </c>
      <c r="W98" s="6">
        <v>4.3</v>
      </c>
      <c r="X98" s="139">
        <f t="shared" si="28"/>
        <v>2604.651162790698</v>
      </c>
      <c r="Y98" s="130">
        <f>IF($C97&gt;V97,3,IF($C97&gt;V98,2,IF($C97&gt;V99,1,0)))</f>
        <v>0</v>
      </c>
      <c r="Z98" s="49">
        <v>11200</v>
      </c>
      <c r="AA98" s="6">
        <v>3.7</v>
      </c>
      <c r="AB98" s="139">
        <f t="shared" si="29"/>
        <v>3027.0270270270271</v>
      </c>
      <c r="AC98" s="129">
        <f>IF($C97&gt;Z96,4,IF($C97&gt;Z97,3,IF($C97&gt;Z98,2,IF($C97&gt;Z99,1,0))))</f>
        <v>0</v>
      </c>
      <c r="AL98" s="23"/>
    </row>
    <row r="99" spans="1:38" ht="15.75" thickBot="1" x14ac:dyDescent="0.3">
      <c r="A99" s="128"/>
      <c r="B99" s="188"/>
      <c r="C99" s="161">
        <f>D99*D96</f>
        <v>1984.6640296725957</v>
      </c>
      <c r="D99" s="33">
        <f>IF(AND(C97&gt;Z96,D97&gt;Z$5),AB96,IF(D97&gt;V$5,((D97-V$5)/(Z$5-V$5))*(AC97-Y97)+Y97,IF(D97&gt;R$5,((D97-R$5)/(V$5-R$5))*(Y97-U97)+U97,IF(D97&gt;N$5,((D97-N$5)/(R$5-N$5))*(U97-Q97)+Q97,IF(D97&gt;J$5,((D97-J$5)/(N$5-J$5))*(Q97-M97)+M97,IF(D97&gt;F$5,((D97-F$5)/(J$5-F$5))*(M97-I97)+I97,I97))))))</f>
        <v>396.62764608075594</v>
      </c>
      <c r="E99" s="111" t="s">
        <v>7</v>
      </c>
      <c r="F99" s="50">
        <v>6600</v>
      </c>
      <c r="G99" s="73">
        <v>5.15</v>
      </c>
      <c r="H99" s="135">
        <f t="shared" si="24"/>
        <v>1281.5533980582522</v>
      </c>
      <c r="I99" s="131">
        <f>IF(I98=1,($C97-F99)/(F98-F99),IF(I98=2,($C97-F98)/(F97-F98),IF(I98=3,($C97-F97)/(F96-F97),0)))</f>
        <v>0</v>
      </c>
      <c r="J99" s="50">
        <v>6200</v>
      </c>
      <c r="K99" s="8">
        <v>4.9000000000000004</v>
      </c>
      <c r="L99" s="135">
        <f t="shared" si="25"/>
        <v>1265.3061224489795</v>
      </c>
      <c r="M99" s="131">
        <f>IF(M98=1,($C97-J99)/(J98-J99),IF(M98=2,($C97-J98)/(J97-J98),IF(M98=3,($C97-J97)/(J96-J97),0)))</f>
        <v>0</v>
      </c>
      <c r="N99" s="50">
        <v>5800</v>
      </c>
      <c r="O99" s="8">
        <v>4.6500000000000004</v>
      </c>
      <c r="P99" s="135">
        <f t="shared" si="26"/>
        <v>1247.3118279569892</v>
      </c>
      <c r="Q99" s="131">
        <f>IF(Q98=1,($C97-N99)/(N98-N99),IF(Q98=2,($C97-N98)/(N97-N98),IF(Q98=3,($C97-N97)/(N96-N97),0)))</f>
        <v>0</v>
      </c>
      <c r="R99" s="50">
        <v>5400</v>
      </c>
      <c r="S99" s="8">
        <v>4.3499999999999996</v>
      </c>
      <c r="T99" s="142">
        <f t="shared" si="27"/>
        <v>1241.3793103448277</v>
      </c>
      <c r="U99" s="131">
        <f>IF(U98=1,($C97-R99)/(R98-R99),IF(U98=2,($C97-R98)/(R97-R98),IF(U98=3,($C97-R97)/(R96-R97),0)))</f>
        <v>0</v>
      </c>
      <c r="V99" s="50">
        <v>5200</v>
      </c>
      <c r="W99" s="8">
        <v>3.7</v>
      </c>
      <c r="X99" s="142">
        <f t="shared" si="28"/>
        <v>1405.4054054054054</v>
      </c>
      <c r="Y99" s="131">
        <f>IF(Y98=1,($C97-V99)/(V98-V99),IF(Y98=2,($C97-V98)/(V97-V98),IF(Y98=3,($C97-V97)/(V96-V97),0)))</f>
        <v>0</v>
      </c>
      <c r="Z99" s="50">
        <v>5000</v>
      </c>
      <c r="AA99" s="8">
        <v>3.05</v>
      </c>
      <c r="AB99" s="142">
        <f t="shared" si="29"/>
        <v>1639.344262295082</v>
      </c>
      <c r="AC99" s="131">
        <f>IF(AC98=1,($C97-Z99)/(Z98-Z99),IF(AC98=2,($C97-Z98)/(Z97-Z98),IF(AC98=3,($C97-Z97)/(Z96-Z97),0)))</f>
        <v>0</v>
      </c>
      <c r="AL99" s="23"/>
    </row>
    <row r="100" spans="1:38" x14ac:dyDescent="0.25">
      <c r="A100" s="128"/>
      <c r="B100" s="186">
        <v>13</v>
      </c>
      <c r="C100" s="25"/>
      <c r="D100" s="31">
        <f>IF(D101&gt;V$5,(1-(D101-V$5)/(Z$5-V$5))*(Y100-AC100)+AC100,IF(D101&gt;R$5,(1-(D101-R$5)/(V$5-R$5))*(U100-Y100)+Y100,IF(D101&gt;N$5,(1-(D101-N$5)/(R$5-N$5))*(Q100-U100)+U100,IF(D101&gt;J$5,(1-(D101-J$5)/(N$5-J$5))*(M100-Q100)+Q100,IF(D101&gt;F$5,(1-(D101-F$5)/(J$5-F$5))*(I100-M100)+M100,I100)))))</f>
        <v>5.0604447316342096</v>
      </c>
      <c r="E100" s="109" t="s">
        <v>6</v>
      </c>
      <c r="F100" s="107">
        <f>(F$108-F$96)/3+F96</f>
        <v>17566.666666666668</v>
      </c>
      <c r="G100" s="105">
        <f>(G$108-G$96)/3+G96</f>
        <v>5.2833333333333332</v>
      </c>
      <c r="H100" s="133">
        <f t="shared" si="24"/>
        <v>3324.9211356466881</v>
      </c>
      <c r="I100" s="16">
        <f>IF(I102=0,G103,IF(I102=1,(G102-G103)*I103+G103,IF(I102=2,(G101-G102)*I103+G102,IF(I102=3,(G100-G101)*I103+G101,G100))))</f>
        <v>5.15</v>
      </c>
      <c r="J100" s="107">
        <f>(J$108-J$96)/3+J96</f>
        <v>17266.666666666668</v>
      </c>
      <c r="K100" s="105">
        <f>(K$108-K$96)/3+K96</f>
        <v>4.9333333333333336</v>
      </c>
      <c r="L100" s="133">
        <f t="shared" si="25"/>
        <v>3500</v>
      </c>
      <c r="M100" s="16">
        <f>IF(M102=0,K103,IF(M102=1,(K102-K103)*M103+K103,IF(M102=2,(K101-K102)*M103+K102,IF(M102=3,(K100-K101)*M103+K101,K100))))</f>
        <v>4.9666666666666668</v>
      </c>
      <c r="N100" s="107">
        <f>(N$108-N$96)/3+N96</f>
        <v>17033.333333333332</v>
      </c>
      <c r="O100" s="105">
        <f>(O$108-O$96)/3+O96</f>
        <v>4.55</v>
      </c>
      <c r="P100" s="133">
        <f t="shared" si="26"/>
        <v>3743.5897435897436</v>
      </c>
      <c r="Q100" s="16">
        <f>IF(Q102=0,O103,IF(Q102=1,(O102-O103)*Q103+O103,IF(Q102=2,(O101-O102)*Q103+O102,IF(Q102=3,(O100-O101)*Q103+O101,O100))))</f>
        <v>4.7833333333333332</v>
      </c>
      <c r="R100" s="107">
        <f>(R$108-R$96)/3+R96</f>
        <v>16833.333333333332</v>
      </c>
      <c r="S100" s="105">
        <f>(S$108-S$96)/3+S96</f>
        <v>4.3</v>
      </c>
      <c r="T100" s="141">
        <f t="shared" si="27"/>
        <v>3914.7286821705425</v>
      </c>
      <c r="U100" s="16">
        <f>IF(U102=0,S103,IF(U102=1,(S102-S103)*U103+S103,IF(U102=2,(S101-S102)*U103+S102,IF(U102=3,(S100-S101)*U103+S101,S100))))</f>
        <v>4.55</v>
      </c>
      <c r="V100" s="107">
        <f>(V$108-V$96)/3+V96</f>
        <v>16033.333333333334</v>
      </c>
      <c r="W100" s="105">
        <f>(W$108-W$96)/3+W96</f>
        <v>3.8000000000000003</v>
      </c>
      <c r="X100" s="141">
        <f t="shared" si="28"/>
        <v>4219.2982456140353</v>
      </c>
      <c r="Y100" s="16">
        <f>IF(Y102=0,W103,IF(Y102=1,(W102-W103)*Y103+W103,IF(Y102=2,(W101-W102)*Y103+W102,IF(Y102=3,(W100-W101)*Y103+W101,W100))))</f>
        <v>3.9166666666666665</v>
      </c>
      <c r="Z100" s="107">
        <f>(Z$108-Z$96)/3+Z96</f>
        <v>15200</v>
      </c>
      <c r="AA100" s="105">
        <f>(AA$108-AA$96)/3+AA96</f>
        <v>3.3000000000000003</v>
      </c>
      <c r="AB100" s="141">
        <f t="shared" si="29"/>
        <v>4606.060606060606</v>
      </c>
      <c r="AC100" s="59">
        <f>IF(AC102=0,AA103,IF(AC102=1,(AA102-AA103)*AC103+AA103,IF(AC102=2,(AA101-AA102)*AC103+AA102,IF(AC102=3,(AA100-AA101)*AC103+AA101,AA100))))</f>
        <v>3.2666666666666666</v>
      </c>
      <c r="AE100" s="23"/>
      <c r="AF100" s="23"/>
      <c r="AG100" s="23"/>
      <c r="AH100" s="23"/>
      <c r="AI100" s="23"/>
      <c r="AJ100" s="23"/>
      <c r="AK100" s="23"/>
      <c r="AL100" s="23"/>
    </row>
    <row r="101" spans="1:38" x14ac:dyDescent="0.25">
      <c r="A101" s="128"/>
      <c r="B101" s="187"/>
      <c r="C101" s="13">
        <f>C$1/(21-E$1)*(C$4-B100)</f>
        <v>1652.8925619834713</v>
      </c>
      <c r="D101" s="32">
        <f>(C101/P$1)^(1/1.3)*50+C$391+$C$2/2+$N$2/100*5+X$2/2</f>
        <v>29.884832819952237</v>
      </c>
      <c r="E101" s="110" t="s">
        <v>20</v>
      </c>
      <c r="F101" s="49">
        <v>14000</v>
      </c>
      <c r="G101" s="104">
        <f>(G$109-G$97)/3+G97</f>
        <v>5.5</v>
      </c>
      <c r="H101" s="134">
        <f t="shared" si="24"/>
        <v>2545.4545454545455</v>
      </c>
      <c r="I101" s="63">
        <f>$C101/I100</f>
        <v>320.95001203562549</v>
      </c>
      <c r="J101" s="49">
        <v>14000</v>
      </c>
      <c r="K101" s="104">
        <f>(K$109-K$97)/3+K97</f>
        <v>5.1833333333333336</v>
      </c>
      <c r="L101" s="134">
        <f t="shared" si="25"/>
        <v>2700.9646302250803</v>
      </c>
      <c r="M101" s="63">
        <f>$C101/M100</f>
        <v>332.79716013090024</v>
      </c>
      <c r="N101" s="49">
        <v>14000</v>
      </c>
      <c r="O101" s="104">
        <f>(O$109-O$97)/3+O97</f>
        <v>4.8666666666666663</v>
      </c>
      <c r="P101" s="134">
        <f t="shared" si="26"/>
        <v>2876.7123287671234</v>
      </c>
      <c r="Q101" s="63">
        <f>$C101/Q100</f>
        <v>345.55245198260724</v>
      </c>
      <c r="R101" s="49">
        <v>14000</v>
      </c>
      <c r="S101" s="104">
        <f>(S$109-S$97)/3+S97</f>
        <v>4.55</v>
      </c>
      <c r="T101" s="139">
        <f t="shared" si="27"/>
        <v>3076.9230769230771</v>
      </c>
      <c r="U101" s="63">
        <f>$C101/U100</f>
        <v>363.27309054581787</v>
      </c>
      <c r="V101" s="49">
        <v>14000</v>
      </c>
      <c r="W101" s="104">
        <f>(W$109-W$97)/3+W97</f>
        <v>4.0999999999999996</v>
      </c>
      <c r="X101" s="139">
        <f t="shared" si="28"/>
        <v>3414.6341463414637</v>
      </c>
      <c r="Y101" s="63">
        <f>$C101/Y100</f>
        <v>422.0151222085459</v>
      </c>
      <c r="Z101" s="49">
        <v>14000</v>
      </c>
      <c r="AA101" s="104">
        <f>(AA$109-AA$97)/3+AA97</f>
        <v>3.6166666666666667</v>
      </c>
      <c r="AB101" s="139">
        <f t="shared" si="29"/>
        <v>3870.9677419354839</v>
      </c>
      <c r="AC101" s="63">
        <f>IF($C101&gt;Z100,AB100,$C101/AC100)</f>
        <v>505.98751897453207</v>
      </c>
      <c r="AL101" s="23"/>
    </row>
    <row r="102" spans="1:38" x14ac:dyDescent="0.25">
      <c r="A102" s="128"/>
      <c r="B102" s="187"/>
      <c r="C102" s="225">
        <f>C103/X$2/60/1.11</f>
        <v>4.965271075649941</v>
      </c>
      <c r="D102" s="38">
        <f>IF(AND(D101&lt;F$5,C101&lt;F103),C101/F103*100,IF(AND(D101&lt;J$5,C101&lt;J103),C101/(F103-((D101-F$5)/(J$5-F$5))*(F103-J103))*100,IF(AND(D101&lt;N$5,C101&lt;N103),C101/(J103-((D101-J$5)/(N$5-J$5))*(J103-N103))*100,IF(AND(D101&lt;R$5,C101&lt;R103),C101/(N103-((D101-N$5)/(R$5-N$5))*(N103-R103))*100,IF(AND(D101&lt;V$5,C105&lt;V103),C101/(R103-((D101-R$5)/(V$5-R$5))*(R103-V103))*100,100)))))</f>
        <v>25.474877404729146</v>
      </c>
      <c r="E102" s="110" t="s">
        <v>21</v>
      </c>
      <c r="F102" s="49">
        <v>11200</v>
      </c>
      <c r="G102" s="104">
        <f>(G$110-G$98)/3+G98</f>
        <v>5.8999999999999995</v>
      </c>
      <c r="H102" s="134">
        <f t="shared" si="24"/>
        <v>1898.305084745763</v>
      </c>
      <c r="I102" s="130">
        <f>IF($C101&gt;F101,3,IF($C101&gt;F102,2,IF($C101&gt;F103,1,0)))</f>
        <v>0</v>
      </c>
      <c r="J102" s="49">
        <v>11200</v>
      </c>
      <c r="K102" s="104">
        <f>(K$110-K$98)/3+K98</f>
        <v>5.583333333333333</v>
      </c>
      <c r="L102" s="134">
        <f t="shared" si="25"/>
        <v>2005.9701492537315</v>
      </c>
      <c r="M102" s="130">
        <f>IF($C101&gt;J101,3,IF($C101&gt;J102,2,IF($C101&gt;J103,1,0)))</f>
        <v>0</v>
      </c>
      <c r="N102" s="49">
        <v>11200</v>
      </c>
      <c r="O102" s="104">
        <f>(O$110-O$98)/3+O98</f>
        <v>5.3166666666666664</v>
      </c>
      <c r="P102" s="134">
        <f t="shared" si="26"/>
        <v>2106.5830721003135</v>
      </c>
      <c r="Q102" s="130">
        <f>IF($C101&gt;N101,3,IF($C101&gt;N102,2,IF($C101&gt;N103,1,0)))</f>
        <v>0</v>
      </c>
      <c r="R102" s="49">
        <v>11200</v>
      </c>
      <c r="S102" s="104">
        <f>(S$110-S$98)/3+S98</f>
        <v>5.0166666666666666</v>
      </c>
      <c r="T102" s="139">
        <f t="shared" si="27"/>
        <v>2232.5581395348836</v>
      </c>
      <c r="U102" s="132">
        <f>IF($C101&gt;R101,3,IF($C101&gt;R102,2,IF($C101&gt;R103,1,0)))</f>
        <v>0</v>
      </c>
      <c r="V102" s="49">
        <v>11200</v>
      </c>
      <c r="W102" s="104">
        <f>(W$110-W$98)/3+W98</f>
        <v>4.416666666666667</v>
      </c>
      <c r="X102" s="139">
        <f t="shared" si="28"/>
        <v>2535.8490566037735</v>
      </c>
      <c r="Y102" s="130">
        <f>IF($C101&gt;V101,3,IF($C101&gt;V102,2,IF($C101&gt;V103,1,0)))</f>
        <v>0</v>
      </c>
      <c r="Z102" s="49">
        <v>11200</v>
      </c>
      <c r="AA102" s="104">
        <f>(AA$110-AA$98)/3+AA98</f>
        <v>3.8166666666666669</v>
      </c>
      <c r="AB102" s="139">
        <f t="shared" si="29"/>
        <v>2934.4978165938865</v>
      </c>
      <c r="AC102" s="129">
        <f>IF($C101&gt;Z100,4,IF($C101&gt;Z101,3,IF($C101&gt;Z102,2,IF($C101&gt;Z103,1,0))))</f>
        <v>0</v>
      </c>
      <c r="AL102" s="23"/>
    </row>
    <row r="103" spans="1:38" ht="15.75" thickBot="1" x14ac:dyDescent="0.3">
      <c r="A103" s="128"/>
      <c r="B103" s="188"/>
      <c r="C103" s="161">
        <f>D103*D100</f>
        <v>1653.4352681914304</v>
      </c>
      <c r="D103" s="33">
        <f>IF(AND(C101&gt;Z100,D101&gt;Z$5),AB100,IF(D101&gt;V$5,((D101-V$5)/(Z$5-V$5))*(AC101-Y101)+Y101,IF(D101&gt;R$5,((D101-R$5)/(V$5-R$5))*(Y101-U101)+U101,IF(D101&gt;N$5,((D101-N$5)/(R$5-N$5))*(U101-Q101)+Q101,IF(D101&gt;J$5,((D101-J$5)/(N$5-J$5))*(Q101-M101)+M101,IF(D101&gt;F$5,((D101-F$5)/(J$5-F$5))*(M101-I101)+I101,I101))))))</f>
        <v>326.73714581948877</v>
      </c>
      <c r="E103" s="111" t="s">
        <v>7</v>
      </c>
      <c r="F103" s="108">
        <f>(F$111-F$99)/3+F99</f>
        <v>6700</v>
      </c>
      <c r="G103" s="106">
        <f>(G$111-G$99)/3+G99</f>
        <v>5.15</v>
      </c>
      <c r="H103" s="135">
        <f t="shared" si="24"/>
        <v>1300.9708737864078</v>
      </c>
      <c r="I103" s="131">
        <f>IF(I102=1,($C101-F103)/(F102-F103),IF(I102=2,($C101-F102)/(F101-F102),IF(I102=3,($C101-F101)/(F100-F101),0)))</f>
        <v>0</v>
      </c>
      <c r="J103" s="108">
        <f>(J$111-J$99)/3+J99</f>
        <v>6266.666666666667</v>
      </c>
      <c r="K103" s="106">
        <f>(K$111-K$99)/3+K99</f>
        <v>4.9666666666666668</v>
      </c>
      <c r="L103" s="135">
        <f t="shared" si="25"/>
        <v>1261.744966442953</v>
      </c>
      <c r="M103" s="131">
        <f>IF(M102=1,($C101-J103)/(J102-J103),IF(M102=2,($C101-J102)/(J101-J102),IF(M102=3,($C101-J101)/(J100-J101),0)))</f>
        <v>0</v>
      </c>
      <c r="N103" s="108">
        <f>(N$111-N$99)/3+N99</f>
        <v>5833.333333333333</v>
      </c>
      <c r="O103" s="106">
        <f>(O$111-O$99)/3+O99</f>
        <v>4.7833333333333332</v>
      </c>
      <c r="P103" s="135">
        <f t="shared" si="26"/>
        <v>1219.5121951219512</v>
      </c>
      <c r="Q103" s="131">
        <f>IF(Q102=1,($C101-N103)/(N102-N103),IF(Q102=2,($C101-N102)/(N101-N102),IF(Q102=3,($C101-N101)/(N100-N101),0)))</f>
        <v>0</v>
      </c>
      <c r="R103" s="108">
        <f>(R$111-R$99)/3+R99</f>
        <v>5400</v>
      </c>
      <c r="S103" s="106">
        <f>(S$111-S$99)/3+S99</f>
        <v>4.55</v>
      </c>
      <c r="T103" s="142">
        <f t="shared" si="27"/>
        <v>1186.8131868131868</v>
      </c>
      <c r="U103" s="131">
        <f>IF(U102=1,($C101-R103)/(R102-R103),IF(U102=2,($C101-R102)/(R101-R102),IF(U102=3,($C101-R101)/(R100-R101),0)))</f>
        <v>0</v>
      </c>
      <c r="V103" s="108">
        <f>(V$111-V$99)/3+V99</f>
        <v>5233.333333333333</v>
      </c>
      <c r="W103" s="106">
        <f>(W$111-W$99)/3+W99</f>
        <v>3.9166666666666665</v>
      </c>
      <c r="X103" s="142">
        <f t="shared" si="28"/>
        <v>1336.1702127659573</v>
      </c>
      <c r="Y103" s="131">
        <f>IF(Y102=1,($C101-V103)/(V102-V103),IF(Y102=2,($C101-V102)/(V101-V102),IF(Y102=3,($C101-V101)/(V100-V101),0)))</f>
        <v>0</v>
      </c>
      <c r="Z103" s="108">
        <f>(Z$111-Z$99)/3+Z99</f>
        <v>5066.666666666667</v>
      </c>
      <c r="AA103" s="106">
        <f>(AA$111-AA$99)/3+AA99</f>
        <v>3.2666666666666666</v>
      </c>
      <c r="AB103" s="142">
        <f t="shared" si="29"/>
        <v>1551.0204081632655</v>
      </c>
      <c r="AC103" s="131">
        <f>IF(AC102=1,($C101-Z103)/(Z102-Z103),IF(AC102=2,($C101-Z102)/(Z101-Z102),IF(AC102=3,($C101-Z101)/(Z100-Z101),0)))</f>
        <v>0</v>
      </c>
      <c r="AL103" s="23"/>
    </row>
    <row r="104" spans="1:38" x14ac:dyDescent="0.25">
      <c r="A104" s="128"/>
      <c r="B104" s="186">
        <v>14</v>
      </c>
      <c r="C104" s="34"/>
      <c r="D104" s="31">
        <f>IF(D105&gt;V$5,(1-(D105-V$5)/(Z$5-V$5))*(Y104-AC104)+AC104,IF(D105&gt;R$5,(1-(D105-R$5)/(V$5-R$5))*(U104-Y104)+Y104,IF(D105&gt;N$5,(1-(D105-N$5)/(R$5-N$5))*(Q104-U104)+U104,IF(D105&gt;J$5,(1-(D105-J$5)/(N$5-J$5))*(M104-Q104)+Q104,IF(D105&gt;F$5,(1-(D105-F$5)/(J$5-F$5))*(I104-M104)+M104,I104)))))</f>
        <v>5.1047591849817335</v>
      </c>
      <c r="E104" s="109" t="s">
        <v>6</v>
      </c>
      <c r="F104" s="107">
        <f>(F$108-F$96)/3+F100</f>
        <v>18033.333333333336</v>
      </c>
      <c r="G104" s="105">
        <f>(G$108-G$96)/3+G100</f>
        <v>5.3166666666666664</v>
      </c>
      <c r="H104" s="133">
        <f t="shared" ref="H104:H119" si="30">F104/G104</f>
        <v>3391.8495297805648</v>
      </c>
      <c r="I104" s="16">
        <f>IF(I106=0,G107,IF(I106=1,(G106-G107)*I107+G107,IF(I106=2,(G105-G106)*I107+G106,IF(I106=3,(G104-G105)*I107+G105,G104))))</f>
        <v>5.15</v>
      </c>
      <c r="J104" s="107">
        <f>(J$108-J$96)/3+J100</f>
        <v>17733.333333333336</v>
      </c>
      <c r="K104" s="105">
        <f>(K$108-K$96)/3+K100</f>
        <v>4.9666666666666668</v>
      </c>
      <c r="L104" s="133">
        <f t="shared" ref="L104:L119" si="31">J104/K104</f>
        <v>3570.4697986577185</v>
      </c>
      <c r="M104" s="16">
        <f>IF(M106=0,K107,IF(M106=1,(K106-K107)*M107+K107,IF(M106=2,(K105-K106)*M107+K106,IF(M106=3,(K104-K105)*M107+K105,K104))))</f>
        <v>5.0333333333333332</v>
      </c>
      <c r="N104" s="107">
        <f>(N$108-N$96)/3+N100</f>
        <v>17466.666666666664</v>
      </c>
      <c r="O104" s="105">
        <f>(O$108-O$96)/3+O100</f>
        <v>4.6499999999999995</v>
      </c>
      <c r="P104" s="133">
        <f t="shared" ref="P104:P119" si="32">N104/O104</f>
        <v>3756.2724014336918</v>
      </c>
      <c r="Q104" s="16">
        <f>IF(Q106=0,O107,IF(Q106=1,(O106-O107)*Q107+O107,IF(Q106=2,(O105-O106)*Q107+O106,IF(Q106=3,(O104-O105)*Q107+O105,O104))))</f>
        <v>4.9166666666666661</v>
      </c>
      <c r="R104" s="107">
        <f>(R$108-R$96)/3+R100</f>
        <v>17266.666666666664</v>
      </c>
      <c r="S104" s="105">
        <f>(S$108-S$96)/3+S100</f>
        <v>4.3999999999999995</v>
      </c>
      <c r="T104" s="141">
        <f t="shared" ref="T104:T119" si="33">R104/S104</f>
        <v>3924.242424242424</v>
      </c>
      <c r="U104" s="16">
        <f>IF(U106=0,S107,IF(U106=1,(S106-S107)*U107+S107,IF(U106=2,(S105-S106)*U107+S106,IF(U106=3,(S104-S105)*U107+S105,S104))))</f>
        <v>4.75</v>
      </c>
      <c r="V104" s="107">
        <f>(V$108-V$96)/3+V100</f>
        <v>16466.666666666668</v>
      </c>
      <c r="W104" s="105">
        <f>(W$108-W$96)/3+W100</f>
        <v>3.9000000000000004</v>
      </c>
      <c r="X104" s="141">
        <f t="shared" ref="X104:X119" si="34">V104/W104</f>
        <v>4222.2222222222217</v>
      </c>
      <c r="Y104" s="16">
        <f>IF(Y106=0,W107,IF(Y106=1,(W106-W107)*Y107+W107,IF(Y106=2,(W105-W106)*Y107+W106,IF(Y106=3,(W104-W105)*Y107+W105,W104))))</f>
        <v>4.1333333333333329</v>
      </c>
      <c r="Z104" s="107">
        <f>(Z$108-Z$96)/3+Z100</f>
        <v>15600</v>
      </c>
      <c r="AA104" s="105">
        <f>(AA$108-AA$96)/3+AA100</f>
        <v>3.4000000000000004</v>
      </c>
      <c r="AB104" s="141">
        <f t="shared" ref="AB104:AB119" si="35">Z104/AA104</f>
        <v>4588.2352941176468</v>
      </c>
      <c r="AC104" s="59">
        <f>IF(AC106=0,AA107,IF(AC106=1,(AA106-AA107)*AC107+AA107,IF(AC106=2,(AA105-AA106)*AC107+AA106,IF(AC106=3,(AA104-AA105)*AC107+AA105,AA104))))</f>
        <v>3.4833333333333334</v>
      </c>
      <c r="AE104" s="23"/>
      <c r="AF104" s="23"/>
      <c r="AG104" s="23"/>
      <c r="AH104" s="23"/>
      <c r="AI104" s="23"/>
      <c r="AJ104" s="23"/>
      <c r="AK104" s="23"/>
      <c r="AL104" s="23"/>
    </row>
    <row r="105" spans="1:38" x14ac:dyDescent="0.25">
      <c r="A105" s="128"/>
      <c r="B105" s="187"/>
      <c r="C105" s="13">
        <f>C$1/(21-E$1)*(C$4-B104)</f>
        <v>1322.3140495867769</v>
      </c>
      <c r="D105" s="32">
        <f>(C105/P$1)^(1/1.3)*50+C$391+$C$2/2+$N$2/100*5+X$2/2</f>
        <v>28.877784144422844</v>
      </c>
      <c r="E105" s="110" t="s">
        <v>20</v>
      </c>
      <c r="F105" s="49">
        <v>14000</v>
      </c>
      <c r="G105" s="104">
        <f>(G$109-G$97)/3+G101</f>
        <v>5.5</v>
      </c>
      <c r="H105" s="134">
        <f t="shared" si="30"/>
        <v>2545.4545454545455</v>
      </c>
      <c r="I105" s="63">
        <f>$C105/I104</f>
        <v>256.76000962850037</v>
      </c>
      <c r="J105" s="49">
        <v>14000</v>
      </c>
      <c r="K105" s="104">
        <f>(K$109-K$97)/3+K101</f>
        <v>5.2166666666666668</v>
      </c>
      <c r="L105" s="134">
        <f t="shared" si="31"/>
        <v>2683.7060702875397</v>
      </c>
      <c r="M105" s="63">
        <f>$C105/M104</f>
        <v>262.71140058015436</v>
      </c>
      <c r="N105" s="49">
        <v>14000</v>
      </c>
      <c r="O105" s="104">
        <f>(O$109-O$97)/3+O101</f>
        <v>4.9333333333333327</v>
      </c>
      <c r="P105" s="134">
        <f t="shared" si="32"/>
        <v>2837.8378378378384</v>
      </c>
      <c r="Q105" s="63">
        <f>$C105/Q104</f>
        <v>268.94523042442927</v>
      </c>
      <c r="R105" s="49">
        <v>14000</v>
      </c>
      <c r="S105" s="104">
        <f>(S$109-S$97)/3+S101</f>
        <v>4.6499999999999995</v>
      </c>
      <c r="T105" s="139">
        <f t="shared" si="33"/>
        <v>3010.7526881720432</v>
      </c>
      <c r="U105" s="63">
        <f>$C105/U104</f>
        <v>278.38190517616357</v>
      </c>
      <c r="V105" s="49">
        <v>14000</v>
      </c>
      <c r="W105" s="104">
        <f>(W$109-W$97)/3+W101</f>
        <v>4.1999999999999993</v>
      </c>
      <c r="X105" s="139">
        <f t="shared" si="34"/>
        <v>3333.3333333333339</v>
      </c>
      <c r="Y105" s="63">
        <f>$C105/Y104</f>
        <v>319.91468941615574</v>
      </c>
      <c r="Z105" s="49">
        <v>14000</v>
      </c>
      <c r="AA105" s="104">
        <f>(AA$109-AA$97)/3+AA101</f>
        <v>3.7333333333333334</v>
      </c>
      <c r="AB105" s="139">
        <f t="shared" si="35"/>
        <v>3750</v>
      </c>
      <c r="AC105" s="63">
        <f>IF($C105&gt;Z104,AB104,$C105/AC104)</f>
        <v>379.6116888765867</v>
      </c>
      <c r="AL105" s="23"/>
    </row>
    <row r="106" spans="1:38" x14ac:dyDescent="0.25">
      <c r="A106" s="128"/>
      <c r="B106" s="187"/>
      <c r="C106" s="225">
        <f>C107/X$2/60/1.11</f>
        <v>3.9714080710611568</v>
      </c>
      <c r="D106" s="38">
        <f>IF(AND(D105&lt;F$5,C105&lt;F107),C105/F107*100,IF(AND(D105&lt;J$5,C105&lt;J107),C105/(F107-((D105-F$5)/(J$5-F$5))*(F107-J107))*100,IF(AND(D105&lt;N$5,C105&lt;N107),C105/(J107-((D105-J$5)/(N$5-J$5))*(J107-N107))*100,IF(AND(D105&lt;R$5,C105&lt;R107),C105/(N107-((D105-N$5)/(R$5-N$5))*(N107-R107))*100,IF(AND(D105&lt;V$5,C109&lt;V107),C105/(R107-((D105-R$5)/(V$5-R$5))*(R107-V107))*100,100)))))</f>
        <v>19.977439339630763</v>
      </c>
      <c r="E106" s="110" t="s">
        <v>21</v>
      </c>
      <c r="F106" s="49">
        <v>11200</v>
      </c>
      <c r="G106" s="104">
        <f>(G$110-G$98)/3+G102</f>
        <v>5.9499999999999993</v>
      </c>
      <c r="H106" s="134">
        <f t="shared" si="30"/>
        <v>1882.3529411764707</v>
      </c>
      <c r="I106" s="130">
        <f>IF($C105&gt;F105,3,IF($C105&gt;F106,2,IF($C105&gt;F107,1,0)))</f>
        <v>0</v>
      </c>
      <c r="J106" s="49">
        <v>11200</v>
      </c>
      <c r="K106" s="104">
        <f>(K$110-K$98)/3+K102</f>
        <v>5.6166666666666663</v>
      </c>
      <c r="L106" s="134">
        <f t="shared" si="31"/>
        <v>1994.06528189911</v>
      </c>
      <c r="M106" s="130">
        <f>IF($C105&gt;J105,3,IF($C105&gt;J106,2,IF($C105&gt;J107,1,0)))</f>
        <v>0</v>
      </c>
      <c r="N106" s="49">
        <v>11200</v>
      </c>
      <c r="O106" s="104">
        <f>(O$110-O$98)/3+O102</f>
        <v>5.3833333333333329</v>
      </c>
      <c r="P106" s="134">
        <f t="shared" si="32"/>
        <v>2080.4953560371519</v>
      </c>
      <c r="Q106" s="130">
        <f>IF($C105&gt;N105,3,IF($C105&gt;N106,2,IF($C105&gt;N107,1,0)))</f>
        <v>0</v>
      </c>
      <c r="R106" s="49">
        <v>11200</v>
      </c>
      <c r="S106" s="104">
        <f>(S$110-S$98)/3+S102</f>
        <v>5.1333333333333329</v>
      </c>
      <c r="T106" s="139">
        <f t="shared" si="33"/>
        <v>2181.818181818182</v>
      </c>
      <c r="U106" s="132">
        <f>IF($C105&gt;R105,3,IF($C105&gt;R106,2,IF($C105&gt;R107,1,0)))</f>
        <v>0</v>
      </c>
      <c r="V106" s="49">
        <v>11200</v>
      </c>
      <c r="W106" s="104">
        <f>(W$110-W$98)/3+W102</f>
        <v>4.5333333333333341</v>
      </c>
      <c r="X106" s="139">
        <f t="shared" si="34"/>
        <v>2470.5882352941171</v>
      </c>
      <c r="Y106" s="130">
        <f>IF($C105&gt;V105,3,IF($C105&gt;V106,2,IF($C105&gt;V107,1,0)))</f>
        <v>0</v>
      </c>
      <c r="Z106" s="49">
        <v>11200</v>
      </c>
      <c r="AA106" s="104">
        <f>(AA$110-AA$98)/3+AA102</f>
        <v>3.9333333333333336</v>
      </c>
      <c r="AB106" s="139">
        <f t="shared" si="35"/>
        <v>2847.4576271186438</v>
      </c>
      <c r="AC106" s="129">
        <f>IF($C105&gt;Z104,4,IF($C105&gt;Z105,3,IF($C105&gt;Z106,2,IF($C105&gt;Z107,1,0))))</f>
        <v>0</v>
      </c>
      <c r="AL106" s="23"/>
    </row>
    <row r="107" spans="1:38" ht="15.75" thickBot="1" x14ac:dyDescent="0.3">
      <c r="A107" s="128"/>
      <c r="B107" s="188"/>
      <c r="C107" s="161">
        <f>D107*D104</f>
        <v>1322.4788876633654</v>
      </c>
      <c r="D107" s="33">
        <f>IF(AND(C105&gt;Z104,D105&gt;Z$5),AB104,IF(D105&gt;V$5,((D105-V$5)/(Z$5-V$5))*(AC105-Y105)+Y105,IF(D105&gt;R$5,((D105-R$5)/(V$5-R$5))*(Y105-U105)+U105,IF(D105&gt;N$5,((D105-N$5)/(R$5-N$5))*(U105-Q105)+Q105,IF(D105&gt;J$5,((D105-J$5)/(N$5-J$5))*(Q105-M105)+M105,IF(D105&gt;F$5,((D105-F$5)/(J$5-F$5))*(M105-I105)+I105,I105))))))</f>
        <v>259.06783057545891</v>
      </c>
      <c r="E107" s="111" t="s">
        <v>7</v>
      </c>
      <c r="F107" s="108">
        <f>(F$111-F$99)/3+F103</f>
        <v>6800</v>
      </c>
      <c r="G107" s="106">
        <f>(G$111-G$99)/3+G103</f>
        <v>5.15</v>
      </c>
      <c r="H107" s="135">
        <f t="shared" si="30"/>
        <v>1320.3883495145631</v>
      </c>
      <c r="I107" s="131">
        <f>IF(I106=1,($C105-F107)/(F106-F107),IF(I106=2,($C105-F106)/(F105-F106),IF(I106=3,($C105-F105)/(F104-F105),0)))</f>
        <v>0</v>
      </c>
      <c r="J107" s="108">
        <f>(J$111-J$99)/3+J103</f>
        <v>6333.3333333333339</v>
      </c>
      <c r="K107" s="106">
        <f>(K$111-K$99)/3+K103</f>
        <v>5.0333333333333332</v>
      </c>
      <c r="L107" s="135">
        <f t="shared" si="31"/>
        <v>1258.2781456953644</v>
      </c>
      <c r="M107" s="131">
        <f>IF(M106=1,($C105-J107)/(J106-J107),IF(M106=2,($C105-J106)/(J105-J106),IF(M106=3,($C105-J105)/(J104-J105),0)))</f>
        <v>0</v>
      </c>
      <c r="N107" s="108">
        <f>(N$111-N$99)/3+N103</f>
        <v>5866.6666666666661</v>
      </c>
      <c r="O107" s="106">
        <f>(O$111-O$99)/3+O103</f>
        <v>4.9166666666666661</v>
      </c>
      <c r="P107" s="135">
        <f t="shared" si="32"/>
        <v>1193.2203389830509</v>
      </c>
      <c r="Q107" s="131">
        <f>IF(Q106=1,($C105-N107)/(N106-N107),IF(Q106=2,($C105-N106)/(N105-N106),IF(Q106=3,($C105-N105)/(N104-N105),0)))</f>
        <v>0</v>
      </c>
      <c r="R107" s="108">
        <f>(R$111-R$99)/3+R103</f>
        <v>5400</v>
      </c>
      <c r="S107" s="106">
        <f>(S$111-S$99)/3+S103</f>
        <v>4.75</v>
      </c>
      <c r="T107" s="142">
        <f t="shared" si="33"/>
        <v>1136.8421052631579</v>
      </c>
      <c r="U107" s="131">
        <f>IF(U106=1,($C105-R107)/(R106-R107),IF(U106=2,($C105-R106)/(R105-R106),IF(U106=3,($C105-R105)/(R104-R105),0)))</f>
        <v>0</v>
      </c>
      <c r="V107" s="108">
        <f>(V$111-V$99)/3+V103</f>
        <v>5266.6666666666661</v>
      </c>
      <c r="W107" s="106">
        <f>(W$111-W$99)/3+W103</f>
        <v>4.1333333333333329</v>
      </c>
      <c r="X107" s="142">
        <f t="shared" si="34"/>
        <v>1274.1935483870968</v>
      </c>
      <c r="Y107" s="131">
        <f>IF(Y106=1,($C105-V107)/(V106-V107),IF(Y106=2,($C105-V106)/(V105-V106),IF(Y106=3,($C105-V105)/(V104-V105),0)))</f>
        <v>0</v>
      </c>
      <c r="Z107" s="108">
        <f>(Z$111-Z$99)/3+Z103</f>
        <v>5133.3333333333339</v>
      </c>
      <c r="AA107" s="106">
        <f>(AA$111-AA$99)/3+AA103</f>
        <v>3.4833333333333334</v>
      </c>
      <c r="AB107" s="142">
        <f t="shared" si="35"/>
        <v>1473.6842105263158</v>
      </c>
      <c r="AC107" s="131">
        <f>IF(AC106=1,($C105-Z107)/(Z106-Z107),IF(AC106=2,($C105-Z106)/(Z105-Z106),IF(AC106=3,($C105-Z105)/(Z104-Z105),0)))</f>
        <v>0</v>
      </c>
      <c r="AL107" s="23"/>
    </row>
    <row r="108" spans="1:38" x14ac:dyDescent="0.25">
      <c r="A108" s="128"/>
      <c r="B108" s="186">
        <v>15</v>
      </c>
      <c r="C108" s="25"/>
      <c r="D108" s="31">
        <f>IF(D109&gt;V$5,(1-(D109-V$5)/(Z$5-V$5))*(Y108-AC108)+AC108,IF(D109&gt;R$5,(1-(D109-R$5)/(V$5-R$5))*(U108-Y108)+Y108,IF(D109&gt;N$5,(1-(D109-N$5)/(R$5-N$5))*(Q108-U108)+U108,IF(D109&gt;J$5,(1-(D109-J$5)/(N$5-J$5))*(M108-Q108)+Q108,IF(D109&gt;F$5,(1-(D109-F$5)/(J$5-F$5))*(I108-M108)+M108,I108)))))</f>
        <v>5.135949038541157</v>
      </c>
      <c r="E108" s="109" t="s">
        <v>6</v>
      </c>
      <c r="F108" s="48">
        <v>18500</v>
      </c>
      <c r="G108" s="74">
        <v>5.35</v>
      </c>
      <c r="H108" s="133">
        <f t="shared" si="30"/>
        <v>3457.9439252336451</v>
      </c>
      <c r="I108" s="16">
        <f>IF(I110=0,G111,IF(I110=1,(G110-G111)*I111+G111,IF(I110=2,(G109-G110)*I111+G110,IF(I110=3,(G108-G109)*I111+G109,G108))))</f>
        <v>5.15</v>
      </c>
      <c r="J108" s="48">
        <v>18200</v>
      </c>
      <c r="K108" s="4">
        <v>5</v>
      </c>
      <c r="L108" s="133">
        <f t="shared" si="31"/>
        <v>3640</v>
      </c>
      <c r="M108" s="16">
        <f>IF(M110=0,K111,IF(M110=1,(K110-K111)*M111+K111,IF(M110=2,(K109-K110)*M111+K110,IF(M110=3,(K108-K109)*M111+K109,K108))))</f>
        <v>5.0999999999999996</v>
      </c>
      <c r="N108" s="48">
        <v>17900</v>
      </c>
      <c r="O108" s="4">
        <v>4.75</v>
      </c>
      <c r="P108" s="133">
        <f t="shared" si="32"/>
        <v>3768.4210526315787</v>
      </c>
      <c r="Q108" s="16">
        <f>IF(Q110=0,O111,IF(Q110=1,(O110-O111)*Q111+O111,IF(Q110=2,(O109-O110)*Q111+O110,IF(Q110=3,(O108-O109)*Q111+O109,O108))))</f>
        <v>5.05</v>
      </c>
      <c r="R108" s="48">
        <v>17700</v>
      </c>
      <c r="S108" s="4">
        <v>4.5</v>
      </c>
      <c r="T108" s="141">
        <f t="shared" si="33"/>
        <v>3933.3333333333335</v>
      </c>
      <c r="U108" s="16">
        <f>IF(U110=0,S111,IF(U110=1,(S110-S111)*U111+S111,IF(U110=2,(S109-S110)*U111+S110,IF(U110=3,(S108-S109)*U111+S109,S108))))</f>
        <v>4.95</v>
      </c>
      <c r="V108" s="48">
        <v>16900</v>
      </c>
      <c r="W108" s="4">
        <v>4</v>
      </c>
      <c r="X108" s="141">
        <f t="shared" si="34"/>
        <v>4225</v>
      </c>
      <c r="Y108" s="16">
        <f>IF(Y110=0,W111,IF(Y110=1,(W110-W111)*Y111+W111,IF(Y110=2,(W109-W110)*Y111+W110,IF(Y110=3,(W108-W109)*Y111+W109,W108))))</f>
        <v>4.3499999999999996</v>
      </c>
      <c r="Z108" s="48">
        <v>16000</v>
      </c>
      <c r="AA108" s="4">
        <v>3.5</v>
      </c>
      <c r="AB108" s="141">
        <f t="shared" si="35"/>
        <v>4571.4285714285716</v>
      </c>
      <c r="AC108" s="59">
        <f>IF(AC110=0,AA111,IF(AC110=1,(AA110-AA111)*AC111+AA111,IF(AC110=2,(AA109-AA110)*AC111+AA110,IF(AC110=3,(AA108-AA109)*AC111+AA109,AA108))))</f>
        <v>3.7</v>
      </c>
      <c r="AE108" s="23"/>
      <c r="AF108" s="23"/>
      <c r="AG108" s="23"/>
      <c r="AH108" s="23"/>
      <c r="AI108" s="23"/>
      <c r="AJ108" s="23"/>
      <c r="AK108" s="23"/>
      <c r="AL108" s="23"/>
    </row>
    <row r="109" spans="1:38" x14ac:dyDescent="0.25">
      <c r="A109" s="128"/>
      <c r="B109" s="187"/>
      <c r="C109" s="13">
        <f>C$1/(21-E$1)*(C$4-B108)</f>
        <v>991.73553719008271</v>
      </c>
      <c r="D109" s="32">
        <f>(C109/P$1)^(1/1.3)*50+C$391+$C$2/2+$N$2/100*5+X$2/2</f>
        <v>27.810192291768598</v>
      </c>
      <c r="E109" s="110" t="s">
        <v>20</v>
      </c>
      <c r="F109" s="49">
        <v>14000</v>
      </c>
      <c r="G109" s="71">
        <v>5.5</v>
      </c>
      <c r="H109" s="134">
        <f t="shared" si="30"/>
        <v>2545.4545454545455</v>
      </c>
      <c r="I109" s="63">
        <f>$C109/I108</f>
        <v>192.57000722137528</v>
      </c>
      <c r="J109" s="49">
        <v>14000</v>
      </c>
      <c r="K109" s="6">
        <v>5.25</v>
      </c>
      <c r="L109" s="134">
        <f t="shared" si="31"/>
        <v>2666.6666666666665</v>
      </c>
      <c r="M109" s="63">
        <f>$C109/M108</f>
        <v>194.45794846864368</v>
      </c>
      <c r="N109" s="49">
        <v>14000</v>
      </c>
      <c r="O109" s="6">
        <v>5</v>
      </c>
      <c r="P109" s="134">
        <f t="shared" si="32"/>
        <v>2800</v>
      </c>
      <c r="Q109" s="63">
        <f>$C109/Q108</f>
        <v>196.3832746911055</v>
      </c>
      <c r="R109" s="49">
        <v>14000</v>
      </c>
      <c r="S109" s="6">
        <v>4.75</v>
      </c>
      <c r="T109" s="139">
        <f t="shared" si="33"/>
        <v>2947.3684210526317</v>
      </c>
      <c r="U109" s="63">
        <f>$C109/U108</f>
        <v>200.35061357375409</v>
      </c>
      <c r="V109" s="49">
        <v>14000</v>
      </c>
      <c r="W109" s="6">
        <v>4.3</v>
      </c>
      <c r="X109" s="139">
        <f t="shared" si="34"/>
        <v>3255.8139534883721</v>
      </c>
      <c r="Y109" s="63">
        <f>$C109/Y108</f>
        <v>227.98518096323741</v>
      </c>
      <c r="Z109" s="49">
        <v>14000</v>
      </c>
      <c r="AA109" s="6">
        <v>3.85</v>
      </c>
      <c r="AB109" s="139">
        <f t="shared" si="35"/>
        <v>3636.3636363636365</v>
      </c>
      <c r="AC109" s="63">
        <f>IF($C109&gt;Z108,AB108,$C109/AC108)</f>
        <v>268.03663167299533</v>
      </c>
      <c r="AL109" s="23"/>
    </row>
    <row r="110" spans="1:38" x14ac:dyDescent="0.25">
      <c r="A110" s="128"/>
      <c r="B110" s="187"/>
      <c r="C110" s="225">
        <f>C111/X$2/60/1.11</f>
        <v>2.9782420716912266</v>
      </c>
      <c r="D110" s="38">
        <f>IF(AND(D109&lt;F$5,C109&lt;F111),C109/F111*100,IF(AND(D109&lt;J$5,C109&lt;J111),C109/(F111-((D109-F$5)/(J$5-F$5))*(F111-J111))*100,IF(AND(D109&lt;N$5,C109&lt;N111),C109/(J111-((D109-J$5)/(N$5-J$5))*(J111-N111))*100,IF(AND(D109&lt;R$5,C109&lt;R111),C109/(N111-((D109-N$5)/(R$5-N$5))*(N111-R111))*100,IF(AND(D109&lt;V$5,C113&lt;V111),C109/(R111-((D109-R$5)/(V$5-R$5))*(R111-V111))*100,100)))))</f>
        <v>14.671750097173906</v>
      </c>
      <c r="E110" s="110" t="s">
        <v>21</v>
      </c>
      <c r="F110" s="49">
        <v>11200</v>
      </c>
      <c r="G110" s="71">
        <v>6</v>
      </c>
      <c r="H110" s="134">
        <f t="shared" si="30"/>
        <v>1866.6666666666667</v>
      </c>
      <c r="I110" s="130">
        <f>IF($C109&gt;F109,3,IF($C109&gt;F110,2,IF($C109&gt;F111,1,0)))</f>
        <v>0</v>
      </c>
      <c r="J110" s="49">
        <v>11200</v>
      </c>
      <c r="K110" s="6">
        <v>5.65</v>
      </c>
      <c r="L110" s="134">
        <f t="shared" si="31"/>
        <v>1982.3008849557521</v>
      </c>
      <c r="M110" s="130">
        <f>IF($C109&gt;J109,3,IF($C109&gt;J110,2,IF($C109&gt;J111,1,0)))</f>
        <v>0</v>
      </c>
      <c r="N110" s="49">
        <v>11200</v>
      </c>
      <c r="O110" s="6">
        <v>5.45</v>
      </c>
      <c r="P110" s="134">
        <f t="shared" si="32"/>
        <v>2055.0458715596328</v>
      </c>
      <c r="Q110" s="130">
        <f>IF($C109&gt;N109,3,IF($C109&gt;N110,2,IF($C109&gt;N111,1,0)))</f>
        <v>0</v>
      </c>
      <c r="R110" s="49">
        <v>11200</v>
      </c>
      <c r="S110" s="6">
        <v>5.25</v>
      </c>
      <c r="T110" s="139">
        <f t="shared" si="33"/>
        <v>2133.3333333333335</v>
      </c>
      <c r="U110" s="132">
        <f>IF($C109&gt;R109,3,IF($C109&gt;R110,2,IF($C109&gt;R111,1,0)))</f>
        <v>0</v>
      </c>
      <c r="V110" s="49">
        <v>11200</v>
      </c>
      <c r="W110" s="6">
        <v>4.6500000000000004</v>
      </c>
      <c r="X110" s="139">
        <f t="shared" si="34"/>
        <v>2408.6021505376343</v>
      </c>
      <c r="Y110" s="130">
        <f>IF($C109&gt;V109,3,IF($C109&gt;V110,2,IF($C109&gt;V111,1,0)))</f>
        <v>0</v>
      </c>
      <c r="Z110" s="49">
        <v>11200</v>
      </c>
      <c r="AA110" s="6">
        <v>4.05</v>
      </c>
      <c r="AB110" s="139">
        <f t="shared" si="35"/>
        <v>2765.4320987654323</v>
      </c>
      <c r="AC110" s="129">
        <f>IF($C109&gt;Z108,4,IF($C109&gt;Z109,3,IF($C109&gt;Z110,2,IF($C109&gt;Z111,1,0))))</f>
        <v>0</v>
      </c>
      <c r="AL110" s="23"/>
    </row>
    <row r="111" spans="1:38" ht="15.75" thickBot="1" x14ac:dyDescent="0.3">
      <c r="A111" s="128"/>
      <c r="B111" s="188"/>
      <c r="C111" s="161">
        <f>D111*D108</f>
        <v>991.75460987317854</v>
      </c>
      <c r="D111" s="33">
        <f>IF(AND(C109&gt;Z108,D109&gt;Z$5),AB108,IF(D109&gt;V$5,((D109-V$5)/(Z$5-V$5))*(AC109-Y109)+Y109,IF(D109&gt;R$5,((D109-R$5)/(V$5-R$5))*(Y109-U109)+U109,IF(D109&gt;N$5,((D109-N$5)/(R$5-N$5))*(U109-Q109)+Q109,IF(D109&gt;J$5,((D109-J$5)/(N$5-J$5))*(Q109-M109)+M109,IF(D109&gt;F$5,((D109-F$5)/(J$5-F$5))*(M109-I109)+I109,I109))))))</f>
        <v>193.10055501541385</v>
      </c>
      <c r="E111" s="111" t="s">
        <v>7</v>
      </c>
      <c r="F111" s="50">
        <v>6900</v>
      </c>
      <c r="G111" s="73">
        <v>5.15</v>
      </c>
      <c r="H111" s="135">
        <f t="shared" si="30"/>
        <v>1339.8058252427184</v>
      </c>
      <c r="I111" s="131">
        <f>IF(I110=1,($C109-F111)/(F110-F111),IF(I110=2,($C109-F110)/(F109-F110),IF(I110=3,($C109-F109)/(F108-F109),0)))</f>
        <v>0</v>
      </c>
      <c r="J111" s="50">
        <v>6400</v>
      </c>
      <c r="K111" s="8">
        <v>5.0999999999999996</v>
      </c>
      <c r="L111" s="135">
        <f t="shared" si="31"/>
        <v>1254.9019607843138</v>
      </c>
      <c r="M111" s="131">
        <f>IF(M110=1,($C109-J111)/(J110-J111),IF(M110=2,($C109-J110)/(J109-J110),IF(M110=3,($C109-J109)/(J108-J109),0)))</f>
        <v>0</v>
      </c>
      <c r="N111" s="50">
        <v>5900</v>
      </c>
      <c r="O111" s="8">
        <v>5.05</v>
      </c>
      <c r="P111" s="135">
        <f t="shared" si="32"/>
        <v>1168.3168316831684</v>
      </c>
      <c r="Q111" s="131">
        <f>IF(Q110=1,($C109-N111)/(N110-N111),IF(Q110=2,($C109-N110)/(N109-N110),IF(Q110=3,($C109-N109)/(N108-N109),0)))</f>
        <v>0</v>
      </c>
      <c r="R111" s="50">
        <v>5400</v>
      </c>
      <c r="S111" s="8">
        <v>4.95</v>
      </c>
      <c r="T111" s="142">
        <f t="shared" si="33"/>
        <v>1090.9090909090908</v>
      </c>
      <c r="U111" s="131">
        <f>IF(U110=1,($C109-R111)/(R110-R111),IF(U110=2,($C109-R110)/(R109-R110),IF(U110=3,($C109-R109)/(R108-R109),0)))</f>
        <v>0</v>
      </c>
      <c r="V111" s="50">
        <v>5300</v>
      </c>
      <c r="W111" s="8">
        <v>4.3499999999999996</v>
      </c>
      <c r="X111" s="142">
        <f t="shared" si="34"/>
        <v>1218.3908045977012</v>
      </c>
      <c r="Y111" s="131">
        <f>IF(Y110=1,($C109-V111)/(V110-V111),IF(Y110=2,($C109-V110)/(V109-V110),IF(Y110=3,($C109-V109)/(V108-V109),0)))</f>
        <v>0</v>
      </c>
      <c r="Z111" s="50">
        <v>5200</v>
      </c>
      <c r="AA111" s="8">
        <v>3.7</v>
      </c>
      <c r="AB111" s="142">
        <f t="shared" si="35"/>
        <v>1405.4054054054054</v>
      </c>
      <c r="AC111" s="131">
        <f>IF(AC110=1,($C109-Z111)/(Z110-Z111),IF(AC110=2,($C109-Z110)/(Z109-Z110),IF(AC110=3,($C109-Z109)/(Z108-Z109),0)))</f>
        <v>0</v>
      </c>
      <c r="AL111" s="23"/>
    </row>
    <row r="112" spans="1:38" x14ac:dyDescent="0.25">
      <c r="A112" s="128"/>
      <c r="B112" s="186">
        <v>16</v>
      </c>
      <c r="C112" s="34"/>
      <c r="D112" s="31">
        <f>IF(D113&gt;V$5,(1-(D113-V$5)/(Z$5-V$5))*(Y112-AC112)+AC112,IF(D113&gt;R$5,(1-(D113-R$5)/(V$5-R$5))*(U112-Y112)+Y112,IF(D113&gt;N$5,(1-(D113-N$5)/(R$5-N$5))*(Q112-U112)+U112,IF(D113&gt;J$5,(1-(D113-J$5)/(N$5-J$5))*(M112-Q112)+Q112,IF(D113&gt;F$5,(1-(D113-F$5)/(J$5-F$5))*(I112-M112)+M112,I112)))))</f>
        <v>6.7147417425329587</v>
      </c>
      <c r="E112" s="109" t="s">
        <v>6</v>
      </c>
      <c r="F112" s="107">
        <f>(F$128-F$108)/5+F108</f>
        <v>19020</v>
      </c>
      <c r="G112" s="105">
        <f>(G$128-G$108)/5+G108</f>
        <v>5.7299999999999995</v>
      </c>
      <c r="H112" s="133">
        <f t="shared" si="30"/>
        <v>3319.3717277486912</v>
      </c>
      <c r="I112" s="16">
        <f>IF(I114=0,G115,IF(I114=1,(G114-G115)*I115+G115,IF(I114=2,(G113-G114)*I115+G114,IF(I114=3,(G112-G113)*I115+G113,G112))))</f>
        <v>6.92</v>
      </c>
      <c r="J112" s="107">
        <f>(J$128-J$108)/5+J108</f>
        <v>18720</v>
      </c>
      <c r="K112" s="105">
        <f>(K$128-K$108)/5+K108</f>
        <v>5.3</v>
      </c>
      <c r="L112" s="133">
        <f t="shared" si="31"/>
        <v>3532.0754716981132</v>
      </c>
      <c r="M112" s="16">
        <f>IF(M114=0,K115,IF(M114=1,(K114-K115)*M115+K115,IF(M114=2,(K113-K114)*M115+K114,IF(M114=3,(K112-K113)*M115+K113,K112))))</f>
        <v>5.68</v>
      </c>
      <c r="N112" s="107">
        <f>(N$128-N$108)/5+N108</f>
        <v>18420</v>
      </c>
      <c r="O112" s="105">
        <f>(O$128-O$108)/5+O108</f>
        <v>4.95</v>
      </c>
      <c r="P112" s="133">
        <f t="shared" si="32"/>
        <v>3721.212121212121</v>
      </c>
      <c r="Q112" s="16">
        <f>IF(Q114=0,O115,IF(Q114=1,(O114-O115)*Q115+O115,IF(Q114=2,(O113-O114)*Q115+O114,IF(Q114=3,(O112-O113)*Q115+O113,O112))))</f>
        <v>5.37</v>
      </c>
      <c r="R112" s="107">
        <f>(R$128-R$108)/5+R108</f>
        <v>18200</v>
      </c>
      <c r="S112" s="105">
        <f>(S$128-S$108)/5+S108</f>
        <v>4.59</v>
      </c>
      <c r="T112" s="141">
        <f t="shared" si="33"/>
        <v>3965.1416122004357</v>
      </c>
      <c r="U112" s="16">
        <f>IF(U114=0,S115,IF(U114=1,(S114-S115)*U115+S115,IF(U114=2,(S113-S114)*U115+S114,IF(U114=3,(S112-S113)*U115+S113,S112))))</f>
        <v>5.0200000000000005</v>
      </c>
      <c r="V112" s="107">
        <f>(V$128-V$108)/5+V108</f>
        <v>17380</v>
      </c>
      <c r="W112" s="105">
        <f>(W$128-W$108)/5+W108</f>
        <v>4.08</v>
      </c>
      <c r="X112" s="141">
        <f t="shared" si="34"/>
        <v>4259.8039215686276</v>
      </c>
      <c r="Y112" s="16">
        <f>IF(Y114=0,W115,IF(Y114=1,(W114-W115)*Y115+W115,IF(Y114=2,(W113-W114)*Y115+W114,IF(Y114=3,(W112-W113)*Y115+W113,W112))))</f>
        <v>4.3599999999999994</v>
      </c>
      <c r="Z112" s="107">
        <f>(Z$128-Z$108)/5+Z108</f>
        <v>16460</v>
      </c>
      <c r="AA112" s="105">
        <f>(AA$128-AA$108)/5+AA108</f>
        <v>3.56</v>
      </c>
      <c r="AB112" s="141">
        <f t="shared" si="35"/>
        <v>4623.5955056179773</v>
      </c>
      <c r="AC112" s="59">
        <f>IF(AC114=0,AA115,IF(AC114=1,(AA114-AA115)*AC115+AA115,IF(AC114=2,(AA113-AA114)*AC115+AA114,IF(AC114=3,(AA112-AA113)*AC115+AA113,AA112))))</f>
        <v>3.6500000000000004</v>
      </c>
      <c r="AE112" s="23"/>
      <c r="AF112" s="23"/>
      <c r="AG112" s="23"/>
      <c r="AH112" s="23"/>
      <c r="AI112" s="23"/>
      <c r="AJ112" s="23"/>
      <c r="AK112" s="23"/>
      <c r="AL112" s="23"/>
    </row>
    <row r="113" spans="1:38" x14ac:dyDescent="0.25">
      <c r="A113" s="128"/>
      <c r="B113" s="187"/>
      <c r="C113" s="13">
        <f>C$1/(21-E$1)*(C$4-B112)</f>
        <v>661.15702479338847</v>
      </c>
      <c r="D113" s="32">
        <f>(C113/P$1)^(1/1.3)*50+C$391+$C$2/2+$N$2/100*5+X$2/2</f>
        <v>26.65530852796001</v>
      </c>
      <c r="E113" s="110" t="s">
        <v>20</v>
      </c>
      <c r="F113" s="49">
        <v>14000</v>
      </c>
      <c r="G113" s="104">
        <f>(G$129-G$109)/5+G109</f>
        <v>5.93</v>
      </c>
      <c r="H113" s="134">
        <f t="shared" si="30"/>
        <v>2360.8768971332211</v>
      </c>
      <c r="I113" s="63">
        <f>$C113/I112</f>
        <v>95.542922658004116</v>
      </c>
      <c r="J113" s="49">
        <v>14000</v>
      </c>
      <c r="K113" s="104">
        <f>(K$129-K$109)/5+K109</f>
        <v>5.57</v>
      </c>
      <c r="L113" s="134">
        <f t="shared" si="31"/>
        <v>2513.4649910233393</v>
      </c>
      <c r="M113" s="63">
        <f>$C113/M112</f>
        <v>116.40088464672333</v>
      </c>
      <c r="N113" s="49">
        <v>14000</v>
      </c>
      <c r="O113" s="104">
        <f>(O$129-O$109)/5+O109</f>
        <v>5.21</v>
      </c>
      <c r="P113" s="134">
        <f t="shared" si="32"/>
        <v>2687.1401151631476</v>
      </c>
      <c r="Q113" s="63">
        <f>$C113/Q112</f>
        <v>123.1204887883405</v>
      </c>
      <c r="R113" s="49">
        <v>14000</v>
      </c>
      <c r="S113" s="104">
        <f>(S$129-S$109)/5+S109</f>
        <v>4.8499999999999996</v>
      </c>
      <c r="T113" s="139">
        <f t="shared" si="33"/>
        <v>2886.5979381443303</v>
      </c>
      <c r="U113" s="63">
        <f>$C113/U112</f>
        <v>131.70458661222878</v>
      </c>
      <c r="V113" s="49">
        <v>14000</v>
      </c>
      <c r="W113" s="104">
        <f>(W$129-W$109)/5+W109</f>
        <v>4.3899999999999997</v>
      </c>
      <c r="X113" s="139">
        <f t="shared" si="34"/>
        <v>3189.0660592255126</v>
      </c>
      <c r="Y113" s="63">
        <f>$C113/Y112</f>
        <v>151.64151944802489</v>
      </c>
      <c r="Z113" s="49">
        <v>14000</v>
      </c>
      <c r="AA113" s="104">
        <f>(AA$129-AA$109)/5+AA109</f>
        <v>3.92</v>
      </c>
      <c r="AB113" s="139">
        <f t="shared" si="35"/>
        <v>3571.4285714285716</v>
      </c>
      <c r="AC113" s="63">
        <f>IF($C113&gt;Z112,AB112,$C113/AC112)</f>
        <v>181.13891090229819</v>
      </c>
      <c r="AL113" s="23"/>
    </row>
    <row r="114" spans="1:38" x14ac:dyDescent="0.25">
      <c r="A114" s="128"/>
      <c r="B114" s="187"/>
      <c r="C114" s="225">
        <f>C115/X$2/60/1.11</f>
        <v>1.996185019904277</v>
      </c>
      <c r="D114" s="38">
        <f>IF(AND(D113&lt;F$5,C113&lt;F115),C113/F115*100,IF(AND(D113&lt;J$5,C113&lt;J115),C113/(F115-((D113-F$5)/(J$5-F$5))*(F115-J115))*100,IF(AND(D113&lt;N$5,C113&lt;N115),C113/(J115-((D113-J$5)/(N$5-J$5))*(J115-N115))*100,IF(AND(D113&lt;R$5,C113&lt;R115),C113/(N115-((D113-N$5)/(R$5-N$5))*(N115-R115))*100,IF(AND(D113&lt;V$5,C117&lt;V115),C113/(R115-((D113-R$5)/(V$5-R$5))*(R115-V115))*100,100)))))</f>
        <v>9.5904310659764569</v>
      </c>
      <c r="E114" s="110" t="s">
        <v>21</v>
      </c>
      <c r="F114" s="49">
        <v>11200</v>
      </c>
      <c r="G114" s="104">
        <f>(G$130-G$110)/5+G110</f>
        <v>6.42</v>
      </c>
      <c r="H114" s="134">
        <f t="shared" si="30"/>
        <v>1744.5482866043615</v>
      </c>
      <c r="I114" s="130">
        <f>IF($C113&gt;F113,3,IF($C113&gt;F114,2,IF($C113&gt;F115,1,0)))</f>
        <v>0</v>
      </c>
      <c r="J114" s="49">
        <v>11200</v>
      </c>
      <c r="K114" s="104">
        <f>(K$130-K$110)/5+K110</f>
        <v>5.99</v>
      </c>
      <c r="L114" s="134">
        <f t="shared" si="31"/>
        <v>1869.7829716193655</v>
      </c>
      <c r="M114" s="130">
        <f>IF($C113&gt;J113,3,IF($C113&gt;J114,2,IF($C113&gt;J115,1,0)))</f>
        <v>0</v>
      </c>
      <c r="N114" s="49">
        <v>11200</v>
      </c>
      <c r="O114" s="104">
        <f>(O$130-O$110)/5+O110</f>
        <v>5.68</v>
      </c>
      <c r="P114" s="134">
        <f t="shared" si="32"/>
        <v>1971.8309859154931</v>
      </c>
      <c r="Q114" s="130">
        <f>IF($C113&gt;N113,3,IF($C113&gt;N114,2,IF($C113&gt;N115,1,0)))</f>
        <v>0</v>
      </c>
      <c r="R114" s="49">
        <v>11200</v>
      </c>
      <c r="S114" s="104">
        <f>(S$130-S$110)/5+S110</f>
        <v>5.36</v>
      </c>
      <c r="T114" s="139">
        <f t="shared" si="33"/>
        <v>2089.5522388059699</v>
      </c>
      <c r="U114" s="132">
        <f>IF($C113&gt;R113,3,IF($C113&gt;R114,2,IF($C113&gt;R115,1,0)))</f>
        <v>0</v>
      </c>
      <c r="V114" s="49">
        <v>11200</v>
      </c>
      <c r="W114" s="104">
        <f>(W$130-W$110)/5+W110</f>
        <v>4.74</v>
      </c>
      <c r="X114" s="139">
        <f t="shared" si="34"/>
        <v>2362.8691983122362</v>
      </c>
      <c r="Y114" s="130">
        <f>IF($C113&gt;V113,3,IF($C113&gt;V114,2,IF($C113&gt;V115,1,0)))</f>
        <v>0</v>
      </c>
      <c r="Z114" s="49">
        <v>11200</v>
      </c>
      <c r="AA114" s="104">
        <f>(AA$130-AA$110)/5+AA110</f>
        <v>4.12</v>
      </c>
      <c r="AB114" s="139">
        <f t="shared" si="35"/>
        <v>2718.4466019417473</v>
      </c>
      <c r="AC114" s="129">
        <f>IF($C113&gt;Z112,4,IF($C113&gt;Z113,3,IF($C113&gt;Z114,2,IF($C113&gt;Z115,1,0))))</f>
        <v>0</v>
      </c>
      <c r="AL114" s="23"/>
    </row>
    <row r="115" spans="1:38" ht="15.75" thickBot="1" x14ac:dyDescent="0.3">
      <c r="A115" s="128"/>
      <c r="B115" s="188"/>
      <c r="C115" s="161">
        <f>D115*D112</f>
        <v>664.72961162812419</v>
      </c>
      <c r="D115" s="33">
        <f>IF(AND(C113&gt;Z112,D113&gt;Z$5),AB112,IF(D113&gt;V$5,((D113-V$5)/(Z$5-V$5))*(AC113-Y113)+Y113,IF(D113&gt;R$5,((D113-R$5)/(V$5-R$5))*(Y113-U113)+U113,IF(D113&gt;N$5,((D113-N$5)/(R$5-N$5))*(U113-Q113)+Q113,IF(D113&gt;J$5,((D113-J$5)/(N$5-J$5))*(Q113-M113)+M113,IF(D113&gt;F$5,((D113-F$5)/(J$5-F$5))*(M113-I113)+I113,I113))))))</f>
        <v>98.995558893583379</v>
      </c>
      <c r="E115" s="111" t="s">
        <v>7</v>
      </c>
      <c r="F115" s="108">
        <f>(F$131-F$111)/5+F111</f>
        <v>6980</v>
      </c>
      <c r="G115" s="106">
        <f>(G$131-G$111)/5+G111</f>
        <v>6.92</v>
      </c>
      <c r="H115" s="135">
        <f t="shared" si="30"/>
        <v>1008.6705202312139</v>
      </c>
      <c r="I115" s="131">
        <f>IF(I114=1,($C113-F115)/(F114-F115),IF(I114=2,($C113-F114)/(F113-F114),IF(I114=3,($C113-F113)/(F112-F113),0)))</f>
        <v>0</v>
      </c>
      <c r="J115" s="108">
        <f>(J$131-J$111)/5+J111</f>
        <v>6460</v>
      </c>
      <c r="K115" s="106">
        <f>(K$131-K$111)/5+K111</f>
        <v>5.68</v>
      </c>
      <c r="L115" s="135">
        <f t="shared" si="31"/>
        <v>1137.323943661972</v>
      </c>
      <c r="M115" s="131">
        <f>IF(M114=1,($C113-J115)/(J114-J115),IF(M114=2,($C113-J114)/(J113-J114),IF(M114=3,($C113-J113)/(J112-J113),0)))</f>
        <v>0</v>
      </c>
      <c r="N115" s="108">
        <f>(N$131-N$111)/5+N111</f>
        <v>6000</v>
      </c>
      <c r="O115" s="106">
        <f>(O$131-O$111)/5+O111</f>
        <v>5.37</v>
      </c>
      <c r="P115" s="135">
        <f t="shared" si="32"/>
        <v>1117.31843575419</v>
      </c>
      <c r="Q115" s="131">
        <f>IF(Q114=1,($C113-N115)/(N114-N115),IF(Q114=2,($C113-N114)/(N113-N114),IF(Q114=3,($C113-N113)/(N112-N113),0)))</f>
        <v>0</v>
      </c>
      <c r="R115" s="108">
        <f>(R$131-R$111)/5+R111</f>
        <v>5520</v>
      </c>
      <c r="S115" s="106">
        <f>(S$131-S$111)/5+S111</f>
        <v>5.0200000000000005</v>
      </c>
      <c r="T115" s="142">
        <f t="shared" si="33"/>
        <v>1099.6015936254978</v>
      </c>
      <c r="U115" s="131">
        <f>IF(U114=1,($C113-R115)/(R114-R115),IF(U114=2,($C113-R114)/(R113-R114),IF(U114=3,($C113-R113)/(R112-R113),0)))</f>
        <v>0</v>
      </c>
      <c r="V115" s="108">
        <f>(V$131-V$111)/5+V111</f>
        <v>5360</v>
      </c>
      <c r="W115" s="106">
        <f>(W$131-W$111)/5+W111</f>
        <v>4.3599999999999994</v>
      </c>
      <c r="X115" s="142">
        <f t="shared" si="34"/>
        <v>1229.3577981651379</v>
      </c>
      <c r="Y115" s="131">
        <f>IF(Y114=1,($C113-V115)/(V114-V115),IF(Y114=2,($C113-V114)/(V113-V114),IF(Y114=3,($C113-V113)/(V112-V113),0)))</f>
        <v>0</v>
      </c>
      <c r="Z115" s="108">
        <f>(Z$131-Z$111)/5+Z111</f>
        <v>5180</v>
      </c>
      <c r="AA115" s="106">
        <f>(AA$131-AA$111)/5+AA111</f>
        <v>3.6500000000000004</v>
      </c>
      <c r="AB115" s="142">
        <f t="shared" si="35"/>
        <v>1419.1780821917807</v>
      </c>
      <c r="AC115" s="131">
        <f>IF(AC114=1,($C113-Z115)/(Z114-Z115),IF(AC114=2,($C113-Z114)/(Z113-Z114),IF(AC114=3,($C113-Z113)/(Z112-Z113),0)))</f>
        <v>0</v>
      </c>
      <c r="AL115" s="23"/>
    </row>
    <row r="116" spans="1:38" x14ac:dyDescent="0.25">
      <c r="A116" s="128"/>
      <c r="B116" s="186">
        <v>17</v>
      </c>
      <c r="C116" s="25"/>
      <c r="D116" s="31">
        <f>IF(D117&gt;V$5,(1-(D117-V$5)/(Z$5-V$5))*(Y116-AC116)+AC116,IF(D117&gt;R$5,(1-(D117-R$5)/(V$5-R$5))*(U116-Y116)+Y116,IF(D117&gt;N$5,(1-(D117-N$5)/(R$5-N$5))*(Q116-U116)+U116,IF(D117&gt;J$5,(1-(D117-J$5)/(N$5-J$5))*(M116-Q116)+Q116,IF(D117&gt;F$5,(1-(D117-F$5)/(J$5-F$5))*(I116-M116)+M116,I116)))))</f>
        <v>8.6046304797038076</v>
      </c>
      <c r="E116" s="109" t="s">
        <v>6</v>
      </c>
      <c r="F116" s="107">
        <f>(F$128-F$108)/5+F112</f>
        <v>19540</v>
      </c>
      <c r="G116" s="105">
        <f>(G$128-G$108)/5+G112</f>
        <v>6.1099999999999994</v>
      </c>
      <c r="H116" s="133">
        <f t="shared" si="30"/>
        <v>3198.0360065466452</v>
      </c>
      <c r="I116" s="16">
        <f>IF(I118=0,G119,IF(I118=1,(G118-G119)*I119+G119,IF(I118=2,(G117-G118)*I119+G118,IF(I118=3,(G116-G117)*I119+G117,G116))))</f>
        <v>8.69</v>
      </c>
      <c r="J116" s="107">
        <f>(J$128-J$108)/5+J112</f>
        <v>19240</v>
      </c>
      <c r="K116" s="105">
        <f>(K$128-K$108)/5+K112</f>
        <v>5.6</v>
      </c>
      <c r="L116" s="133">
        <f t="shared" si="31"/>
        <v>3435.7142857142858</v>
      </c>
      <c r="M116" s="16">
        <f>IF(M118=0,K119,IF(M118=1,(K118-K119)*M119+K119,IF(M118=2,(K117-K118)*M119+K118,IF(M118=3,(K116-K117)*M119+K117,K116))))</f>
        <v>6.26</v>
      </c>
      <c r="N116" s="107">
        <f>(N$128-N$108)/5+N112</f>
        <v>18940</v>
      </c>
      <c r="O116" s="105">
        <f>(O$128-O$108)/5+O112</f>
        <v>5.15</v>
      </c>
      <c r="P116" s="133">
        <f t="shared" si="32"/>
        <v>3677.6699029126212</v>
      </c>
      <c r="Q116" s="16">
        <f>IF(Q118=0,O119,IF(Q118=1,(O118-O119)*Q119+O119,IF(Q118=2,(O117-O118)*Q119+O118,IF(Q118=3,(O116-O117)*Q119+O117,O116))))</f>
        <v>5.69</v>
      </c>
      <c r="R116" s="107">
        <f>(R$128-R$108)/5+R112</f>
        <v>18700</v>
      </c>
      <c r="S116" s="105">
        <f>(S$128-S$108)/5+S112</f>
        <v>4.68</v>
      </c>
      <c r="T116" s="141">
        <f t="shared" si="33"/>
        <v>3995.7264957264961</v>
      </c>
      <c r="U116" s="16">
        <f>IF(U118=0,S119,IF(U118=1,(S118-S119)*U119+S119,IF(U118=2,(S117-S118)*U119+S118,IF(U118=3,(S116-S117)*U119+S117,S116))))</f>
        <v>5.0900000000000007</v>
      </c>
      <c r="V116" s="107">
        <f>(V$128-V$108)/5+V112</f>
        <v>17860</v>
      </c>
      <c r="W116" s="105">
        <f>(W$128-W$108)/5+W112</f>
        <v>4.16</v>
      </c>
      <c r="X116" s="141">
        <f t="shared" si="34"/>
        <v>4293.2692307692305</v>
      </c>
      <c r="Y116" s="16">
        <f>IF(Y118=0,W119,IF(Y118=1,(W118-W119)*Y119+W119,IF(Y118=2,(W117-W118)*Y119+W118,IF(Y118=3,(W116-W117)*Y119+W117,W116))))</f>
        <v>4.3699999999999992</v>
      </c>
      <c r="Z116" s="107">
        <f>(Z$128-Z$108)/5+Z112</f>
        <v>16920</v>
      </c>
      <c r="AA116" s="105">
        <f>(AA$128-AA$108)/5+AA112</f>
        <v>3.62</v>
      </c>
      <c r="AB116" s="141">
        <f t="shared" si="35"/>
        <v>4674.0331491712705</v>
      </c>
      <c r="AC116" s="59">
        <f>IF(AC118=0,AA119,IF(AC118=1,(AA118-AA119)*AC119+AA119,IF(AC118=2,(AA117-AA118)*AC119+AA118,IF(AC118=3,(AA116-AA117)*AC119+AA117,AA116))))</f>
        <v>3.6000000000000005</v>
      </c>
      <c r="AE116" s="23"/>
      <c r="AF116" s="23"/>
      <c r="AG116" s="23"/>
      <c r="AH116" s="23"/>
      <c r="AI116" s="23"/>
      <c r="AJ116" s="23"/>
      <c r="AK116" s="23"/>
      <c r="AL116" s="23"/>
    </row>
    <row r="117" spans="1:38" x14ac:dyDescent="0.25">
      <c r="A117" s="128"/>
      <c r="B117" s="187"/>
      <c r="C117" s="13">
        <f>C$1/(21-E$1)*(C$4-B116)</f>
        <v>330.57851239669424</v>
      </c>
      <c r="D117" s="32">
        <f>(C117/P$1)^(1/1.3)*50+C$391+$C$2/2+$N$2/100*5+X$2/2</f>
        <v>25.351314898338234</v>
      </c>
      <c r="E117" s="110" t="s">
        <v>20</v>
      </c>
      <c r="F117" s="49">
        <v>14000</v>
      </c>
      <c r="G117" s="104">
        <f>(G$129-G$109)/5+G113</f>
        <v>6.3599999999999994</v>
      </c>
      <c r="H117" s="134">
        <f t="shared" si="30"/>
        <v>2201.2578616352203</v>
      </c>
      <c r="I117" s="63">
        <f>$C117/I116</f>
        <v>38.041255741852041</v>
      </c>
      <c r="J117" s="49">
        <v>14000</v>
      </c>
      <c r="K117" s="104">
        <f>(K$129-K$109)/5+K113</f>
        <v>5.8900000000000006</v>
      </c>
      <c r="L117" s="134">
        <f t="shared" si="31"/>
        <v>2376.9100169779285</v>
      </c>
      <c r="M117" s="63">
        <f>$C117/M116</f>
        <v>52.808069072954353</v>
      </c>
      <c r="N117" s="49">
        <v>14000</v>
      </c>
      <c r="O117" s="104">
        <f>(O$129-O$109)/5+O113</f>
        <v>5.42</v>
      </c>
      <c r="P117" s="134">
        <f t="shared" si="32"/>
        <v>2583.0258302583024</v>
      </c>
      <c r="Q117" s="63">
        <f>$C117/Q116</f>
        <v>58.098156835974379</v>
      </c>
      <c r="R117" s="49">
        <v>14000</v>
      </c>
      <c r="S117" s="104">
        <f>(S$129-S$109)/5+S113</f>
        <v>4.9499999999999993</v>
      </c>
      <c r="T117" s="139">
        <f t="shared" si="33"/>
        <v>2828.2828282828286</v>
      </c>
      <c r="U117" s="63">
        <f>$C117/U116</f>
        <v>64.946662553378033</v>
      </c>
      <c r="V117" s="49">
        <v>14000</v>
      </c>
      <c r="W117" s="104">
        <f>(W$129-W$109)/5+W113</f>
        <v>4.4799999999999995</v>
      </c>
      <c r="X117" s="139">
        <f t="shared" si="34"/>
        <v>3125.0000000000005</v>
      </c>
      <c r="Y117" s="63">
        <f>$C117/Y116</f>
        <v>75.647256841348806</v>
      </c>
      <c r="Z117" s="49">
        <v>14000</v>
      </c>
      <c r="AA117" s="104">
        <f>(AA$129-AA$109)/5+AA113</f>
        <v>3.9899999999999998</v>
      </c>
      <c r="AB117" s="139">
        <f t="shared" si="35"/>
        <v>3508.7719298245615</v>
      </c>
      <c r="AC117" s="63">
        <f>IF($C117&gt;Z116,AB116,$C117/AC116)</f>
        <v>91.827364554637271</v>
      </c>
      <c r="AL117" s="23"/>
    </row>
    <row r="118" spans="1:38" x14ac:dyDescent="0.25">
      <c r="A118" s="128"/>
      <c r="B118" s="187"/>
      <c r="C118" s="225">
        <f>C119/X$2/60/1.11</f>
        <v>0.99638096142439203</v>
      </c>
      <c r="D118" s="38">
        <f>IF(AND(D117&lt;F$5,C117&lt;F119),C117/F119*100,IF(AND(D117&lt;J$5,C117&lt;J119),C117/(F119-((D117-F$5)/(J$5-F$5))*(F119-J119))*100,IF(AND(D117&lt;N$5,C117&lt;N119),C117/(J119-((D117-J$5)/(N$5-J$5))*(J119-N119))*100,IF(AND(D117&lt;R$5,C117&lt;R119),C117/(N119-((D117-N$5)/(R$5-N$5))*(N119-R119))*100,IF(AND(D117&lt;V$5,C121&lt;V119),C117/(R119-((D117-R$5)/(V$5-R$5))*(R119-V119))*100,100)))))</f>
        <v>4.695031260465659</v>
      </c>
      <c r="E118" s="110" t="s">
        <v>21</v>
      </c>
      <c r="F118" s="49">
        <v>11200</v>
      </c>
      <c r="G118" s="104">
        <f>(G$130-G$110)/5+G114</f>
        <v>6.84</v>
      </c>
      <c r="H118" s="134">
        <f t="shared" si="30"/>
        <v>1637.4269005847952</v>
      </c>
      <c r="I118" s="130">
        <f>IF($C117&gt;F117,3,IF($C117&gt;F118,2,IF($C117&gt;F119,1,0)))</f>
        <v>0</v>
      </c>
      <c r="J118" s="49">
        <v>11200</v>
      </c>
      <c r="K118" s="104">
        <f>(K$130-K$110)/5+K114</f>
        <v>6.33</v>
      </c>
      <c r="L118" s="134">
        <f t="shared" si="31"/>
        <v>1769.3522906793048</v>
      </c>
      <c r="M118" s="130">
        <f>IF($C117&gt;J117,3,IF($C117&gt;J118,2,IF($C117&gt;J119,1,0)))</f>
        <v>0</v>
      </c>
      <c r="N118" s="49">
        <v>11200</v>
      </c>
      <c r="O118" s="104">
        <f>(O$130-O$110)/5+O114</f>
        <v>5.9099999999999993</v>
      </c>
      <c r="P118" s="134">
        <f t="shared" si="32"/>
        <v>1895.0930626057532</v>
      </c>
      <c r="Q118" s="130">
        <f>IF($C117&gt;N117,3,IF($C117&gt;N118,2,IF($C117&gt;N119,1,0)))</f>
        <v>0</v>
      </c>
      <c r="R118" s="49">
        <v>11200</v>
      </c>
      <c r="S118" s="104">
        <f>(S$130-S$110)/5+S114</f>
        <v>5.4700000000000006</v>
      </c>
      <c r="T118" s="139">
        <f t="shared" si="33"/>
        <v>2047.5319926873856</v>
      </c>
      <c r="U118" s="132">
        <f>IF($C117&gt;R117,3,IF($C117&gt;R118,2,IF($C117&gt;R119,1,0)))</f>
        <v>0</v>
      </c>
      <c r="V118" s="49">
        <v>11200</v>
      </c>
      <c r="W118" s="104">
        <f>(W$130-W$110)/5+W114</f>
        <v>4.83</v>
      </c>
      <c r="X118" s="139">
        <f t="shared" si="34"/>
        <v>2318.840579710145</v>
      </c>
      <c r="Y118" s="130">
        <f>IF($C117&gt;V117,3,IF($C117&gt;V118,2,IF($C117&gt;V119,1,0)))</f>
        <v>0</v>
      </c>
      <c r="Z118" s="49">
        <v>11200</v>
      </c>
      <c r="AA118" s="104">
        <f>(AA$130-AA$110)/5+AA114</f>
        <v>4.1900000000000004</v>
      </c>
      <c r="AB118" s="139">
        <f t="shared" si="35"/>
        <v>2673.0310262529829</v>
      </c>
      <c r="AC118" s="129">
        <f>IF($C117&gt;Z116,4,IF($C117&gt;Z117,3,IF($C117&gt;Z118,2,IF($C117&gt;Z119,1,0))))</f>
        <v>0</v>
      </c>
      <c r="AL118" s="23"/>
    </row>
    <row r="119" spans="1:38" ht="15.75" thickBot="1" x14ac:dyDescent="0.3">
      <c r="A119" s="128"/>
      <c r="B119" s="188"/>
      <c r="C119" s="161">
        <f>D119*D116</f>
        <v>331.79486015432252</v>
      </c>
      <c r="D119" s="33">
        <f>IF(AND(C117&gt;Z116,D117&gt;Z$5),AB116,IF(D117&gt;V$5,((D117-V$5)/(Z$5-V$5))*(AC117-Y117)+Y117,IF(D117&gt;R$5,((D117-R$5)/(V$5-R$5))*(Y117-U117)+U117,IF(D117&gt;N$5,((D117-N$5)/(R$5-N$5))*(U117-Q117)+Q117,IF(D117&gt;J$5,((D117-J$5)/(N$5-J$5))*(Q117-M117)+M117,IF(D117&gt;F$5,((D117-F$5)/(J$5-F$5))*(M117-I117)+I117,I117))))))</f>
        <v>38.560035894271628</v>
      </c>
      <c r="E119" s="111" t="s">
        <v>7</v>
      </c>
      <c r="F119" s="108">
        <f>(F$131-F$111)/5+F115</f>
        <v>7060</v>
      </c>
      <c r="G119" s="106">
        <f>(G$131-G$111)/5+G115</f>
        <v>8.69</v>
      </c>
      <c r="H119" s="135">
        <f t="shared" si="30"/>
        <v>812.42807825086311</v>
      </c>
      <c r="I119" s="131">
        <f>IF(I118=1,($C117-F119)/(F118-F119),IF(I118=2,($C117-F118)/(F117-F118),IF(I118=3,($C117-F117)/(F116-F117),0)))</f>
        <v>0</v>
      </c>
      <c r="J119" s="108">
        <f>(J$131-J$111)/5+J115</f>
        <v>6520</v>
      </c>
      <c r="K119" s="106">
        <f>(K$131-K$111)/5+K115</f>
        <v>6.26</v>
      </c>
      <c r="L119" s="135">
        <f t="shared" si="31"/>
        <v>1041.5335463258787</v>
      </c>
      <c r="M119" s="131">
        <f>IF(M118=1,($C117-J119)/(J118-J119),IF(M118=2,($C117-J118)/(J117-J118),IF(M118=3,($C117-J117)/(J116-J117),0)))</f>
        <v>0</v>
      </c>
      <c r="N119" s="108">
        <f>(N$131-N$111)/5+N115</f>
        <v>6100</v>
      </c>
      <c r="O119" s="106">
        <f>(O$131-O$111)/5+O115</f>
        <v>5.69</v>
      </c>
      <c r="P119" s="135">
        <f t="shared" si="32"/>
        <v>1072.0562390158173</v>
      </c>
      <c r="Q119" s="131">
        <f>IF(Q118=1,($C117-N119)/(N118-N119),IF(Q118=2,($C117-N118)/(N117-N118),IF(Q118=3,($C117-N117)/(N116-N117),0)))</f>
        <v>0</v>
      </c>
      <c r="R119" s="108">
        <f>(R$131-R$111)/5+R115</f>
        <v>5640</v>
      </c>
      <c r="S119" s="106">
        <f>(S$131-S$111)/5+S115</f>
        <v>5.0900000000000007</v>
      </c>
      <c r="T119" s="142">
        <f t="shared" si="33"/>
        <v>1108.0550098231824</v>
      </c>
      <c r="U119" s="131">
        <f>IF(U118=1,($C117-R119)/(R118-R119),IF(U118=2,($C117-R118)/(R117-R118),IF(U118=3,($C117-R117)/(R116-R117),0)))</f>
        <v>0</v>
      </c>
      <c r="V119" s="108">
        <f>(V$131-V$111)/5+V115</f>
        <v>5420</v>
      </c>
      <c r="W119" s="106">
        <f>(W$131-W$111)/5+W115</f>
        <v>4.3699999999999992</v>
      </c>
      <c r="X119" s="142">
        <f t="shared" si="34"/>
        <v>1240.2745995423343</v>
      </c>
      <c r="Y119" s="131">
        <f>IF(Y118=1,($C117-V119)/(V118-V119),IF(Y118=2,($C117-V118)/(V117-V118),IF(Y118=3,($C117-V117)/(V116-V117),0)))</f>
        <v>0</v>
      </c>
      <c r="Z119" s="108">
        <f>(Z$131-Z$111)/5+Z115</f>
        <v>5160</v>
      </c>
      <c r="AA119" s="106">
        <f>(AA$131-AA$111)/5+AA115</f>
        <v>3.6000000000000005</v>
      </c>
      <c r="AB119" s="142">
        <f t="shared" si="35"/>
        <v>1433.333333333333</v>
      </c>
      <c r="AC119" s="131">
        <f>IF(AC118=1,($C117-Z119)/(Z118-Z119),IF(AC118=2,($C117-Z118)/(Z117-Z118),IF(AC118=3,($C117-Z117)/(Z116-Z117),0)))</f>
        <v>0</v>
      </c>
      <c r="AL119" s="23"/>
    </row>
    <row r="120" spans="1:38" x14ac:dyDescent="0.25">
      <c r="A120" s="128"/>
      <c r="B120" s="186">
        <v>18</v>
      </c>
      <c r="C120" s="34"/>
      <c r="D120" s="31">
        <f>IF(D121&gt;V$5,(1-(D121-V$5)/(Z$5-V$5))*(Y120-AC120)+AC120,IF(D121&gt;R$5,(1-(D121-R$5)/(V$5-R$5))*(U120-Y120)+Y120,IF(D121&gt;N$5,(1-(D121-N$5)/(R$5-N$5))*(Q120-U120)+U120,IF(D121&gt;J$5,(1-(D121-J$5)/(N$5-J$5))*(M120-Q120)+Q120,IF(D121&gt;F$5,(1-(D121-F$5)/(J$5-F$5))*(I120-M120)+M120,I120)))))</f>
        <v>10.459999999999999</v>
      </c>
      <c r="E120" s="109" t="s">
        <v>6</v>
      </c>
      <c r="F120" s="107">
        <f>(F$128-F$108)/5+F116</f>
        <v>20060</v>
      </c>
      <c r="G120" s="105">
        <f>(G$128-G$108)/5+G116</f>
        <v>6.4899999999999993</v>
      </c>
      <c r="H120" s="133">
        <f t="shared" ref="H120:H131" si="36">F120/G120</f>
        <v>3090.9090909090914</v>
      </c>
      <c r="I120" s="16">
        <f>IF(I122=0,G123,IF(I122=1,(G122-G123)*I123+G123,IF(I122=2,(G121-G122)*I123+G122,IF(I122=3,(G120-G121)*I123+G121,G120))))</f>
        <v>10.459999999999999</v>
      </c>
      <c r="J120" s="107">
        <f>(J$128-J$108)/5+J116</f>
        <v>19760</v>
      </c>
      <c r="K120" s="105">
        <f>(K$128-K$108)/5+K116</f>
        <v>5.8999999999999995</v>
      </c>
      <c r="L120" s="133">
        <f t="shared" ref="L120:L131" si="37">J120/K120</f>
        <v>3349.1525423728817</v>
      </c>
      <c r="M120" s="16">
        <f>IF(M122=0,K123,IF(M122=1,(K122-K123)*M123+K123,IF(M122=2,(K121-K122)*M123+K122,IF(M122=3,(K120-K121)*M123+K121,K120))))</f>
        <v>6.84</v>
      </c>
      <c r="N120" s="107">
        <f>(N$128-N$108)/5+N116</f>
        <v>19460</v>
      </c>
      <c r="O120" s="105">
        <f>(O$128-O$108)/5+O116</f>
        <v>5.3500000000000005</v>
      </c>
      <c r="P120" s="133">
        <f t="shared" ref="P120:P131" si="38">N120/O120</f>
        <v>3637.3831775700933</v>
      </c>
      <c r="Q120" s="16">
        <f>IF(Q122=0,O123,IF(Q122=1,(O122-O123)*Q123+O123,IF(Q122=2,(O121-O122)*Q123+O122,IF(Q122=3,(O120-O121)*Q123+O121,O120))))</f>
        <v>6.0100000000000007</v>
      </c>
      <c r="R120" s="107">
        <f>(R$128-R$108)/5+R116</f>
        <v>19200</v>
      </c>
      <c r="S120" s="105">
        <f>(S$128-S$108)/5+S116</f>
        <v>4.7699999999999996</v>
      </c>
      <c r="T120" s="141">
        <f t="shared" ref="T120:T131" si="39">R120/S120</f>
        <v>4025.1572327044028</v>
      </c>
      <c r="U120" s="16">
        <f>IF(U122=0,S123,IF(U122=1,(S122-S123)*U123+S123,IF(U122=2,(S121-S122)*U123+S122,IF(U122=3,(S120-S121)*U123+S121,S120))))</f>
        <v>5.160000000000001</v>
      </c>
      <c r="V120" s="107">
        <f>(V$128-V$108)/5+V116</f>
        <v>18340</v>
      </c>
      <c r="W120" s="105">
        <f>(W$128-W$108)/5+W116</f>
        <v>4.24</v>
      </c>
      <c r="X120" s="141">
        <f t="shared" ref="X120:X131" si="40">V120/W120</f>
        <v>4325.4716981132069</v>
      </c>
      <c r="Y120" s="16">
        <f>IF(Y122=0,W123,IF(Y122=1,(W122-W123)*Y123+W123,IF(Y122=2,(W121-W122)*Y123+W122,IF(Y122=3,(W120-W121)*Y123+W121,W120))))</f>
        <v>4.379999999999999</v>
      </c>
      <c r="Z120" s="107">
        <f>(Z$128-Z$108)/5+Z116</f>
        <v>17380</v>
      </c>
      <c r="AA120" s="105">
        <f>(AA$128-AA$108)/5+AA116</f>
        <v>3.68</v>
      </c>
      <c r="AB120" s="141">
        <f t="shared" ref="AB120:AB131" si="41">Z120/AA120</f>
        <v>4722.826086956522</v>
      </c>
      <c r="AC120" s="59">
        <f>IF(AC122=0,AA123,IF(AC122=1,(AA122-AA123)*AC123+AA123,IF(AC122=2,(AA121-AA122)*AC123+AA122,IF(AC122=3,(AA120-AA121)*AC123+AA121,AA120))))</f>
        <v>3.5500000000000007</v>
      </c>
      <c r="AE120" s="23"/>
      <c r="AF120" s="23"/>
      <c r="AG120" s="23"/>
      <c r="AH120" s="23"/>
      <c r="AI120" s="23"/>
      <c r="AJ120" s="23"/>
      <c r="AK120" s="23"/>
      <c r="AL120" s="23"/>
    </row>
    <row r="121" spans="1:38" x14ac:dyDescent="0.25">
      <c r="A121" s="128"/>
      <c r="B121" s="187"/>
      <c r="C121" s="13">
        <f>C$1/(21-E$1)*(C$4-B120)</f>
        <v>0</v>
      </c>
      <c r="D121" s="32">
        <f>(C121/P$1)^(1/1.3)*50+C$391+$C$2/2+$N$2/100*5+X$2/2</f>
        <v>23.5</v>
      </c>
      <c r="E121" s="110" t="s">
        <v>20</v>
      </c>
      <c r="F121" s="49">
        <v>14000</v>
      </c>
      <c r="G121" s="104">
        <f>(G$129-G$109)/5+G117</f>
        <v>6.7899999999999991</v>
      </c>
      <c r="H121" s="134">
        <f t="shared" si="36"/>
        <v>2061.855670103093</v>
      </c>
      <c r="I121" s="63">
        <f>$C121/I120</f>
        <v>0</v>
      </c>
      <c r="J121" s="49">
        <v>14000</v>
      </c>
      <c r="K121" s="104">
        <f>(K$129-K$109)/5+K117</f>
        <v>6.2100000000000009</v>
      </c>
      <c r="L121" s="134">
        <f t="shared" si="37"/>
        <v>2254.428341384863</v>
      </c>
      <c r="M121" s="63">
        <f>$C121/M120</f>
        <v>0</v>
      </c>
      <c r="N121" s="49">
        <v>14000</v>
      </c>
      <c r="O121" s="104">
        <f>(O$129-O$109)/5+O117</f>
        <v>5.63</v>
      </c>
      <c r="P121" s="134">
        <f t="shared" si="38"/>
        <v>2486.6785079928954</v>
      </c>
      <c r="Q121" s="63">
        <f>$C121/Q120</f>
        <v>0</v>
      </c>
      <c r="R121" s="49">
        <v>14000</v>
      </c>
      <c r="S121" s="104">
        <f>(S$129-S$109)/5+S117</f>
        <v>5.0499999999999989</v>
      </c>
      <c r="T121" s="139">
        <f t="shared" si="39"/>
        <v>2772.2772277227727</v>
      </c>
      <c r="U121" s="63">
        <f>$C121/U120</f>
        <v>0</v>
      </c>
      <c r="V121" s="49">
        <v>14000</v>
      </c>
      <c r="W121" s="104">
        <f>(W$129-W$109)/5+W117</f>
        <v>4.5699999999999994</v>
      </c>
      <c r="X121" s="139">
        <f t="shared" si="40"/>
        <v>3063.4573304157552</v>
      </c>
      <c r="Y121" s="63">
        <f>$C121/Y120</f>
        <v>0</v>
      </c>
      <c r="Z121" s="49">
        <v>14000</v>
      </c>
      <c r="AA121" s="104">
        <f>(AA$129-AA$109)/5+AA117</f>
        <v>4.0599999999999996</v>
      </c>
      <c r="AB121" s="139">
        <f t="shared" si="41"/>
        <v>3448.275862068966</v>
      </c>
      <c r="AC121" s="63">
        <f>IF($C121&gt;Z120,AB120,$C121/AC120)</f>
        <v>0</v>
      </c>
      <c r="AL121" s="23"/>
    </row>
    <row r="122" spans="1:38" x14ac:dyDescent="0.25">
      <c r="A122" s="128"/>
      <c r="B122" s="187"/>
      <c r="C122" s="225">
        <f>C123/X$2/60/1.11</f>
        <v>0</v>
      </c>
      <c r="D122" s="38">
        <f>IF(AND(D121&lt;F$5,C121&lt;F123),C121/F123*100,IF(AND(D121&lt;J$5,C121&lt;J123),C121/(F123-((D121-F$5)/(J$5-F$5))*(F123-J123))*100,IF(AND(D121&lt;N$5,C121&lt;N123),C121/(J123-((D121-J$5)/(N$5-J$5))*(J123-N123))*100,IF(AND(D121&lt;R$5,C121&lt;R123),C121/(N123-((D121-N$5)/(R$5-N$5))*(N123-R123))*100,IF(AND(D121&lt;V$5,C125&lt;V123),C121/(R123-((D121-R$5)/(V$5-R$5))*(R123-V123))*100,100)))))</f>
        <v>0</v>
      </c>
      <c r="E122" s="110" t="s">
        <v>21</v>
      </c>
      <c r="F122" s="49">
        <v>11200</v>
      </c>
      <c r="G122" s="104">
        <f>(G$130-G$110)/5+G118</f>
        <v>7.26</v>
      </c>
      <c r="H122" s="134">
        <f t="shared" si="36"/>
        <v>1542.6997245179064</v>
      </c>
      <c r="I122" s="130">
        <f>IF($C121&gt;F121,3,IF($C121&gt;F122,2,IF($C121&gt;F123,1,0)))</f>
        <v>0</v>
      </c>
      <c r="J122" s="49">
        <v>11200</v>
      </c>
      <c r="K122" s="104">
        <f>(K$130-K$110)/5+K118</f>
        <v>6.67</v>
      </c>
      <c r="L122" s="134">
        <f t="shared" si="37"/>
        <v>1679.1604197901049</v>
      </c>
      <c r="M122" s="130">
        <f>IF($C121&gt;J121,3,IF($C121&gt;J122,2,IF($C121&gt;J123,1,0)))</f>
        <v>0</v>
      </c>
      <c r="N122" s="49">
        <v>11200</v>
      </c>
      <c r="O122" s="104">
        <f>(O$130-O$110)/5+O118</f>
        <v>6.1399999999999988</v>
      </c>
      <c r="P122" s="134">
        <f t="shared" si="38"/>
        <v>1824.1042345276876</v>
      </c>
      <c r="Q122" s="130">
        <f>IF($C121&gt;N121,3,IF($C121&gt;N122,2,IF($C121&gt;N123,1,0)))</f>
        <v>0</v>
      </c>
      <c r="R122" s="49">
        <v>11200</v>
      </c>
      <c r="S122" s="104">
        <f>(S$130-S$110)/5+S118</f>
        <v>5.580000000000001</v>
      </c>
      <c r="T122" s="139">
        <f t="shared" si="39"/>
        <v>2007.1684587813616</v>
      </c>
      <c r="U122" s="132">
        <f>IF($C121&gt;R121,3,IF($C121&gt;R122,2,IF($C121&gt;R123,1,0)))</f>
        <v>0</v>
      </c>
      <c r="V122" s="49">
        <v>11200</v>
      </c>
      <c r="W122" s="104">
        <f>(W$130-W$110)/5+W118</f>
        <v>4.92</v>
      </c>
      <c r="X122" s="139">
        <f t="shared" si="40"/>
        <v>2276.4227642276423</v>
      </c>
      <c r="Y122" s="130">
        <f>IF($C121&gt;V121,3,IF($C121&gt;V122,2,IF($C121&gt;V123,1,0)))</f>
        <v>0</v>
      </c>
      <c r="Z122" s="49">
        <v>11200</v>
      </c>
      <c r="AA122" s="104">
        <f>(AA$130-AA$110)/5+AA118</f>
        <v>4.2600000000000007</v>
      </c>
      <c r="AB122" s="139">
        <f t="shared" si="41"/>
        <v>2629.1079812206567</v>
      </c>
      <c r="AC122" s="129">
        <f>IF($C121&gt;Z120,4,IF($C121&gt;Z121,3,IF($C121&gt;Z122,2,IF($C121&gt;Z123,1,0))))</f>
        <v>0</v>
      </c>
      <c r="AL122" s="23"/>
    </row>
    <row r="123" spans="1:38" ht="15.75" thickBot="1" x14ac:dyDescent="0.3">
      <c r="A123" s="128"/>
      <c r="B123" s="188"/>
      <c r="C123" s="161">
        <f>D123*D120</f>
        <v>0</v>
      </c>
      <c r="D123" s="33">
        <f>IF(AND(C121&gt;Z120,D121&gt;Z$5),AB120,IF(D121&gt;V$5,((D121-V$5)/(Z$5-V$5))*(AC121-Y121)+Y121,IF(D121&gt;R$5,((D121-R$5)/(V$5-R$5))*(Y121-U121)+U121,IF(D121&gt;N$5,((D121-N$5)/(R$5-N$5))*(U121-Q121)+Q121,IF(D121&gt;J$5,((D121-J$5)/(N$5-J$5))*(Q121-M121)+M121,IF(D121&gt;F$5,((D121-F$5)/(J$5-F$5))*(M121-I121)+I121,I121))))))</f>
        <v>0</v>
      </c>
      <c r="E123" s="111" t="s">
        <v>7</v>
      </c>
      <c r="F123" s="108">
        <f>(F$131-F$111)/5+F119</f>
        <v>7140</v>
      </c>
      <c r="G123" s="106">
        <f>(G$131-G$111)/5+G119</f>
        <v>10.459999999999999</v>
      </c>
      <c r="H123" s="135">
        <f t="shared" si="36"/>
        <v>682.60038240917788</v>
      </c>
      <c r="I123" s="131">
        <f>IF(I122=1,($C121-F123)/(F122-F123),IF(I122=2,($C121-F122)/(F121-F122),IF(I122=3,($C121-F121)/(F120-F121),0)))</f>
        <v>0</v>
      </c>
      <c r="J123" s="108">
        <f>(J$131-J$111)/5+J119</f>
        <v>6580</v>
      </c>
      <c r="K123" s="106">
        <f>(K$131-K$111)/5+K119</f>
        <v>6.84</v>
      </c>
      <c r="L123" s="135">
        <f t="shared" si="37"/>
        <v>961.98830409356731</v>
      </c>
      <c r="M123" s="131">
        <f>IF(M122=1,($C121-J123)/(J122-J123),IF(M122=2,($C121-J122)/(J121-J122),IF(M122=3,($C121-J121)/(J120-J121),0)))</f>
        <v>0</v>
      </c>
      <c r="N123" s="108">
        <f>(N$131-N$111)/5+N119</f>
        <v>6200</v>
      </c>
      <c r="O123" s="106">
        <f>(O$131-O$111)/5+O119</f>
        <v>6.0100000000000007</v>
      </c>
      <c r="P123" s="135">
        <f t="shared" si="38"/>
        <v>1031.6139767054908</v>
      </c>
      <c r="Q123" s="131">
        <f>IF(Q122=1,($C121-N123)/(N122-N123),IF(Q122=2,($C121-N122)/(N121-N122),IF(Q122=3,($C121-N121)/(N120-N121),0)))</f>
        <v>0</v>
      </c>
      <c r="R123" s="108">
        <f>(R$131-R$111)/5+R119</f>
        <v>5760</v>
      </c>
      <c r="S123" s="106">
        <f>(S$131-S$111)/5+S119</f>
        <v>5.160000000000001</v>
      </c>
      <c r="T123" s="142">
        <f t="shared" si="39"/>
        <v>1116.2790697674416</v>
      </c>
      <c r="U123" s="131">
        <f>IF(U122=1,($C121-R123)/(R122-R123),IF(U122=2,($C121-R122)/(R121-R122),IF(U122=3,($C121-R121)/(R120-R121),0)))</f>
        <v>0</v>
      </c>
      <c r="V123" s="108">
        <f>(V$131-V$111)/5+V119</f>
        <v>5480</v>
      </c>
      <c r="W123" s="106">
        <f>(W$131-W$111)/5+W119</f>
        <v>4.379999999999999</v>
      </c>
      <c r="X123" s="142">
        <f t="shared" si="40"/>
        <v>1251.1415525114157</v>
      </c>
      <c r="Y123" s="131">
        <f>IF(Y122=1,($C121-V123)/(V122-V123),IF(Y122=2,($C121-V122)/(V121-V122),IF(Y122=3,($C121-V121)/(V120-V121),0)))</f>
        <v>0</v>
      </c>
      <c r="Z123" s="108">
        <f>(Z$131-Z$111)/5+Z119</f>
        <v>5140</v>
      </c>
      <c r="AA123" s="106">
        <f>(AA$131-AA$111)/5+AA119</f>
        <v>3.5500000000000007</v>
      </c>
      <c r="AB123" s="142">
        <f t="shared" si="41"/>
        <v>1447.8873239436616</v>
      </c>
      <c r="AC123" s="131">
        <f>IF(AC122=1,($C121-Z123)/(Z122-Z123),IF(AC122=2,($C121-Z122)/(Z121-Z122),IF(AC122=3,($C121-Z121)/(Z120-Z121),0)))</f>
        <v>0</v>
      </c>
      <c r="AL123" s="23"/>
    </row>
    <row r="124" spans="1:38" x14ac:dyDescent="0.25">
      <c r="A124" s="128"/>
      <c r="B124" s="186">
        <v>19</v>
      </c>
      <c r="C124" s="25"/>
      <c r="D124" s="31" t="e">
        <f>IF(D125&gt;V$5,(1-(D125-V$5)/(Z$5-V$5))*(Y124-AC124)+AC124,IF(D125&gt;R$5,(1-(D125-R$5)/(V$5-R$5))*(U124-Y124)+Y124,IF(D125&gt;N$5,(1-(D125-N$5)/(R$5-N$5))*(Q124-U124)+U124,IF(D125&gt;J$5,(1-(D125-J$5)/(N$5-J$5))*(M124-Q124)+Q124,IF(D125&gt;F$5,(1-(D125-F$5)/(J$5-F$5))*(I124-M124)+M124,I124)))))</f>
        <v>#NUM!</v>
      </c>
      <c r="E124" s="109" t="s">
        <v>6</v>
      </c>
      <c r="F124" s="107">
        <f>(F$128-F$108)/5+F120</f>
        <v>20580</v>
      </c>
      <c r="G124" s="105">
        <f>(G$128-G$108)/5+G120</f>
        <v>6.8699999999999992</v>
      </c>
      <c r="H124" s="133">
        <f t="shared" si="36"/>
        <v>2995.6331877729262</v>
      </c>
      <c r="I124" s="16">
        <f>IF(I126=0,G127,IF(I126=1,(G126-G127)*I127+G127,IF(I126=2,(G125-G126)*I127+G126,IF(I126=3,(G124-G125)*I127+G125,G124))))</f>
        <v>12.229999999999999</v>
      </c>
      <c r="J124" s="107">
        <f>(J$128-J$108)/5+J120</f>
        <v>20280</v>
      </c>
      <c r="K124" s="105">
        <f>(K$128-K$108)/5+K120</f>
        <v>6.1999999999999993</v>
      </c>
      <c r="L124" s="133">
        <f t="shared" si="37"/>
        <v>3270.9677419354844</v>
      </c>
      <c r="M124" s="16">
        <f>IF(M126=0,K127,IF(M126=1,(K126-K127)*M127+K127,IF(M126=2,(K125-K126)*M127+K126,IF(M126=3,(K124-K125)*M127+K125,K124))))</f>
        <v>7.42</v>
      </c>
      <c r="N124" s="107">
        <f>(N$128-N$108)/5+N120</f>
        <v>19980</v>
      </c>
      <c r="O124" s="105">
        <f>(O$128-O$108)/5+O120</f>
        <v>5.5500000000000007</v>
      </c>
      <c r="P124" s="133">
        <f t="shared" si="38"/>
        <v>3599.9999999999995</v>
      </c>
      <c r="Q124" s="16">
        <f>IF(Q126=0,O127,IF(Q126=1,(O126-O127)*Q127+O127,IF(Q126=2,(O125-O126)*Q127+O126,IF(Q126=3,(O124-O125)*Q127+O125,O124))))</f>
        <v>6.330000000000001</v>
      </c>
      <c r="R124" s="107">
        <f>(R$128-R$108)/5+R120</f>
        <v>19700</v>
      </c>
      <c r="S124" s="105">
        <f>(S$128-S$108)/5+S120</f>
        <v>4.8599999999999994</v>
      </c>
      <c r="T124" s="141">
        <f t="shared" si="39"/>
        <v>4053.4979423868317</v>
      </c>
      <c r="U124" s="16">
        <f>IF(U126=0,S127,IF(U126=1,(S126-S127)*U127+S127,IF(U126=2,(S125-S126)*U127+S126,IF(U126=3,(S124-S125)*U127+S125,S124))))</f>
        <v>5.2300000000000013</v>
      </c>
      <c r="V124" s="107">
        <f>(V$128-V$108)/5+V120</f>
        <v>18820</v>
      </c>
      <c r="W124" s="105">
        <f>(W$128-W$108)/5+W120</f>
        <v>4.32</v>
      </c>
      <c r="X124" s="141">
        <f t="shared" si="40"/>
        <v>4356.4814814814808</v>
      </c>
      <c r="Y124" s="16">
        <f>IF(Y126=0,W127,IF(Y126=1,(W126-W127)*Y127+W127,IF(Y126=2,(W125-W126)*Y127+W126,IF(Y126=3,(W124-W125)*Y127+W125,W124))))</f>
        <v>4.3899999999999988</v>
      </c>
      <c r="Z124" s="107">
        <f>(Z$128-Z$108)/5+Z120</f>
        <v>17840</v>
      </c>
      <c r="AA124" s="105">
        <f>(AA$128-AA$108)/5+AA120</f>
        <v>3.74</v>
      </c>
      <c r="AB124" s="141">
        <f t="shared" si="41"/>
        <v>4770.0534759358288</v>
      </c>
      <c r="AC124" s="59">
        <f>IF(AC126=0,AA127,IF(AC126=1,(AA126-AA127)*AC127+AA127,IF(AC126=2,(AA125-AA126)*AC127+AA126,IF(AC126=3,(AA124-AA125)*AC127+AA125,AA124))))</f>
        <v>3.5000000000000009</v>
      </c>
      <c r="AE124" s="23"/>
      <c r="AF124" s="23"/>
      <c r="AG124" s="23"/>
      <c r="AH124" s="23"/>
      <c r="AI124" s="23"/>
      <c r="AJ124" s="23"/>
      <c r="AK124" s="23"/>
      <c r="AL124" s="23"/>
    </row>
    <row r="125" spans="1:38" x14ac:dyDescent="0.25">
      <c r="A125" s="128"/>
      <c r="B125" s="187"/>
      <c r="C125" s="13">
        <f>C$1/(21-E$1)*(C$4-B124)</f>
        <v>-330.57851239669424</v>
      </c>
      <c r="D125" s="32" t="e">
        <f>(C125/P$1)^(1/1.3)*50+C$391+$C$2/2+$N$2/100*5+X$2/2</f>
        <v>#NUM!</v>
      </c>
      <c r="E125" s="110" t="s">
        <v>20</v>
      </c>
      <c r="F125" s="49">
        <v>14000</v>
      </c>
      <c r="G125" s="104">
        <f>(G$129-G$109)/5+G121</f>
        <v>7.2199999999999989</v>
      </c>
      <c r="H125" s="134">
        <f t="shared" si="36"/>
        <v>1939.0581717451525</v>
      </c>
      <c r="I125" s="63">
        <f>$C125/I124</f>
        <v>-27.030131839468051</v>
      </c>
      <c r="J125" s="49">
        <v>14000</v>
      </c>
      <c r="K125" s="104">
        <f>(K$129-K$109)/5+K121</f>
        <v>6.5300000000000011</v>
      </c>
      <c r="L125" s="134">
        <f t="shared" si="37"/>
        <v>2143.950995405819</v>
      </c>
      <c r="M125" s="63">
        <f>$C125/M124</f>
        <v>-44.552360161279545</v>
      </c>
      <c r="N125" s="49">
        <v>14000</v>
      </c>
      <c r="O125" s="104">
        <f>(O$129-O$109)/5+O121</f>
        <v>5.84</v>
      </c>
      <c r="P125" s="134">
        <f t="shared" si="38"/>
        <v>2397.2602739726026</v>
      </c>
      <c r="Q125" s="63">
        <f>$C125/Q124</f>
        <v>-52.224093585575702</v>
      </c>
      <c r="R125" s="49">
        <v>14000</v>
      </c>
      <c r="S125" s="104">
        <f>(S$129-S$109)/5+S121</f>
        <v>5.1499999999999986</v>
      </c>
      <c r="T125" s="139">
        <f t="shared" si="39"/>
        <v>2718.4466019417482</v>
      </c>
      <c r="U125" s="63">
        <f>$C125/U124</f>
        <v>-63.208128565333489</v>
      </c>
      <c r="V125" s="49">
        <v>14000</v>
      </c>
      <c r="W125" s="104">
        <f>(W$129-W$109)/5+W121</f>
        <v>4.6599999999999993</v>
      </c>
      <c r="X125" s="139">
        <f t="shared" si="40"/>
        <v>3004.2918454935625</v>
      </c>
      <c r="Y125" s="63">
        <f>$C125/Y124</f>
        <v>-75.302622413825588</v>
      </c>
      <c r="Z125" s="49">
        <v>14000</v>
      </c>
      <c r="AA125" s="104">
        <f>(AA$129-AA$109)/5+AA121</f>
        <v>4.13</v>
      </c>
      <c r="AB125" s="139">
        <f t="shared" si="41"/>
        <v>3389.8305084745762</v>
      </c>
      <c r="AC125" s="63">
        <f>IF($C125&gt;Z124,AB124,$C125/AC124)</f>
        <v>-94.451003541912613</v>
      </c>
      <c r="AL125" s="23"/>
    </row>
    <row r="126" spans="1:38" x14ac:dyDescent="0.25">
      <c r="A126" s="128"/>
      <c r="B126" s="187"/>
      <c r="C126" s="13"/>
      <c r="D126" s="38" t="e">
        <f>IF(AND(D125&lt;F$5,C125&lt;F127),C125/F127*100,IF(AND(D125&lt;J$5,C125&lt;J127),C125/(F127-((D125-F$5)/(J$5-F$5))*(F127-J127))*100,IF(AND(D125&lt;N$5,C125&lt;N127),C125/(J127-((D125-J$5)/(N$5-J$5))*(J127-N127))*100,IF(AND(D125&lt;R$5,C125&lt;R127),C125/(N127-((D125-N$5)/(R$5-N$5))*(N127-R127))*100,IF(AND(D125&lt;V$5,C129&lt;V127),C125/(R127-((D125-R$5)/(V$5-R$5))*(R127-V127))*100,100)))))</f>
        <v>#NUM!</v>
      </c>
      <c r="E126" s="110" t="s">
        <v>21</v>
      </c>
      <c r="F126" s="49">
        <v>11200</v>
      </c>
      <c r="G126" s="104">
        <f>(G$130-G$110)/5+G122</f>
        <v>7.68</v>
      </c>
      <c r="H126" s="134">
        <f t="shared" si="36"/>
        <v>1458.3333333333335</v>
      </c>
      <c r="I126" s="130">
        <f>IF($C125&gt;F125,3,IF($C125&gt;F126,2,IF($C125&gt;F127,1,0)))</f>
        <v>0</v>
      </c>
      <c r="J126" s="49">
        <v>11200</v>
      </c>
      <c r="K126" s="104">
        <f>(K$130-K$110)/5+K122</f>
        <v>7.01</v>
      </c>
      <c r="L126" s="134">
        <f t="shared" si="37"/>
        <v>1597.7175463623396</v>
      </c>
      <c r="M126" s="130">
        <f>IF($C125&gt;J125,3,IF($C125&gt;J126,2,IF($C125&gt;J127,1,0)))</f>
        <v>0</v>
      </c>
      <c r="N126" s="49">
        <v>11200</v>
      </c>
      <c r="O126" s="104">
        <f>(O$130-O$110)/5+O122</f>
        <v>6.3699999999999983</v>
      </c>
      <c r="P126" s="134">
        <f t="shared" si="38"/>
        <v>1758.2417582417586</v>
      </c>
      <c r="Q126" s="130">
        <f>IF($C125&gt;N125,3,IF($C125&gt;N126,2,IF($C125&gt;N127,1,0)))</f>
        <v>0</v>
      </c>
      <c r="R126" s="49">
        <v>11200</v>
      </c>
      <c r="S126" s="104">
        <f>(S$130-S$110)/5+S122</f>
        <v>5.6900000000000013</v>
      </c>
      <c r="T126" s="139">
        <f t="shared" si="39"/>
        <v>1968.3655536028116</v>
      </c>
      <c r="U126" s="132">
        <f>IF($C125&gt;R125,3,IF($C125&gt;R126,2,IF($C125&gt;R127,1,0)))</f>
        <v>0</v>
      </c>
      <c r="V126" s="49">
        <v>11200</v>
      </c>
      <c r="W126" s="104">
        <f>(W$130-W$110)/5+W122</f>
        <v>5.01</v>
      </c>
      <c r="X126" s="139">
        <f t="shared" si="40"/>
        <v>2235.5289421157686</v>
      </c>
      <c r="Y126" s="130">
        <f>IF($C125&gt;V125,3,IF($C125&gt;V126,2,IF($C125&gt;V127,1,0)))</f>
        <v>0</v>
      </c>
      <c r="Z126" s="49">
        <v>11200</v>
      </c>
      <c r="AA126" s="104">
        <f>(AA$130-AA$110)/5+AA122</f>
        <v>4.330000000000001</v>
      </c>
      <c r="AB126" s="139">
        <f t="shared" si="41"/>
        <v>2586.605080831408</v>
      </c>
      <c r="AC126" s="129">
        <f>IF($C125&gt;Z124,4,IF($C125&gt;Z125,3,IF($C125&gt;Z126,2,IF($C125&gt;Z127,1,0))))</f>
        <v>0</v>
      </c>
      <c r="AL126" s="23"/>
    </row>
    <row r="127" spans="1:38" ht="15.75" thickBot="1" x14ac:dyDescent="0.3">
      <c r="A127" s="128"/>
      <c r="B127" s="188"/>
      <c r="C127" s="14"/>
      <c r="D127" s="33" t="e">
        <f>IF(AND(C125&gt;Z124,D125&gt;Z$5),AB124,IF(D125&gt;V$5,((D125-V$5)/(Z$5-V$5))*(AC125-Y125)+Y125,IF(D125&gt;R$5,((D125-R$5)/(V$5-R$5))*(Y125-U125)+U125,IF(D125&gt;N$5,((D125-N$5)/(R$5-N$5))*(U125-Q125)+Q125,IF(D125&gt;J$5,((D125-J$5)/(N$5-J$5))*(Q125-M125)+M125,IF(D125&gt;F$5,((D125-F$5)/(J$5-F$5))*(M125-I125)+I125,I125))))))</f>
        <v>#NUM!</v>
      </c>
      <c r="E127" s="111" t="s">
        <v>7</v>
      </c>
      <c r="F127" s="108">
        <f>(F$131-F$111)/5+F123</f>
        <v>7220</v>
      </c>
      <c r="G127" s="106">
        <f>(G$131-G$111)/5+G123</f>
        <v>12.229999999999999</v>
      </c>
      <c r="H127" s="135">
        <f t="shared" si="36"/>
        <v>590.35159443990199</v>
      </c>
      <c r="I127" s="131">
        <f>IF(I126=1,($C125-F127)/(F126-F127),IF(I126=2,($C125-F126)/(F125-F126),IF(I126=3,($C125-F125)/(F124-F125),0)))</f>
        <v>0</v>
      </c>
      <c r="J127" s="108">
        <f>(J$131-J$111)/5+J123</f>
        <v>6640</v>
      </c>
      <c r="K127" s="106">
        <f>(K$131-K$111)/5+K123</f>
        <v>7.42</v>
      </c>
      <c r="L127" s="135">
        <f t="shared" si="37"/>
        <v>894.87870619946091</v>
      </c>
      <c r="M127" s="131">
        <f>IF(M126=1,($C125-J127)/(J126-J127),IF(M126=2,($C125-J126)/(J125-J126),IF(M126=3,($C125-J125)/(J124-J125),0)))</f>
        <v>0</v>
      </c>
      <c r="N127" s="108">
        <f>(N$131-N$111)/5+N123</f>
        <v>6300</v>
      </c>
      <c r="O127" s="106">
        <f>(O$131-O$111)/5+O123</f>
        <v>6.330000000000001</v>
      </c>
      <c r="P127" s="135">
        <f t="shared" si="38"/>
        <v>995.2606635071088</v>
      </c>
      <c r="Q127" s="131">
        <f>IF(Q126=1,($C125-N127)/(N126-N127),IF(Q126=2,($C125-N126)/(N125-N126),IF(Q126=3,($C125-N125)/(N124-N125),0)))</f>
        <v>0</v>
      </c>
      <c r="R127" s="108">
        <f>(R$131-R$111)/5+R123</f>
        <v>5880</v>
      </c>
      <c r="S127" s="106">
        <f>(S$131-S$111)/5+S123</f>
        <v>5.2300000000000013</v>
      </c>
      <c r="T127" s="142">
        <f t="shared" si="39"/>
        <v>1124.2829827915866</v>
      </c>
      <c r="U127" s="131">
        <f>IF(U126=1,($C125-R127)/(R126-R127),IF(U126=2,($C125-R126)/(R125-R126),IF(U126=3,($C125-R125)/(R124-R125),0)))</f>
        <v>0</v>
      </c>
      <c r="V127" s="108">
        <f>(V$131-V$111)/5+V123</f>
        <v>5540</v>
      </c>
      <c r="W127" s="106">
        <f>(W$131-W$111)/5+W123</f>
        <v>4.3899999999999988</v>
      </c>
      <c r="X127" s="142">
        <f t="shared" si="40"/>
        <v>1261.958997722096</v>
      </c>
      <c r="Y127" s="131">
        <f>IF(Y126=1,($C125-V127)/(V126-V127),IF(Y126=2,($C125-V126)/(V125-V126),IF(Y126=3,($C125-V125)/(V124-V125),0)))</f>
        <v>0</v>
      </c>
      <c r="Z127" s="108">
        <f>(Z$131-Z$111)/5+Z123</f>
        <v>5120</v>
      </c>
      <c r="AA127" s="106">
        <f>(AA$131-AA$111)/5+AA123</f>
        <v>3.5000000000000009</v>
      </c>
      <c r="AB127" s="142">
        <f t="shared" si="41"/>
        <v>1462.8571428571424</v>
      </c>
      <c r="AC127" s="131">
        <f>IF(AC126=1,($C125-Z127)/(Z126-Z127),IF(AC126=2,($C125-Z126)/(Z125-Z126),IF(AC126=3,($C125-Z125)/(Z124-Z125),0)))</f>
        <v>0</v>
      </c>
      <c r="AL127" s="23"/>
    </row>
    <row r="128" spans="1:38" x14ac:dyDescent="0.25">
      <c r="A128" s="128"/>
      <c r="B128" s="186">
        <v>20</v>
      </c>
      <c r="C128" s="25"/>
      <c r="D128" s="31" t="e">
        <f>IF(D129&gt;V$5,(1-(D129-V$5)/(Z$5-V$5))*(Y128-AC128)+AC128,IF(D129&gt;R$5,(1-(D129-R$5)/(V$5-R$5))*(U128-Y128)+Y128,IF(D129&gt;N$5,(1-(D129-N$5)/(R$5-N$5))*(Q128-U128)+U128,IF(D129&gt;J$5,(1-(D129-J$5)/(N$5-J$5))*(M128-Q128)+Q128,IF(D129&gt;F$5,(1-(D129-F$5)/(J$5-F$5))*(I128-M128)+M128,I128)))))</f>
        <v>#NUM!</v>
      </c>
      <c r="E128" s="110" t="s">
        <v>6</v>
      </c>
      <c r="F128" s="57">
        <v>21100</v>
      </c>
      <c r="G128" s="78">
        <v>7.25</v>
      </c>
      <c r="H128" s="136">
        <f t="shared" si="36"/>
        <v>2910.344827586207</v>
      </c>
      <c r="I128" s="64">
        <f>IF(I130=0,G131,IF(I130=1,(G130-G131)*I131+G131,IF(I130=2,(G129-G130)*I131+G130,IF(I130=3,(G128-G129)*I131+G129,G128))))</f>
        <v>14</v>
      </c>
      <c r="J128" s="57">
        <v>20800</v>
      </c>
      <c r="K128" s="46">
        <v>6.5</v>
      </c>
      <c r="L128" s="136">
        <f t="shared" si="37"/>
        <v>3200</v>
      </c>
      <c r="M128" s="64">
        <f>IF(M130=0,K131,IF(M130=1,(K130-K131)*M131+K131,IF(M130=2,(K129-K130)*M131+K130,IF(M130=3,(K128-K129)*M131+K129,K128))))</f>
        <v>8</v>
      </c>
      <c r="N128" s="57">
        <v>20500</v>
      </c>
      <c r="O128" s="46">
        <v>5.75</v>
      </c>
      <c r="P128" s="136">
        <f t="shared" si="38"/>
        <v>3565.217391304348</v>
      </c>
      <c r="Q128" s="64">
        <f>IF(Q130=0,O131,IF(Q130=1,(O130-O131)*Q131+O131,IF(Q130=2,(O129-O130)*Q131+O130,IF(Q130=3,(O128-O129)*Q131+O129,O128))))</f>
        <v>6.65</v>
      </c>
      <c r="R128" s="57">
        <v>20200</v>
      </c>
      <c r="S128" s="46">
        <v>4.95</v>
      </c>
      <c r="T128" s="143">
        <f t="shared" si="39"/>
        <v>4080.8080808080808</v>
      </c>
      <c r="U128" s="64">
        <f>IF(U130=0,S131,IF(U130=1,(S130-S131)*U131+S131,IF(U130=2,(S129-S130)*U131+S130,IF(U130=3,(S128-S129)*U131+S129,S128))))</f>
        <v>5.3</v>
      </c>
      <c r="V128" s="57">
        <v>19300</v>
      </c>
      <c r="W128" s="46">
        <v>4.4000000000000004</v>
      </c>
      <c r="X128" s="143">
        <f t="shared" si="40"/>
        <v>4386.363636363636</v>
      </c>
      <c r="Y128" s="64">
        <f>IF(Y130=0,W131,IF(Y130=1,(W130-W131)*Y131+W131,IF(Y130=2,(W129-W130)*Y131+W130,IF(Y130=3,(W128-W129)*Y131+W129,W128))))</f>
        <v>4.4000000000000004</v>
      </c>
      <c r="Z128" s="57">
        <v>18300</v>
      </c>
      <c r="AA128" s="46">
        <v>3.8</v>
      </c>
      <c r="AB128" s="143">
        <f t="shared" si="41"/>
        <v>4815.7894736842109</v>
      </c>
      <c r="AC128" s="59">
        <f>IF(AC130=0,AA131,IF(AC130=1,(AA130-AA131)*AC131+AA131,IF(AC130=2,(AA129-AA130)*AC131+AA130,IF(AC130=3,(AA128-AA129)*AC131+AA129,AA128))))</f>
        <v>3.45</v>
      </c>
      <c r="AE128" s="23"/>
      <c r="AF128" s="23"/>
      <c r="AG128" s="23"/>
      <c r="AH128" s="23"/>
      <c r="AI128" s="23"/>
      <c r="AJ128" s="23"/>
      <c r="AK128" s="23"/>
      <c r="AL128" s="23"/>
    </row>
    <row r="129" spans="1:38" x14ac:dyDescent="0.25">
      <c r="A129" s="128"/>
      <c r="B129" s="187"/>
      <c r="C129" s="13">
        <f>C$1/(21-E$1)*(C$4-B128)</f>
        <v>-661.15702479338847</v>
      </c>
      <c r="D129" s="32" t="e">
        <f>(C129/P$1)^(1/1.3)*50+C$391+$C$2/2+$N$2/100*5+X$2/2</f>
        <v>#NUM!</v>
      </c>
      <c r="E129" s="110" t="s">
        <v>20</v>
      </c>
      <c r="F129" s="49">
        <v>14000</v>
      </c>
      <c r="G129" s="71">
        <v>7.65</v>
      </c>
      <c r="H129" s="134">
        <f t="shared" si="36"/>
        <v>1830.065359477124</v>
      </c>
      <c r="I129" s="63">
        <f>$C129/I128</f>
        <v>-47.225501770956321</v>
      </c>
      <c r="J129" s="49">
        <v>14000</v>
      </c>
      <c r="K129" s="6">
        <v>6.85</v>
      </c>
      <c r="L129" s="134">
        <f t="shared" si="37"/>
        <v>2043.7956204379564</v>
      </c>
      <c r="M129" s="63">
        <f>$C129/M128</f>
        <v>-82.644628099173559</v>
      </c>
      <c r="N129" s="49">
        <v>14000</v>
      </c>
      <c r="O129" s="6">
        <v>6.05</v>
      </c>
      <c r="P129" s="134">
        <f t="shared" si="38"/>
        <v>2314.0495867768595</v>
      </c>
      <c r="Q129" s="63">
        <f>$C129/Q128</f>
        <v>-99.422108991486979</v>
      </c>
      <c r="R129" s="49">
        <v>14000</v>
      </c>
      <c r="S129" s="6">
        <v>5.25</v>
      </c>
      <c r="T129" s="139">
        <f t="shared" si="39"/>
        <v>2666.6666666666665</v>
      </c>
      <c r="U129" s="63">
        <f>$C129/U128</f>
        <v>-124.74660845158273</v>
      </c>
      <c r="V129" s="49">
        <v>14000</v>
      </c>
      <c r="W129" s="6">
        <v>4.75</v>
      </c>
      <c r="X129" s="139">
        <f t="shared" si="40"/>
        <v>2947.3684210526317</v>
      </c>
      <c r="Y129" s="63">
        <f>$C129/Y128</f>
        <v>-150.26296018031556</v>
      </c>
      <c r="Z129" s="49">
        <v>14000</v>
      </c>
      <c r="AA129" s="6">
        <v>4.2</v>
      </c>
      <c r="AB129" s="139">
        <f t="shared" si="41"/>
        <v>3333.333333333333</v>
      </c>
      <c r="AC129" s="63">
        <f>IF($C129&gt;Z128,AB128,$C129/AC128)</f>
        <v>-191.63971733141693</v>
      </c>
      <c r="AL129" s="23"/>
    </row>
    <row r="130" spans="1:38" x14ac:dyDescent="0.25">
      <c r="A130" s="128"/>
      <c r="B130" s="187"/>
      <c r="C130" s="13"/>
      <c r="D130" s="38" t="e">
        <f>IF(AND(D129&lt;F$5,C129&lt;F131),C129/F131*100,IF(AND(D129&lt;J$5,C129&lt;J131),C129/(F131-((D129-F$5)/(J$5-F$5))*(F131-J131))*100,IF(AND(D129&lt;N$5,C129&lt;N131),C129/(J131-((D129-J$5)/(N$5-J$5))*(J131-N131))*100,IF(AND(D129&lt;R$5,C129&lt;R131),C129/(N131-((D129-N$5)/(R$5-N$5))*(N131-R131))*100,IF(AND(D129&lt;V$5,C133&lt;V131),C129/(R131-((D129-R$5)/(V$5-R$5))*(R131-V131))*100,100)))))</f>
        <v>#NUM!</v>
      </c>
      <c r="E130" s="110" t="s">
        <v>21</v>
      </c>
      <c r="F130" s="49">
        <v>11200</v>
      </c>
      <c r="G130" s="71">
        <v>8.1</v>
      </c>
      <c r="H130" s="134">
        <f t="shared" si="36"/>
        <v>1382.7160493827162</v>
      </c>
      <c r="I130" s="130">
        <f>IF($C129&gt;F129,3,IF($C129&gt;F130,2,IF($C129&gt;F131,1,0)))</f>
        <v>0</v>
      </c>
      <c r="J130" s="49">
        <v>11200</v>
      </c>
      <c r="K130" s="6">
        <v>7.35</v>
      </c>
      <c r="L130" s="134">
        <f t="shared" si="37"/>
        <v>1523.8095238095239</v>
      </c>
      <c r="M130" s="130">
        <f>IF($C129&gt;J129,3,IF($C129&gt;J130,2,IF($C129&gt;J131,1,0)))</f>
        <v>0</v>
      </c>
      <c r="N130" s="49">
        <v>11200</v>
      </c>
      <c r="O130" s="6">
        <v>6.6</v>
      </c>
      <c r="P130" s="134">
        <f t="shared" si="38"/>
        <v>1696.969696969697</v>
      </c>
      <c r="Q130" s="130">
        <f>IF($C129&gt;N129,3,IF($C129&gt;N130,2,IF($C129&gt;N131,1,0)))</f>
        <v>0</v>
      </c>
      <c r="R130" s="49">
        <v>11200</v>
      </c>
      <c r="S130" s="6">
        <v>5.8</v>
      </c>
      <c r="T130" s="139">
        <f t="shared" si="39"/>
        <v>1931.0344827586207</v>
      </c>
      <c r="U130" s="132">
        <f>IF($C129&gt;R129,3,IF($C129&gt;R130,2,IF($C129&gt;R131,1,0)))</f>
        <v>0</v>
      </c>
      <c r="V130" s="49">
        <v>11200</v>
      </c>
      <c r="W130" s="6">
        <v>5.0999999999999996</v>
      </c>
      <c r="X130" s="139">
        <f t="shared" si="40"/>
        <v>2196.0784313725489</v>
      </c>
      <c r="Y130" s="130">
        <f>IF($C129&gt;V129,3,IF($C129&gt;V130,2,IF($C129&gt;V131,1,0)))</f>
        <v>0</v>
      </c>
      <c r="Z130" s="49">
        <v>11200</v>
      </c>
      <c r="AA130" s="6">
        <v>4.4000000000000004</v>
      </c>
      <c r="AB130" s="139">
        <f t="shared" si="41"/>
        <v>2545.454545454545</v>
      </c>
      <c r="AC130" s="129">
        <f>IF($C129&gt;Z128,4,IF($C129&gt;Z129,3,IF($C129&gt;Z130,2,IF($C129&gt;Z131,1,0))))</f>
        <v>0</v>
      </c>
      <c r="AL130" s="23"/>
    </row>
    <row r="131" spans="1:38" ht="15.75" thickBot="1" x14ac:dyDescent="0.3">
      <c r="A131" s="128"/>
      <c r="B131" s="188"/>
      <c r="C131" s="14"/>
      <c r="D131" s="33" t="e">
        <f>IF(AND(C129&gt;Z128,D129&gt;Z$5),AB128,IF(D129&gt;V$5,((D129-V$5)/(Z$5-V$5))*(AC129-Y129)+Y129,IF(D129&gt;R$5,((D129-R$5)/(V$5-R$5))*(Y129-U129)+U129,IF(D129&gt;N$5,((D129-N$5)/(R$5-N$5))*(U129-Q129)+Q129,IF(D129&gt;J$5,((D129-J$5)/(N$5-J$5))*(Q129-M129)+M129,IF(D129&gt;F$5,((D129-F$5)/(J$5-F$5))*(M129-I129)+I129,I129))))))</f>
        <v>#NUM!</v>
      </c>
      <c r="E131" s="111" t="s">
        <v>7</v>
      </c>
      <c r="F131" s="50">
        <v>7300</v>
      </c>
      <c r="G131" s="73">
        <v>14</v>
      </c>
      <c r="H131" s="137">
        <f t="shared" si="36"/>
        <v>521.42857142857144</v>
      </c>
      <c r="I131" s="131">
        <f>IF(I130=1,($C129-F131)/(F130-F131),IF(I130=2,($C129-F130)/(F129-F130),IF(I130=3,($C129-F129)/(F128-F129),0)))</f>
        <v>0</v>
      </c>
      <c r="J131" s="50">
        <v>6700</v>
      </c>
      <c r="K131" s="8">
        <v>8</v>
      </c>
      <c r="L131" s="137">
        <f t="shared" si="37"/>
        <v>837.5</v>
      </c>
      <c r="M131" s="131">
        <f>IF(M130=1,($C129-J131)/(J130-J131),IF(M130=2,($C129-J130)/(J129-J130),IF(M130=3,($C129-J129)/(J128-J129),0)))</f>
        <v>0</v>
      </c>
      <c r="N131" s="50">
        <v>6400</v>
      </c>
      <c r="O131" s="8">
        <v>6.65</v>
      </c>
      <c r="P131" s="137">
        <f t="shared" si="38"/>
        <v>962.40601503759399</v>
      </c>
      <c r="Q131" s="131">
        <f>IF(Q130=1,($C129-N131)/(N130-N131),IF(Q130=2,($C129-N130)/(N129-N130),IF(Q130=3,($C129-N129)/(N128-N129),0)))</f>
        <v>0</v>
      </c>
      <c r="R131" s="50">
        <v>6000</v>
      </c>
      <c r="S131" s="8">
        <v>5.3</v>
      </c>
      <c r="T131" s="144">
        <f t="shared" si="39"/>
        <v>1132.0754716981132</v>
      </c>
      <c r="U131" s="131">
        <f>IF(U130=1,($C129-R131)/(R130-R131),IF(U130=2,($C129-R130)/(R129-R130),IF(U130=3,($C129-R129)/(R128-R129),0)))</f>
        <v>0</v>
      </c>
      <c r="V131" s="50">
        <v>5600</v>
      </c>
      <c r="W131" s="8">
        <v>4.4000000000000004</v>
      </c>
      <c r="X131" s="144">
        <f t="shared" si="40"/>
        <v>1272.7272727272725</v>
      </c>
      <c r="Y131" s="131">
        <f>IF(Y130=1,($C129-V131)/(V130-V131),IF(Y130=2,($C129-V130)/(V129-V130),IF(Y130=3,($C129-V129)/(V128-V129),0)))</f>
        <v>0</v>
      </c>
      <c r="Z131" s="50">
        <v>5100</v>
      </c>
      <c r="AA131" s="8">
        <v>3.45</v>
      </c>
      <c r="AB131" s="144">
        <f t="shared" si="41"/>
        <v>1478.2608695652173</v>
      </c>
      <c r="AC131" s="131">
        <f>IF(AC130=1,($C129-Z131)/(Z130-Z131),IF(AC130=2,($C129-Z130)/(Z129-Z130),IF(AC130=3,($C129-Z129)/(Z128-Z129),0)))</f>
        <v>0</v>
      </c>
      <c r="AL131" s="23"/>
    </row>
    <row r="132" spans="1:38" ht="15.75" thickBot="1" x14ac:dyDescent="0.3"/>
    <row r="133" spans="1:38" ht="15.75" thickBot="1" x14ac:dyDescent="0.3">
      <c r="A133" s="18" t="s">
        <v>8</v>
      </c>
      <c r="B133" s="70"/>
      <c r="C133" s="19">
        <v>19</v>
      </c>
    </row>
    <row r="134" spans="1:38" ht="15.75" thickBot="1" x14ac:dyDescent="0.3">
      <c r="A134" s="181" t="s">
        <v>0</v>
      </c>
      <c r="B134" s="174"/>
      <c r="C134" s="12"/>
      <c r="D134" s="12"/>
      <c r="E134" s="12"/>
      <c r="F134" s="181">
        <v>25</v>
      </c>
      <c r="G134" s="174"/>
      <c r="H134" s="185"/>
      <c r="I134" s="92"/>
      <c r="J134" s="181">
        <v>35</v>
      </c>
      <c r="K134" s="174"/>
      <c r="L134" s="185"/>
      <c r="M134" s="92"/>
      <c r="N134" s="181">
        <v>40</v>
      </c>
      <c r="O134" s="174"/>
      <c r="P134" s="185"/>
      <c r="Q134" s="92"/>
      <c r="R134" s="181">
        <v>45</v>
      </c>
      <c r="S134" s="174"/>
      <c r="T134" s="185"/>
      <c r="U134" s="92"/>
      <c r="V134" s="181">
        <v>50</v>
      </c>
      <c r="W134" s="174"/>
      <c r="X134" s="185"/>
      <c r="Y134" s="92"/>
      <c r="Z134" s="181">
        <v>55</v>
      </c>
      <c r="AA134" s="174"/>
      <c r="AB134" s="185"/>
      <c r="AC134" s="101"/>
    </row>
    <row r="135" spans="1:38" x14ac:dyDescent="0.25">
      <c r="A135" s="182" t="s">
        <v>1</v>
      </c>
      <c r="B135" s="197"/>
      <c r="C135" s="198" t="s">
        <v>19</v>
      </c>
      <c r="D135" s="99" t="s">
        <v>4</v>
      </c>
      <c r="E135" s="200" t="s">
        <v>2</v>
      </c>
      <c r="F135" s="193" t="s">
        <v>3</v>
      </c>
      <c r="G135" s="201" t="s">
        <v>4</v>
      </c>
      <c r="H135" s="189" t="s">
        <v>5</v>
      </c>
      <c r="I135" s="112" t="s">
        <v>4</v>
      </c>
      <c r="J135" s="193" t="s">
        <v>3</v>
      </c>
      <c r="K135" s="195" t="s">
        <v>4</v>
      </c>
      <c r="L135" s="189" t="s">
        <v>5</v>
      </c>
      <c r="M135" s="112" t="s">
        <v>4</v>
      </c>
      <c r="N135" s="193" t="s">
        <v>3</v>
      </c>
      <c r="O135" s="195" t="s">
        <v>4</v>
      </c>
      <c r="P135" s="189" t="s">
        <v>5</v>
      </c>
      <c r="Q135" s="112" t="s">
        <v>4</v>
      </c>
      <c r="R135" s="193" t="s">
        <v>3</v>
      </c>
      <c r="S135" s="195" t="s">
        <v>4</v>
      </c>
      <c r="T135" s="189" t="s">
        <v>5</v>
      </c>
      <c r="U135" s="112" t="s">
        <v>4</v>
      </c>
      <c r="V135" s="193" t="s">
        <v>3</v>
      </c>
      <c r="W135" s="195" t="s">
        <v>4</v>
      </c>
      <c r="X135" s="189" t="s">
        <v>5</v>
      </c>
      <c r="Y135" s="112" t="s">
        <v>4</v>
      </c>
      <c r="Z135" s="193" t="s">
        <v>3</v>
      </c>
      <c r="AA135" s="195" t="s">
        <v>4</v>
      </c>
      <c r="AB135" s="189" t="s">
        <v>5</v>
      </c>
      <c r="AC135" s="99" t="s">
        <v>4</v>
      </c>
    </row>
    <row r="136" spans="1:38" ht="15.75" thickBot="1" x14ac:dyDescent="0.3">
      <c r="A136" s="183"/>
      <c r="B136" s="197"/>
      <c r="C136" s="199"/>
      <c r="D136" s="30" t="s">
        <v>0</v>
      </c>
      <c r="E136" s="200"/>
      <c r="F136" s="194"/>
      <c r="G136" s="202"/>
      <c r="H136" s="190"/>
      <c r="I136" s="15" t="s">
        <v>5</v>
      </c>
      <c r="J136" s="194"/>
      <c r="K136" s="196"/>
      <c r="L136" s="190"/>
      <c r="M136" s="15" t="s">
        <v>5</v>
      </c>
      <c r="N136" s="194"/>
      <c r="O136" s="196"/>
      <c r="P136" s="190"/>
      <c r="Q136" s="15" t="s">
        <v>5</v>
      </c>
      <c r="R136" s="194"/>
      <c r="S136" s="196"/>
      <c r="T136" s="190"/>
      <c r="U136" s="15" t="s">
        <v>5</v>
      </c>
      <c r="V136" s="194"/>
      <c r="W136" s="196"/>
      <c r="X136" s="190"/>
      <c r="Y136" s="15" t="s">
        <v>5</v>
      </c>
      <c r="Z136" s="194"/>
      <c r="AA136" s="196"/>
      <c r="AB136" s="190"/>
      <c r="AC136" s="51" t="s">
        <v>5</v>
      </c>
    </row>
    <row r="137" spans="1:38" x14ac:dyDescent="0.25">
      <c r="A137" s="128"/>
      <c r="B137" s="186">
        <v>-10</v>
      </c>
      <c r="C137" s="34"/>
      <c r="D137" s="31">
        <f>IF(D138&gt;V$5,(1-(D138-V$5)/(Z$5-V$5))*(Y137-AC137)+AC137,IF(D138&gt;R$5,(1-(D138-R$5)/(V$5-R$5))*(U137-Y137)+Y137,IF(D138&gt;N$5,(1-(D138-N$5)/(R$5-N$5))*(Q137-U137)+U137,IF(D138&gt;J$5,(1-(D138-J$5)/(N$5-J$5))*(M137-Q137)+Q137,IF(D138&gt;F$5,(1-(D138-F$5)/(J$5-F$5))*(I137-M137)+M137,I137)))))</f>
        <v>2.0300792522371234</v>
      </c>
      <c r="E137" s="109" t="s">
        <v>6</v>
      </c>
      <c r="F137" s="48">
        <v>14600</v>
      </c>
      <c r="G137" s="74">
        <v>2.4</v>
      </c>
      <c r="H137" s="133">
        <f t="shared" ref="H137:H184" si="42">F137/G137</f>
        <v>6083.3333333333339</v>
      </c>
      <c r="I137" s="16">
        <f>IF(I139=0,G140,IF(I139=1,(G139-G140)*I140+G140,IF(I139=2,(G138-G139)*I140+G139,IF(I139=3,(G137-G138)*I140+G138,G137))))</f>
        <v>2.7532066115702478</v>
      </c>
      <c r="J137" s="48">
        <v>14400</v>
      </c>
      <c r="K137" s="4">
        <v>2.25</v>
      </c>
      <c r="L137" s="133">
        <f t="shared" ref="L137:L180" si="43">J137/K137</f>
        <v>6400</v>
      </c>
      <c r="M137" s="16">
        <f>IF(M139=0,K140,IF(M139=1,(K139-K140)*M140+K140,IF(M139=2,(K138-K139)*M140+K139,IF(M139=3,(K137-K138)*M140+K138,K137))))</f>
        <v>2.5782473101512555</v>
      </c>
      <c r="N137" s="48">
        <v>14200</v>
      </c>
      <c r="O137" s="4">
        <v>2.1</v>
      </c>
      <c r="P137" s="133">
        <f t="shared" ref="P137:P180" si="44">N137/O137</f>
        <v>6761.9047619047615</v>
      </c>
      <c r="Q137" s="16">
        <f>IF(Q139=0,O140,IF(Q139=1,(O139-O140)*Q140+O140,IF(Q139=2,(O138-O139)*Q140+O139,IF(Q139=3,(O137-O138)*Q140+O138,O137))))</f>
        <v>2.405962219598583</v>
      </c>
      <c r="R137" s="49">
        <v>14000</v>
      </c>
      <c r="S137" s="4">
        <v>1.9</v>
      </c>
      <c r="T137" s="141">
        <f t="shared" ref="T137:T180" si="45">R137/S137</f>
        <v>7368.4210526315792</v>
      </c>
      <c r="U137" s="16">
        <f>IF(U139=0,S140,IF(U139=1,(S139-S140)*U140+S140,IF(U139=2,(S138-S139)*U140+S139,IF(U139=3,(S137-S138)*U140+S138,S137))))</f>
        <v>2.1859434094410983</v>
      </c>
      <c r="V137" s="49">
        <v>14000</v>
      </c>
      <c r="W137" s="4">
        <v>1.85</v>
      </c>
      <c r="X137" s="141">
        <f t="shared" ref="X137:X180" si="46">V137/W137</f>
        <v>7567.5675675675675</v>
      </c>
      <c r="Y137" s="16">
        <f>IF(Y139=0,W140,IF(Y139=1,(W139-W140)*Y140+W140,IF(Y139=2,(W138-W139)*Y140+W139,IF(Y139=3,(W137-W138)*Y140+W138,W137))))</f>
        <v>1.9411219634360131</v>
      </c>
      <c r="Z137" s="49">
        <v>14000</v>
      </c>
      <c r="AA137" s="4">
        <v>1.75</v>
      </c>
      <c r="AB137" s="133">
        <f t="shared" ref="AB137:AB180" si="47">Z137/AA137</f>
        <v>8000</v>
      </c>
      <c r="AC137" s="59">
        <f>IF(AC139=0,AA140,IF(AC139=1,(AA139-AA140)*AC140+AA140,IF(AC139=2,(AA138-AA139)*AC140+AA139,IF(AC139=3,(AA137-AA138)*AC140+AA138,AA137))))</f>
        <v>1.6819559228650138</v>
      </c>
      <c r="AE137" s="23"/>
      <c r="AF137" s="23"/>
      <c r="AG137" s="23"/>
      <c r="AH137" s="23"/>
      <c r="AI137" s="23"/>
      <c r="AJ137" s="23"/>
      <c r="AK137" s="23"/>
      <c r="AL137" s="23"/>
    </row>
    <row r="138" spans="1:38" x14ac:dyDescent="0.25">
      <c r="A138" s="128"/>
      <c r="B138" s="187"/>
      <c r="C138" s="13">
        <f>C$1/(21-E$1)*(C$133-B137)</f>
        <v>9586.7768595041325</v>
      </c>
      <c r="D138" s="32">
        <f>(C138/P$1)^(1/1.3)*50+C$391+$C$2/2+$N$2/100*5+X$2/2</f>
        <v>48.18322107289444</v>
      </c>
      <c r="E138" s="110" t="s">
        <v>20</v>
      </c>
      <c r="F138" s="49">
        <v>14000</v>
      </c>
      <c r="G138" s="71">
        <v>2.8</v>
      </c>
      <c r="H138" s="134">
        <f t="shared" si="42"/>
        <v>5000</v>
      </c>
      <c r="I138" s="63">
        <f>$C138/I137</f>
        <v>3482.0404757187716</v>
      </c>
      <c r="J138" s="49">
        <v>14000</v>
      </c>
      <c r="K138" s="6">
        <v>2.5</v>
      </c>
      <c r="L138" s="134">
        <f t="shared" si="43"/>
        <v>5600</v>
      </c>
      <c r="M138" s="63">
        <f>$C138/M137</f>
        <v>3718.3309846803309</v>
      </c>
      <c r="N138" s="49">
        <v>14000</v>
      </c>
      <c r="O138" s="6">
        <v>2.2000000000000002</v>
      </c>
      <c r="P138" s="134">
        <f t="shared" si="44"/>
        <v>6363.6363636363631</v>
      </c>
      <c r="Q138" s="63">
        <f>$C138/Q137</f>
        <v>3984.5916038962637</v>
      </c>
      <c r="R138" s="49">
        <v>14000</v>
      </c>
      <c r="S138" s="6">
        <v>1.9</v>
      </c>
      <c r="T138" s="139">
        <f t="shared" si="45"/>
        <v>7368.4210526315792</v>
      </c>
      <c r="U138" s="63">
        <f>$C138/U137</f>
        <v>4385.6473219291975</v>
      </c>
      <c r="V138" s="49">
        <v>14000</v>
      </c>
      <c r="W138" s="6">
        <v>1.85</v>
      </c>
      <c r="X138" s="139">
        <f t="shared" si="46"/>
        <v>7567.5675675675675</v>
      </c>
      <c r="Y138" s="63">
        <f>$C138/Y137</f>
        <v>4938.7813028164474</v>
      </c>
      <c r="Z138" s="49">
        <v>14000</v>
      </c>
      <c r="AA138" s="6">
        <v>1.75</v>
      </c>
      <c r="AB138" s="134">
        <f t="shared" si="47"/>
        <v>8000</v>
      </c>
      <c r="AC138" s="63">
        <f>IF($C138&gt;Z137,AB137,$C138/AC137)</f>
        <v>5699.7788878879701</v>
      </c>
      <c r="AL138" s="23"/>
    </row>
    <row r="139" spans="1:38" x14ac:dyDescent="0.25">
      <c r="A139" s="128"/>
      <c r="B139" s="187"/>
      <c r="C139" s="225">
        <f>C140/X$2/60/1.11</f>
        <v>28.88319257843721</v>
      </c>
      <c r="D139" s="38">
        <f>IF(AND(D138&lt;F$5,C138&lt;F140),C138/F140*100,IF(AND(D138&lt;J$5,C138&lt;J140),C138/(F140-((D138-F$5)/(J$5-F$5))*(F140-J140))*100,IF(AND(D138&lt;N$5,C138&lt;N140),C138/(J140-((D138-J$5)/(N$5-J$5))*(J140-N140))*100,IF(AND(D138&lt;R$5,C138&lt;R140),C138/(N140-((D138-N$5)/(R$5-N$5))*(N140-R140))*100,IF(AND(D138&lt;V$5,C142&lt;V140),C138/(R140-((D138-R$5)/(V$5-R$5))*(R140-V140))*100,100)))))</f>
        <v>100</v>
      </c>
      <c r="E139" s="110" t="s">
        <v>21</v>
      </c>
      <c r="F139" s="49">
        <v>11200</v>
      </c>
      <c r="G139" s="71">
        <v>2.85</v>
      </c>
      <c r="H139" s="134">
        <f t="shared" si="42"/>
        <v>3929.8245614035086</v>
      </c>
      <c r="I139" s="129">
        <f>IF($C138&gt;F137,4,IF($C138&gt;F138,3,IF($C138&gt;F139,2,IF($C138&gt;F140,1,0))))</f>
        <v>1</v>
      </c>
      <c r="J139" s="49">
        <v>11200</v>
      </c>
      <c r="K139" s="6">
        <v>2.7</v>
      </c>
      <c r="L139" s="134">
        <f t="shared" si="43"/>
        <v>4148.1481481481478</v>
      </c>
      <c r="M139" s="129">
        <f>IF($C138&gt;J137,4,IF($C138&gt;J138,3,IF($C138&gt;J139,2,IF($C138&gt;J140,1,0))))</f>
        <v>1</v>
      </c>
      <c r="N139" s="49">
        <v>11200</v>
      </c>
      <c r="O139" s="6">
        <v>2.5499999999999998</v>
      </c>
      <c r="P139" s="134">
        <f t="shared" si="44"/>
        <v>4392.1568627450979</v>
      </c>
      <c r="Q139" s="129">
        <f>IF($C138&gt;N137,4,IF($C138&gt;N138,3,IF($C138&gt;N139,2,IF($C138&gt;N140,1,0))))</f>
        <v>1</v>
      </c>
      <c r="R139" s="49">
        <v>11200</v>
      </c>
      <c r="S139" s="6">
        <v>2.35</v>
      </c>
      <c r="T139" s="139">
        <f t="shared" si="45"/>
        <v>4765.9574468085102</v>
      </c>
      <c r="U139" s="129">
        <f>IF($C138&gt;R137,4,IF($C138&gt;R138,3,IF($C138&gt;R139,2,IF($C138&gt;R140,1,0))))</f>
        <v>1</v>
      </c>
      <c r="V139" s="49">
        <v>11200</v>
      </c>
      <c r="W139" s="6">
        <v>2.1</v>
      </c>
      <c r="X139" s="139">
        <f t="shared" si="46"/>
        <v>5333.333333333333</v>
      </c>
      <c r="Y139" s="129">
        <f>IF($C138&gt;V137,4,IF($C138&gt;V138,3,IF($C138&gt;V139,2,IF($C138&gt;V140,1,0))))</f>
        <v>1</v>
      </c>
      <c r="Z139" s="49">
        <v>11200</v>
      </c>
      <c r="AA139" s="6">
        <v>1.85</v>
      </c>
      <c r="AB139" s="139">
        <f t="shared" si="47"/>
        <v>6054.0540540540542</v>
      </c>
      <c r="AC139" s="129">
        <f>IF($C138&gt;Z137,4,IF($C138&gt;Z138,3,IF($C138&gt;Z139,2,IF($C138&gt;Z140,1,0))))</f>
        <v>1</v>
      </c>
      <c r="AL139" s="23"/>
    </row>
    <row r="140" spans="1:38" ht="15.75" thickBot="1" x14ac:dyDescent="0.3">
      <c r="A140" s="128"/>
      <c r="B140" s="188"/>
      <c r="C140" s="161">
        <f>D140*D137</f>
        <v>9618.1031286195921</v>
      </c>
      <c r="D140" s="33">
        <f>IF(AND(C138&gt;Z137,D138&gt;Z$5),AB137,IF(D138&gt;V$5,((D138-V$5)/(Z$5-V$5))*(AC138-Y138)+Y138,IF(D138&gt;R$5,((D138-R$5)/(V$5-R$5))*(Y138-U138)+U138,IF(D138&gt;N$5,((D138-N$5)/(R$5-N$5))*(U138-Q138)+Q138,IF(D138&gt;J$5,((D138-J$5)/(N$5-J$5))*(Q138-M138)+M138,IF(D138&gt;F$5,((D138-F$5)/(J$5-F$5))*(M138-I138)+I138,I138))))))</f>
        <v>4737.7968707480541</v>
      </c>
      <c r="E140" s="111" t="s">
        <v>7</v>
      </c>
      <c r="F140" s="50">
        <v>6200</v>
      </c>
      <c r="G140" s="73">
        <v>2.5499999999999998</v>
      </c>
      <c r="H140" s="135">
        <f t="shared" si="42"/>
        <v>2431.372549019608</v>
      </c>
      <c r="I140" s="131">
        <f>IF(I139=1,($C138-F140)/(F139-F140),IF(I139=2,($C138-F139)/(F138-F139),IF(I139=3,($C138-F138)/(F137-F138),0)))</f>
        <v>0.67735537190082651</v>
      </c>
      <c r="J140" s="50">
        <v>5900</v>
      </c>
      <c r="K140" s="8">
        <v>2.2999999999999998</v>
      </c>
      <c r="L140" s="135">
        <f t="shared" si="43"/>
        <v>2565.217391304348</v>
      </c>
      <c r="M140" s="131">
        <f>IF(M139=1,($C138-J140)/(J139-J140),IF(M139=2,($C138-J139)/(J138-J139),IF(M139=3,($C138-J138)/(J137-J138),0)))</f>
        <v>0.69561827537813825</v>
      </c>
      <c r="N140" s="50">
        <v>5600</v>
      </c>
      <c r="O140" s="8">
        <v>2.0499999999999998</v>
      </c>
      <c r="P140" s="135">
        <f t="shared" si="44"/>
        <v>2731.707317073171</v>
      </c>
      <c r="Q140" s="131">
        <f>IF(Q139=1,($C138-N140)/(N139-N140),IF(Q139=2,($C138-N139)/(N138-N139),IF(Q139=3,($C138-N138)/(N137-N138),0)))</f>
        <v>0.71192443919716653</v>
      </c>
      <c r="R140" s="50">
        <v>5300</v>
      </c>
      <c r="S140" s="8">
        <v>1.75</v>
      </c>
      <c r="T140" s="142">
        <f t="shared" si="45"/>
        <v>3028.5714285714284</v>
      </c>
      <c r="U140" s="131">
        <f>IF(U139=1,($C138-R140)/(R139-R140),IF(U139=2,($C138-R139)/(R138-R139),IF(U139=3,($C138-R138)/(R137-R138),0)))</f>
        <v>0.72657234906849699</v>
      </c>
      <c r="V140" s="50">
        <v>4600</v>
      </c>
      <c r="W140" s="8">
        <v>1.45</v>
      </c>
      <c r="X140" s="142">
        <f t="shared" si="46"/>
        <v>3172.4137931034484</v>
      </c>
      <c r="Y140" s="131">
        <f>IF(Y139=1,($C138-V140)/(V139-V140),IF(Y139=2,($C138-V139)/(V138-V139),IF(Y139=3,($C138-V138)/(V137-V138),0)))</f>
        <v>0.75557225144002005</v>
      </c>
      <c r="Z140" s="50">
        <v>4000</v>
      </c>
      <c r="AA140" s="8">
        <v>1.1000000000000001</v>
      </c>
      <c r="AB140" s="142">
        <f t="shared" si="47"/>
        <v>3636.363636363636</v>
      </c>
      <c r="AC140" s="131">
        <f>IF(AC139=1,($C138-Z140)/(Z139-Z140),IF(AC139=2,($C138-Z139)/(Z138-Z139),IF(AC139=3,($C138-Z138)/(Z137-Z138),0)))</f>
        <v>0.77594123048668506</v>
      </c>
      <c r="AL140" s="23"/>
    </row>
    <row r="141" spans="1:38" x14ac:dyDescent="0.25">
      <c r="A141" s="128"/>
      <c r="B141" s="186">
        <v>-9</v>
      </c>
      <c r="C141" s="25"/>
      <c r="D141" s="31">
        <f>IF(D142&gt;V$5,(1-(D142-V$5)/(Z$5-V$5))*(Y141-AC141)+AC141,IF(D142&gt;R$5,(1-(D142-R$5)/(V$5-R$5))*(U141-Y141)+Y141,IF(D142&gt;N$5,(1-(D142-N$5)/(R$5-N$5))*(Q141-U141)+U141,IF(D142&gt;J$5,(1-(D142-J$5)/(N$5-J$5))*(M141-Q141)+Q141,IF(D142&gt;F$5,(1-(D142-F$5)/(J$5-F$5))*(I141-M141)+M141,I141)))))</f>
        <v>2.089333785255119</v>
      </c>
      <c r="E141" s="109" t="s">
        <v>6</v>
      </c>
      <c r="F141" s="107">
        <f>(F$149-F$137)/3+F137</f>
        <v>15100</v>
      </c>
      <c r="G141" s="105">
        <f>(G$149-G$137)/3+G137</f>
        <v>2.5</v>
      </c>
      <c r="H141" s="133">
        <f t="shared" si="42"/>
        <v>6040</v>
      </c>
      <c r="I141" s="16">
        <f>IF(I143=0,G144,IF(I143=1,(G143-G144)*I144+G144,IF(I143=2,(G142-G143)*I144+G143,IF(I143=3,(G141-G142)*I144+G142,G141))))</f>
        <v>2.9591867289495748</v>
      </c>
      <c r="J141" s="107">
        <f>(J$149-J$137)/3+J137</f>
        <v>14900</v>
      </c>
      <c r="K141" s="105">
        <f>(K$149-K$137)/3+K137</f>
        <v>2.3333333333333335</v>
      </c>
      <c r="L141" s="133">
        <f t="shared" si="43"/>
        <v>6385.7142857142853</v>
      </c>
      <c r="M141" s="16">
        <f>IF(M143=0,K144,IF(M143=1,(K143-K144)*M144+K144,IF(M143=2,(K142-K143)*M144+K143,IF(M143=3,(K141-K142)*M144+K142,K141))))</f>
        <v>2.6307363729222772</v>
      </c>
      <c r="N141" s="107">
        <f>(N$149-N$137)/3+N137</f>
        <v>14700</v>
      </c>
      <c r="O141" s="105">
        <f>(O$149-O$137)/3+O137</f>
        <v>2.1666666666666665</v>
      </c>
      <c r="P141" s="133">
        <f t="shared" si="44"/>
        <v>6784.6153846153848</v>
      </c>
      <c r="Q141" s="16">
        <f>IF(Q143=0,O144,IF(Q143=1,(O143-O144)*Q144+O144,IF(Q143=2,(O142-O143)*Q144+O143,IF(Q143=3,(O141-O142)*Q144+O142,O141))))</f>
        <v>2.4370762965624624</v>
      </c>
      <c r="R141" s="107">
        <f>(R$149-R$137)/3+R137</f>
        <v>14500</v>
      </c>
      <c r="S141" s="105">
        <f>(S$149-S$137)/3+S137</f>
        <v>1.9666666666666666</v>
      </c>
      <c r="T141" s="141">
        <f t="shared" si="45"/>
        <v>7372.8813559322034</v>
      </c>
      <c r="U141" s="16">
        <f>IF(U143=0,S144,IF(U143=1,(S143-S144)*U144+S144,IF(U143=2,(S142-S143)*U144+S143,IF(U143=3,(S141-S142)*U144+S142,S141))))</f>
        <v>2.2107351022183557</v>
      </c>
      <c r="V141" s="107">
        <f>(V$149-V$137)/3+V137</f>
        <v>14233.333333333334</v>
      </c>
      <c r="W141" s="105">
        <f>(W$149-W$137)/3+W137</f>
        <v>1.9166666666666667</v>
      </c>
      <c r="X141" s="141">
        <f t="shared" si="46"/>
        <v>7426.086956521739</v>
      </c>
      <c r="Y141" s="16">
        <f>IF(Y143=0,W144,IF(Y143=1,(W143-W144)*Y144+W144,IF(Y143=2,(W142-W143)*Y144+W143,IF(Y143=3,(W141-W142)*Y144+W142,W141))))</f>
        <v>1.9704174613265519</v>
      </c>
      <c r="Z141" s="107">
        <f>(Z$149-Z$137)/3+Z137</f>
        <v>14000</v>
      </c>
      <c r="AA141" s="105">
        <f>(AA$149-AA$137)/3+AA137</f>
        <v>1.8166666666666667</v>
      </c>
      <c r="AB141" s="141">
        <f t="shared" si="47"/>
        <v>7706.4220183486241</v>
      </c>
      <c r="AC141" s="59">
        <f>IF(AC143=0,AA144,IF(AC143=1,(AA143-AA144)*AC144+AA144,IF(AC143=2,(AA142-AA143)*AC144+AA143,IF(AC143=3,(AA141-AA142)*AC144+AA142,AA141))))</f>
        <v>1.7216749311294766</v>
      </c>
      <c r="AE141" s="23"/>
      <c r="AF141" s="23"/>
      <c r="AG141" s="23"/>
      <c r="AH141" s="23"/>
      <c r="AI141" s="23"/>
      <c r="AJ141" s="23"/>
      <c r="AK141" s="23"/>
      <c r="AL141" s="23"/>
    </row>
    <row r="142" spans="1:38" x14ac:dyDescent="0.25">
      <c r="A142" s="128"/>
      <c r="B142" s="187"/>
      <c r="C142" s="13">
        <f>C$1/(21-E$1)*(C$133-B141)</f>
        <v>9256.1983471074382</v>
      </c>
      <c r="D142" s="32">
        <f>(C142/P$1)^(1/1.3)*50+C$391+$C$2/2+$N$2/100*5+X$2/2</f>
        <v>47.525851130044472</v>
      </c>
      <c r="E142" s="110" t="s">
        <v>20</v>
      </c>
      <c r="F142" s="49">
        <v>14000</v>
      </c>
      <c r="G142" s="104">
        <f>(G$150-G$138)/3+G138</f>
        <v>2.8833333333333333</v>
      </c>
      <c r="H142" s="134">
        <f t="shared" si="42"/>
        <v>4855.4913294797689</v>
      </c>
      <c r="I142" s="63">
        <f>$C142/I141</f>
        <v>3127.953453073615</v>
      </c>
      <c r="J142" s="49">
        <v>14000</v>
      </c>
      <c r="K142" s="104">
        <f>(K$150-K$138)/3+K138</f>
        <v>2.6</v>
      </c>
      <c r="L142" s="134">
        <f t="shared" si="43"/>
        <v>5384.6153846153848</v>
      </c>
      <c r="M142" s="63">
        <f>$C142/M141</f>
        <v>3518.4819134216245</v>
      </c>
      <c r="N142" s="49">
        <v>14000</v>
      </c>
      <c r="O142" s="104">
        <f>(O$150-O$138)/3+O138</f>
        <v>2.3166666666666669</v>
      </c>
      <c r="P142" s="134">
        <f t="shared" si="44"/>
        <v>6043.1654676258986</v>
      </c>
      <c r="Q142" s="63">
        <f>$C142/Q141</f>
        <v>3798.0749146686394</v>
      </c>
      <c r="R142" s="49">
        <v>14000</v>
      </c>
      <c r="S142" s="104">
        <f>(S$150-S$138)/3+S138</f>
        <v>2.0333333333333332</v>
      </c>
      <c r="T142" s="139">
        <f t="shared" si="45"/>
        <v>6885.245901639345</v>
      </c>
      <c r="U142" s="63">
        <f>$C142/U141</f>
        <v>4186.932363727944</v>
      </c>
      <c r="V142" s="49">
        <v>14000</v>
      </c>
      <c r="W142" s="104">
        <f>(W$150-W$138)/3+W138</f>
        <v>1.95</v>
      </c>
      <c r="X142" s="139">
        <f t="shared" si="46"/>
        <v>7179.4871794871797</v>
      </c>
      <c r="Y142" s="63">
        <f>$C142/Y141</f>
        <v>4697.5823797642615</v>
      </c>
      <c r="Z142" s="49">
        <v>14000</v>
      </c>
      <c r="AA142" s="104">
        <f>(AA$150-AA$138)/3+AA138</f>
        <v>1.8166666666666667</v>
      </c>
      <c r="AB142" s="139">
        <f t="shared" si="47"/>
        <v>7706.4220183486241</v>
      </c>
      <c r="AC142" s="63">
        <f>IF($C142&gt;Z141,AB141,$C142/AC141)</f>
        <v>5376.2752652935833</v>
      </c>
      <c r="AL142" s="23"/>
    </row>
    <row r="143" spans="1:38" x14ac:dyDescent="0.25">
      <c r="A143" s="128"/>
      <c r="B143" s="187"/>
      <c r="C143" s="225">
        <f>C144/X$2/60/1.11</f>
        <v>27.888512367843131</v>
      </c>
      <c r="D143" s="38">
        <f>IF(AND(D142&lt;F$5,C142&lt;F144),C142/F144*100,IF(AND(D142&lt;J$5,C142&lt;J144),C142/(F144-((D142-F$5)/(J$5-F$5))*(F144-J144))*100,IF(AND(D142&lt;N$5,C142&lt;N144),C142/(J144-((D142-J$5)/(N$5-J$5))*(J144-N144))*100,IF(AND(D142&lt;R$5,C142&lt;R144),C142/(N144-((D142-N$5)/(R$5-N$5))*(N144-R144))*100,IF(AND(D142&lt;V$5,C146&lt;V144),C142/(R144-((D142-R$5)/(V$5-R$5))*(R144-V144))*100,100)))))</f>
        <v>100</v>
      </c>
      <c r="E143" s="110" t="s">
        <v>21</v>
      </c>
      <c r="F143" s="49">
        <v>11200</v>
      </c>
      <c r="G143" s="104">
        <f>(G$151-G$139)/3+G139</f>
        <v>2.9833333333333334</v>
      </c>
      <c r="H143" s="134">
        <f t="shared" si="42"/>
        <v>3754.1899441340784</v>
      </c>
      <c r="I143" s="130">
        <f>IF($C142&gt;F142,3,IF($C142&gt;F143,2,IF($C142&gt;F144,1,0)))</f>
        <v>1</v>
      </c>
      <c r="J143" s="49">
        <v>11200</v>
      </c>
      <c r="K143" s="104">
        <f>(K$151-K$139)/3+K139</f>
        <v>2.8000000000000003</v>
      </c>
      <c r="L143" s="134">
        <f t="shared" si="43"/>
        <v>3999.9999999999995</v>
      </c>
      <c r="M143" s="130">
        <f>IF($C142&gt;J142,3,IF($C142&gt;J143,2,IF($C142&gt;J144,1,0)))</f>
        <v>1</v>
      </c>
      <c r="N143" s="49">
        <v>11200</v>
      </c>
      <c r="O143" s="104">
        <f>(O$151-O$139)/3+O139</f>
        <v>2.6166666666666667</v>
      </c>
      <c r="P143" s="134">
        <f t="shared" si="44"/>
        <v>4280.2547770700639</v>
      </c>
      <c r="Q143" s="130">
        <f>IF($C142&gt;N142,3,IF($C142&gt;N143,2,IF($C142&gt;N144,1,0)))</f>
        <v>1</v>
      </c>
      <c r="R143" s="49">
        <v>11200</v>
      </c>
      <c r="S143" s="104">
        <f>(S$151-S$139)/3+S139</f>
        <v>2.4</v>
      </c>
      <c r="T143" s="139">
        <f t="shared" si="45"/>
        <v>4666.666666666667</v>
      </c>
      <c r="U143" s="130">
        <f>IF($C142&gt;R142,3,IF($C142&gt;R143,2,IF($C142&gt;R144,1,0)))</f>
        <v>1</v>
      </c>
      <c r="V143" s="49">
        <v>11200</v>
      </c>
      <c r="W143" s="104">
        <f>(W$151-W$139)/3+W139</f>
        <v>2.1666666666666665</v>
      </c>
      <c r="X143" s="139">
        <f t="shared" si="46"/>
        <v>5169.2307692307695</v>
      </c>
      <c r="Y143" s="130">
        <f>IF($C142&gt;V142,3,IF($C142&gt;V143,2,IF($C142&gt;V144,1,0)))</f>
        <v>1</v>
      </c>
      <c r="Z143" s="49">
        <v>11200</v>
      </c>
      <c r="AA143" s="104">
        <f>(AA$151-AA$139)/3+AA139</f>
        <v>1.9333333333333333</v>
      </c>
      <c r="AB143" s="139">
        <f t="shared" si="47"/>
        <v>5793.1034482758623</v>
      </c>
      <c r="AC143" s="129">
        <f>IF($C142&gt;Z141,4,IF($C142&gt;Z142,3,IF($C142&gt;Z143,2,IF($C142&gt;Z144,1,0))))</f>
        <v>1</v>
      </c>
      <c r="AL143" s="23"/>
    </row>
    <row r="144" spans="1:38" ht="15.75" thickBot="1" x14ac:dyDescent="0.3">
      <c r="A144" s="128"/>
      <c r="B144" s="188"/>
      <c r="C144" s="161">
        <f>D144*D141</f>
        <v>9286.8746184917636</v>
      </c>
      <c r="D144" s="33">
        <f>IF(AND(C142&gt;Z141,D142&gt;Z$5),AB141,IF(D142&gt;V$5,((D142-V$5)/(Z$5-V$5))*(AC142-Y142)+Y142,IF(D142&gt;R$5,((D142-R$5)/(V$5-R$5))*(Y142-U142)+U142,IF(D142&gt;N$5,((D142-N$5)/(R$5-N$5))*(U142-Q142)+Q142,IF(D142&gt;J$5,((D142-J$5)/(N$5-J$5))*(Q142-M142)+M142,IF(D142&gt;F$5,((D142-F$5)/(J$5-F$5))*(M142-I142)+I142,I142))))))</f>
        <v>4444.8975477404565</v>
      </c>
      <c r="E144" s="111" t="s">
        <v>7</v>
      </c>
      <c r="F144" s="108">
        <f>(F$152-F$140)/3+F140</f>
        <v>5833.333333333333</v>
      </c>
      <c r="G144" s="106">
        <f>(G$152-G$140)/3+G140</f>
        <v>2.9166666666666665</v>
      </c>
      <c r="H144" s="135">
        <f t="shared" si="42"/>
        <v>2000</v>
      </c>
      <c r="I144" s="131">
        <f>IF(I143=1,($C142-F144)/(F143-F144),IF(I143=2,($C142-F143)/(F142-F143),IF(I143=3,($C142-F142)/(F141-F142),0)))</f>
        <v>0.63780093424362205</v>
      </c>
      <c r="J144" s="108">
        <f>(J$152-J$140)/3+J140</f>
        <v>5266.666666666667</v>
      </c>
      <c r="K144" s="106">
        <f>(K$152-K$140)/3+K140</f>
        <v>2.2833333333333332</v>
      </c>
      <c r="L144" s="135">
        <f t="shared" si="43"/>
        <v>2306.5693430656938</v>
      </c>
      <c r="M144" s="131">
        <f>IF(M143=1,($C142-J144)/(J143-J144),IF(M143=2,($C142-J143)/(J142-J143),IF(M143=3,($C142-J142)/(J141-J142),0)))</f>
        <v>0.67239297984956825</v>
      </c>
      <c r="N144" s="108">
        <f>(N$152-N$140)/3+N140</f>
        <v>5066.666666666667</v>
      </c>
      <c r="O144" s="106">
        <f>(O$152-O$140)/3+O140</f>
        <v>2.0499999999999998</v>
      </c>
      <c r="P144" s="135">
        <f t="shared" si="44"/>
        <v>2471.5447154471549</v>
      </c>
      <c r="Q144" s="131">
        <f>IF(Q143=1,($C142-N144)/(N143-N144),IF(Q143=2,($C142-N143)/(N142-N143),IF(Q143=3,($C142-N142)/(N141-N142),0)))</f>
        <v>0.68307581746316925</v>
      </c>
      <c r="R144" s="108">
        <f>(R$152-R$140)/3+R140</f>
        <v>4866.666666666667</v>
      </c>
      <c r="S144" s="106">
        <f>(S$152-S$140)/3+S140</f>
        <v>1.7833333333333334</v>
      </c>
      <c r="T144" s="142">
        <f t="shared" si="45"/>
        <v>2728.9719626168226</v>
      </c>
      <c r="U144" s="131">
        <f>IF(U143=1,($C142-R144)/(R143-R144),IF(U143=2,($C142-R143)/(R142-R143),IF(U143=3,($C142-R142)/(R141-R142),0)))</f>
        <v>0.69308394954327968</v>
      </c>
      <c r="V144" s="108">
        <f>(V$152-V$140)/3+V140</f>
        <v>4266.666666666667</v>
      </c>
      <c r="W144" s="106">
        <f>(W$152-W$140)/3+W140</f>
        <v>1.4666666666666666</v>
      </c>
      <c r="X144" s="142">
        <f t="shared" si="46"/>
        <v>2909.0909090909095</v>
      </c>
      <c r="Y144" s="131">
        <f>IF(Y143=1,($C142-V144)/(V143-V144),IF(Y143=2,($C142-V143)/(V142-V143),IF(Y143=3,($C142-V142)/(V141-V142),0)))</f>
        <v>0.71964399237126508</v>
      </c>
      <c r="Z144" s="108">
        <f>(Z$152-Z$140)/3+Z140</f>
        <v>3700</v>
      </c>
      <c r="AA144" s="106">
        <f>(AA$152-AA$140)/3+AA140</f>
        <v>1.1166666666666667</v>
      </c>
      <c r="AB144" s="142">
        <f t="shared" si="47"/>
        <v>3313.4328358208954</v>
      </c>
      <c r="AC144" s="131">
        <f>IF(AC143=1,($C142-Z144)/(Z143-Z144),IF(AC143=2,($C142-Z143)/(Z142-Z143),IF(AC143=3,($C142-Z142)/(Z141-Z142),0)))</f>
        <v>0.7408264462809917</v>
      </c>
      <c r="AL144" s="23"/>
    </row>
    <row r="145" spans="1:38" x14ac:dyDescent="0.25">
      <c r="A145" s="128"/>
      <c r="B145" s="186">
        <v>-8</v>
      </c>
      <c r="C145" s="34"/>
      <c r="D145" s="31">
        <f>IF(D146&gt;V$5,(1-(D146-V$5)/(Z$5-V$5))*(Y145-AC145)+AC145,IF(D146&gt;R$5,(1-(D146-R$5)/(V$5-R$5))*(U145-Y145)+Y145,IF(D146&gt;N$5,(1-(D146-N$5)/(R$5-N$5))*(Q145-U145)+U145,IF(D146&gt;J$5,(1-(D146-J$5)/(N$5-J$5))*(M145-Q145)+Q145,IF(D146&gt;F$5,(1-(D146-F$5)/(J$5-F$5))*(I145-M145)+M145,I145)))))</f>
        <v>2.1482470534290283</v>
      </c>
      <c r="E145" s="109" t="s">
        <v>6</v>
      </c>
      <c r="F145" s="107">
        <f>(F$149-F$137)/3+F141</f>
        <v>15600</v>
      </c>
      <c r="G145" s="105">
        <f>(G$149-G$137)/3+G141</f>
        <v>2.6</v>
      </c>
      <c r="H145" s="133">
        <f t="shared" si="42"/>
        <v>6000</v>
      </c>
      <c r="I145" s="16">
        <f>IF(I147=0,G148,IF(I147=1,(G147-G148)*I148+G148,IF(I147=2,(G146-G147)*I148+G147,IF(I147=3,(G145-G146)*I148+G146,G145))))</f>
        <v>3.1827823691460053</v>
      </c>
      <c r="J145" s="107">
        <f>(J$149-J$137)/3+J141</f>
        <v>15400</v>
      </c>
      <c r="K145" s="105">
        <f>(K$149-K$137)/3+K141</f>
        <v>2.416666666666667</v>
      </c>
      <c r="L145" s="133">
        <f t="shared" si="43"/>
        <v>6372.4137931034475</v>
      </c>
      <c r="M145" s="16">
        <f>IF(M147=0,K148,IF(M147=1,(K147-K148)*M148+K148,IF(M147=2,(K146-K147)*M148+K147,IF(M147=3,(K145-K146)*M148+K146,K145))))</f>
        <v>2.6806435373578892</v>
      </c>
      <c r="N145" s="107">
        <f>(N$149-N$137)/3+N141</f>
        <v>15200</v>
      </c>
      <c r="O145" s="105">
        <f>(O$149-O$137)/3+O141</f>
        <v>2.2333333333333329</v>
      </c>
      <c r="P145" s="133">
        <f t="shared" si="44"/>
        <v>6805.9701492537324</v>
      </c>
      <c r="Q145" s="16">
        <f>IF(Q147=0,O148,IF(Q147=1,(O147-O148)*Q148+O148,IF(Q147=2,(O146-O147)*Q148+O147,IF(Q147=3,(O145-O146)*Q148+O146,O145))))</f>
        <v>2.4672672176308539</v>
      </c>
      <c r="R145" s="107">
        <f>(R$149-R$137)/3+R141</f>
        <v>15000</v>
      </c>
      <c r="S145" s="105">
        <f>(S$149-S$137)/3+S141</f>
        <v>2.0333333333333332</v>
      </c>
      <c r="T145" s="141">
        <f t="shared" si="45"/>
        <v>7377.0491803278692</v>
      </c>
      <c r="U145" s="16">
        <f>IF(U147=0,S148,IF(U147=1,(S147-S148)*U148+S148,IF(U147=2,(S146-S147)*U148+S147,IF(U147=3,(S145-S146)*U148+S146,S145))))</f>
        <v>2.2371269796034685</v>
      </c>
      <c r="V145" s="107">
        <f>(V$149-V$137)/3+V141</f>
        <v>14466.666666666668</v>
      </c>
      <c r="W145" s="105">
        <f>(W$149-W$137)/3+W141</f>
        <v>1.9833333333333334</v>
      </c>
      <c r="X145" s="133">
        <f t="shared" si="46"/>
        <v>7294.1176470588243</v>
      </c>
      <c r="Y145" s="16">
        <f>IF(Y147=0,W148,IF(Y147=1,(W147-W148)*Y148+W148,IF(Y147=2,(W146-W147)*Y148+W147,IF(Y147=3,(W145-W146)*Y148+W146,W145))))</f>
        <v>1.9985922612277904</v>
      </c>
      <c r="Z145" s="107">
        <f>(Z$149-Z$137)/3+Z141</f>
        <v>14000</v>
      </c>
      <c r="AA145" s="105">
        <f>(AA$149-AA$137)/3+AA141</f>
        <v>1.8833333333333333</v>
      </c>
      <c r="AB145" s="141">
        <f t="shared" si="47"/>
        <v>7433.6283185840712</v>
      </c>
      <c r="AC145" s="59">
        <f>IF(AC147=0,AA148,IF(AC147=1,(AA147-AA148)*AC148+AA148,IF(AC147=2,(AA146-AA147)*AC148+AA147,IF(AC147=3,(AA145-AA146)*AC148+AA146,AA145))))</f>
        <v>1.7590979727343363</v>
      </c>
      <c r="AE145" s="23"/>
      <c r="AF145" s="23"/>
      <c r="AG145" s="23"/>
      <c r="AH145" s="23"/>
      <c r="AI145" s="23"/>
      <c r="AJ145" s="23"/>
      <c r="AK145" s="23"/>
      <c r="AL145" s="23"/>
    </row>
    <row r="146" spans="1:38" x14ac:dyDescent="0.25">
      <c r="A146" s="128"/>
      <c r="B146" s="187"/>
      <c r="C146" s="13">
        <f>C$1/(21-E$1)*(C$133-B145)</f>
        <v>8925.6198347107438</v>
      </c>
      <c r="D146" s="32">
        <f>(C146/P$1)^(1/1.3)*50+C$391+$C$2/2+$N$2/100*5+X$2/2</f>
        <v>46.863039619131243</v>
      </c>
      <c r="E146" s="110" t="s">
        <v>20</v>
      </c>
      <c r="F146" s="49">
        <v>14000</v>
      </c>
      <c r="G146" s="104">
        <f>(G$150-G$138)/3+G142</f>
        <v>2.9666666666666668</v>
      </c>
      <c r="H146" s="134">
        <f t="shared" si="42"/>
        <v>4719.1011235955057</v>
      </c>
      <c r="I146" s="63">
        <f>$C146/I145</f>
        <v>2804.3450036785393</v>
      </c>
      <c r="J146" s="49">
        <v>14000</v>
      </c>
      <c r="K146" s="104">
        <f>(K$150-K$138)/3+K142</f>
        <v>2.7</v>
      </c>
      <c r="L146" s="134">
        <f t="shared" si="43"/>
        <v>5185.1851851851852</v>
      </c>
      <c r="M146" s="63">
        <f>$C146/M145</f>
        <v>3329.6556257189131</v>
      </c>
      <c r="N146" s="49">
        <v>14000</v>
      </c>
      <c r="O146" s="104">
        <f>(O$150-O$138)/3+O142</f>
        <v>2.4333333333333336</v>
      </c>
      <c r="P146" s="134">
        <f t="shared" si="44"/>
        <v>5753.4246575342459</v>
      </c>
      <c r="Q146" s="63">
        <f>$C146/Q145</f>
        <v>3617.6137594376178</v>
      </c>
      <c r="R146" s="49">
        <v>14000</v>
      </c>
      <c r="S146" s="104">
        <f>(S$150-S$138)/3+S142</f>
        <v>2.1666666666666665</v>
      </c>
      <c r="T146" s="139">
        <f t="shared" si="45"/>
        <v>6461.5384615384619</v>
      </c>
      <c r="U146" s="63">
        <f>$C146/U145</f>
        <v>3989.76898320399</v>
      </c>
      <c r="V146" s="49">
        <v>14000</v>
      </c>
      <c r="W146" s="104">
        <f>(W$150-W$138)/3+W142</f>
        <v>2.0499999999999998</v>
      </c>
      <c r="X146" s="139">
        <f t="shared" si="46"/>
        <v>6829.2682926829275</v>
      </c>
      <c r="Y146" s="63">
        <f>$C146/Y145</f>
        <v>4465.953365208914</v>
      </c>
      <c r="Z146" s="49">
        <v>14000</v>
      </c>
      <c r="AA146" s="104">
        <f>(AA$150-AA$138)/3+AA142</f>
        <v>1.8833333333333333</v>
      </c>
      <c r="AB146" s="139">
        <f t="shared" si="47"/>
        <v>7433.6283185840712</v>
      </c>
      <c r="AC146" s="63">
        <f>IF($C146&gt;Z145,AB145,$C146/AC145)</f>
        <v>5073.975397081942</v>
      </c>
      <c r="AL146" s="23"/>
    </row>
    <row r="147" spans="1:38" x14ac:dyDescent="0.25">
      <c r="A147" s="128"/>
      <c r="B147" s="187"/>
      <c r="C147" s="225">
        <f>C148/X$2/60/1.11</f>
        <v>26.883402689357617</v>
      </c>
      <c r="D147" s="38">
        <f>IF(AND(D146&lt;F$5,C146&lt;F148),C146/F148*100,IF(AND(D146&lt;J$5,C146&lt;J148),C146/(F148-((D146-F$5)/(J$5-F$5))*(F148-J148))*100,IF(AND(D146&lt;N$5,C146&lt;N148),C146/(J148-((D146-J$5)/(N$5-J$5))*(J148-N148))*100,IF(AND(D146&lt;R$5,C146&lt;R148),C146/(N148-((D146-N$5)/(R$5-N$5))*(N148-R148))*100,IF(AND(D146&lt;V$5,C150&lt;V148),C146/(R148-((D146-R$5)/(V$5-R$5))*(R148-V148))*100,100)))))</f>
        <v>100</v>
      </c>
      <c r="E147" s="110" t="s">
        <v>21</v>
      </c>
      <c r="F147" s="49">
        <v>11200</v>
      </c>
      <c r="G147" s="104">
        <f>(G$151-G$139)/3+G143</f>
        <v>3.1166666666666667</v>
      </c>
      <c r="H147" s="134">
        <f t="shared" si="42"/>
        <v>3593.5828877005347</v>
      </c>
      <c r="I147" s="130">
        <f>IF($C146&gt;F146,3,IF($C146&gt;F147,2,IF($C146&gt;F148,1,0)))</f>
        <v>1</v>
      </c>
      <c r="J147" s="49">
        <v>11200</v>
      </c>
      <c r="K147" s="104">
        <f>(K$151-K$139)/3+K143</f>
        <v>2.9000000000000004</v>
      </c>
      <c r="L147" s="134">
        <f t="shared" si="43"/>
        <v>3862.0689655172409</v>
      </c>
      <c r="M147" s="130">
        <f>IF($C146&gt;J146,3,IF($C146&gt;J147,2,IF($C146&gt;J148,1,0)))</f>
        <v>1</v>
      </c>
      <c r="N147" s="49">
        <v>11200</v>
      </c>
      <c r="O147" s="104">
        <f>(O$151-O$139)/3+O143</f>
        <v>2.6833333333333336</v>
      </c>
      <c r="P147" s="134">
        <f t="shared" si="44"/>
        <v>4173.9130434782601</v>
      </c>
      <c r="Q147" s="130">
        <f>IF($C146&gt;N146,3,IF($C146&gt;N147,2,IF($C146&gt;N148,1,0)))</f>
        <v>1</v>
      </c>
      <c r="R147" s="49">
        <v>11200</v>
      </c>
      <c r="S147" s="104">
        <f>(S$151-S$139)/3+S143</f>
        <v>2.4499999999999997</v>
      </c>
      <c r="T147" s="139">
        <f t="shared" si="45"/>
        <v>4571.4285714285716</v>
      </c>
      <c r="U147" s="130">
        <f>IF($C146&gt;R146,3,IF($C146&gt;R147,2,IF($C146&gt;R148,1,0)))</f>
        <v>1</v>
      </c>
      <c r="V147" s="49">
        <v>11200</v>
      </c>
      <c r="W147" s="104">
        <f>(W$151-W$139)/3+W143</f>
        <v>2.2333333333333329</v>
      </c>
      <c r="X147" s="139">
        <f t="shared" si="46"/>
        <v>5014.9253731343297</v>
      </c>
      <c r="Y147" s="130">
        <f>IF($C146&gt;V146,3,IF($C146&gt;V147,2,IF($C146&gt;V148,1,0)))</f>
        <v>1</v>
      </c>
      <c r="Z147" s="49">
        <v>11200</v>
      </c>
      <c r="AA147" s="104">
        <f>(AA$151-AA$139)/3+AA143</f>
        <v>2.0166666666666666</v>
      </c>
      <c r="AB147" s="139">
        <f t="shared" si="47"/>
        <v>5553.7190082644629</v>
      </c>
      <c r="AC147" s="129">
        <f>IF($C146&gt;Z145,4,IF($C146&gt;Z146,3,IF($C146&gt;Z147,2,IF($C146&gt;Z148,1,0))))</f>
        <v>1</v>
      </c>
      <c r="AL147" s="23"/>
    </row>
    <row r="148" spans="1:38" ht="15.75" thickBot="1" x14ac:dyDescent="0.3">
      <c r="A148" s="128"/>
      <c r="B148" s="188"/>
      <c r="C148" s="161">
        <f>D148*D145</f>
        <v>8952.173095556087</v>
      </c>
      <c r="D148" s="33">
        <f>IF(AND(C146&gt;Z145,D146&gt;Z$5),AB145,IF(D146&gt;V$5,((D146-V$5)/(Z$5-V$5))*(AC146-Y146)+Y146,IF(D146&gt;R$5,((D146-R$5)/(V$5-R$5))*(Y146-U146)+U146,IF(D146&gt;N$5,((D146-N$5)/(R$5-N$5))*(U146-Q146)+Q146,IF(D146&gt;J$5,((D146-J$5)/(N$5-J$5))*(Q146-M146)+M146,IF(D146&gt;F$5,((D146-F$5)/(J$5-F$5))*(M146-I146)+I146,I146))))))</f>
        <v>4167.1990571413298</v>
      </c>
      <c r="E148" s="111" t="s">
        <v>7</v>
      </c>
      <c r="F148" s="108">
        <f>(F$152-F$140)/3+F144</f>
        <v>5466.6666666666661</v>
      </c>
      <c r="G148" s="106">
        <f>(G$152-G$140)/3+G144</f>
        <v>3.2833333333333332</v>
      </c>
      <c r="H148" s="135">
        <f t="shared" si="42"/>
        <v>1664.9746192893399</v>
      </c>
      <c r="I148" s="131">
        <f>IF(I147=1,($C146-F148)/(F147-F148),IF(I147=2,($C146-F147)/(F146-F147),IF(I147=3,($C146-F146)/(F145-F146),0)))</f>
        <v>0.60330578512396704</v>
      </c>
      <c r="J148" s="108">
        <f>(J$152-J$140)/3+J144</f>
        <v>4633.3333333333339</v>
      </c>
      <c r="K148" s="106">
        <f>(K$152-K$140)/3+K144</f>
        <v>2.2666666666666666</v>
      </c>
      <c r="L148" s="135">
        <f t="shared" si="43"/>
        <v>2044.1176470588239</v>
      </c>
      <c r="M148" s="131">
        <f>IF(M147=1,($C146-J148)/(J147-J148),IF(M147=2,($C146-J147)/(J146-J147),IF(M147=3,($C146-J146)/(J145-J146),0)))</f>
        <v>0.65364769056508787</v>
      </c>
      <c r="N148" s="108">
        <f>(N$152-N$140)/3+N144</f>
        <v>4533.3333333333339</v>
      </c>
      <c r="O148" s="106">
        <f>(O$152-O$140)/3+O144</f>
        <v>2.0499999999999998</v>
      </c>
      <c r="P148" s="135">
        <f t="shared" si="44"/>
        <v>2211.3821138211388</v>
      </c>
      <c r="Q148" s="131">
        <f>IF(Q147=1,($C146-N148)/(N147-N148),IF(Q147=2,($C146-N147)/(N146-N147),IF(Q147=3,($C146-N146)/(N145-N146),0)))</f>
        <v>0.6588429752066115</v>
      </c>
      <c r="R148" s="108">
        <f>(R$152-R$140)/3+R144</f>
        <v>4433.3333333333339</v>
      </c>
      <c r="S148" s="106">
        <f>(S$152-S$140)/3+S144</f>
        <v>1.8166666666666669</v>
      </c>
      <c r="T148" s="142">
        <f t="shared" si="45"/>
        <v>2440.3669724770643</v>
      </c>
      <c r="U148" s="131">
        <f>IF(U147=1,($C146-R148)/(R147-R148),IF(U147=2,($C146-R147)/(R146-R147),IF(U147=3,($C146-R146)/(R145-R146),0)))</f>
        <v>0.66388470463705573</v>
      </c>
      <c r="V148" s="108">
        <f>(V$152-V$140)/3+V144</f>
        <v>3933.3333333333335</v>
      </c>
      <c r="W148" s="106">
        <f>(W$152-W$140)/3+W144</f>
        <v>1.4833333333333332</v>
      </c>
      <c r="X148" s="142">
        <f t="shared" si="46"/>
        <v>2651.6853932584272</v>
      </c>
      <c r="Y148" s="131">
        <f>IF(Y147=1,($C146-V148)/(V147-V148),IF(Y147=2,($C146-V147)/(V146-V147),IF(Y147=3,($C146-V146)/(V145-V146),0)))</f>
        <v>0.68701190385927668</v>
      </c>
      <c r="Z148" s="108">
        <f>(Z$152-Z$140)/3+Z144</f>
        <v>3400</v>
      </c>
      <c r="AA148" s="106">
        <f>(AA$152-AA$140)/3+AA144</f>
        <v>1.1333333333333333</v>
      </c>
      <c r="AB148" s="142">
        <f t="shared" si="47"/>
        <v>3000</v>
      </c>
      <c r="AC148" s="131">
        <f>IF(AC147=1,($C146-Z148)/(Z147-Z148),IF(AC147=2,($C146-Z147)/(Z146-Z147),IF(AC147=3,($C146-Z146)/(Z145-Z146),0)))</f>
        <v>0.70841279932189027</v>
      </c>
      <c r="AL148" s="23"/>
    </row>
    <row r="149" spans="1:38" x14ac:dyDescent="0.25">
      <c r="A149" s="128"/>
      <c r="B149" s="186">
        <v>-7</v>
      </c>
      <c r="C149" s="25"/>
      <c r="D149" s="31">
        <f>IF(D150&gt;V$5,(1-(D150-V$5)/(Z$5-V$5))*(Y149-AC149)+AC149,IF(D150&gt;R$5,(1-(D150-R$5)/(V$5-R$5))*(U149-Y149)+Y149,IF(D150&gt;N$5,(1-(D150-N$5)/(R$5-N$5))*(Q149-U149)+U149,IF(D150&gt;J$5,(1-(D150-J$5)/(N$5-J$5))*(M149-Q149)+Q149,IF(D150&gt;F$5,(1-(D150-F$5)/(J$5-F$5))*(I149-M149)+M149,I149)))))</f>
        <v>2.2077225642951714</v>
      </c>
      <c r="E149" s="109" t="s">
        <v>6</v>
      </c>
      <c r="F149" s="48">
        <v>16100</v>
      </c>
      <c r="G149" s="74">
        <v>2.7</v>
      </c>
      <c r="H149" s="133">
        <f t="shared" si="42"/>
        <v>5962.9629629629626</v>
      </c>
      <c r="I149" s="16">
        <f>IF(I151=0,G152,IF(I151=1,(G151-G152)*I152+G152,IF(I151=2,(G150-G151)*I152+G151,IF(I151=3,(G149-G150)*I152+G150,G149))))</f>
        <v>3.4208169624712097</v>
      </c>
      <c r="J149" s="48">
        <v>15900</v>
      </c>
      <c r="K149" s="4">
        <v>2.5</v>
      </c>
      <c r="L149" s="133">
        <f t="shared" si="43"/>
        <v>6360</v>
      </c>
      <c r="M149" s="16">
        <f>IF(M151=0,K152,IF(M151=1,(K151-K152)*M152+K152,IF(M151=2,(K150-K151)*M152+K151,IF(M151=3,(K149-K150)*M152+K150,K149))))</f>
        <v>2.728650137741047</v>
      </c>
      <c r="N149" s="48">
        <v>15700</v>
      </c>
      <c r="O149" s="4">
        <v>2.2999999999999998</v>
      </c>
      <c r="P149" s="133">
        <f t="shared" si="44"/>
        <v>6826.0869565217399</v>
      </c>
      <c r="Q149" s="16">
        <f>IF(Q151=0,O152,IF(Q151=1,(O151-O152)*Q152+O152,IF(Q151=2,(O150-O151)*Q152+O151,IF(Q151=3,(O149-O150)*Q152+O150,O149))))</f>
        <v>2.4967401285583102</v>
      </c>
      <c r="R149" s="48">
        <v>15500</v>
      </c>
      <c r="S149" s="4">
        <v>2.1</v>
      </c>
      <c r="T149" s="141">
        <f t="shared" si="45"/>
        <v>7380.9523809523807</v>
      </c>
      <c r="U149" s="16">
        <f>IF(U151=0,S152,IF(U151=1,(S151-S152)*U152+S152,IF(U151=2,(S150-S151)*U152+S151,IF(U151=3,(S149-S150)*U152+S150,S149))))</f>
        <v>2.2648301193755738</v>
      </c>
      <c r="V149" s="48">
        <v>14700</v>
      </c>
      <c r="W149" s="4">
        <v>2.0499999999999998</v>
      </c>
      <c r="X149" s="141">
        <f t="shared" si="46"/>
        <v>7170.7317073170734</v>
      </c>
      <c r="Y149" s="16">
        <f>IF(Y151=0,W152,IF(Y151=1,(W151-W152)*Y152+W152,IF(Y151=2,(W150-W151)*Y152+W151,IF(Y151=3,(W149-W150)*Y152+W150,W149))))</f>
        <v>2.0257938234014787</v>
      </c>
      <c r="Z149" s="48">
        <v>14000</v>
      </c>
      <c r="AA149" s="4">
        <v>1.95</v>
      </c>
      <c r="AB149" s="141">
        <f t="shared" si="47"/>
        <v>7179.4871794871797</v>
      </c>
      <c r="AC149" s="59">
        <f>IF(AC151=0,AA152,IF(AC151=1,(AA151-AA152)*AC152+AA152,IF(AC151=2,(AA150-AA151)*AC152+AA151,IF(AC151=3,(AA149-AA150)*AC152+AA150,AA149))))</f>
        <v>1.7944801550862157</v>
      </c>
      <c r="AE149" s="23"/>
      <c r="AF149" s="23"/>
      <c r="AG149" s="23"/>
      <c r="AH149" s="23"/>
      <c r="AI149" s="23"/>
      <c r="AJ149" s="23"/>
      <c r="AK149" s="23"/>
      <c r="AL149" s="23"/>
    </row>
    <row r="150" spans="1:38" x14ac:dyDescent="0.25">
      <c r="A150" s="128"/>
      <c r="B150" s="187"/>
      <c r="C150" s="13">
        <f>C$1/(21-E$1)*(C$133-B149)</f>
        <v>8595.0413223140495</v>
      </c>
      <c r="D150" s="32">
        <f>(C150/P$1)^(1/1.3)*50+C$391+$C$2/2+$N$2/100*5+X$2/2</f>
        <v>46.194537315926937</v>
      </c>
      <c r="E150" s="110" t="s">
        <v>20</v>
      </c>
      <c r="F150" s="49">
        <v>14000</v>
      </c>
      <c r="G150" s="71">
        <v>3.05</v>
      </c>
      <c r="H150" s="134">
        <f t="shared" si="42"/>
        <v>4590.1639344262294</v>
      </c>
      <c r="I150" s="63">
        <f>$C150/I149</f>
        <v>2512.5697798531037</v>
      </c>
      <c r="J150" s="49">
        <v>14000</v>
      </c>
      <c r="K150" s="6">
        <v>2.8</v>
      </c>
      <c r="L150" s="134">
        <f t="shared" si="43"/>
        <v>5000</v>
      </c>
      <c r="M150" s="63">
        <f>$C150/M149</f>
        <v>3149.9242806663297</v>
      </c>
      <c r="N150" s="49">
        <v>14000</v>
      </c>
      <c r="O150" s="6">
        <v>2.5499999999999998</v>
      </c>
      <c r="P150" s="134">
        <f t="shared" si="44"/>
        <v>5490.1960784313733</v>
      </c>
      <c r="Q150" s="63">
        <f>$C150/Q149</f>
        <v>3442.5053789146546</v>
      </c>
      <c r="R150" s="49">
        <v>14000</v>
      </c>
      <c r="S150" s="6">
        <v>2.2999999999999998</v>
      </c>
      <c r="T150" s="139">
        <f t="shared" si="45"/>
        <v>6086.9565217391309</v>
      </c>
      <c r="U150" s="63">
        <f>$C150/U149</f>
        <v>3795.0048653908534</v>
      </c>
      <c r="V150" s="49">
        <v>14000</v>
      </c>
      <c r="W150" s="6">
        <v>2.15</v>
      </c>
      <c r="X150" s="139">
        <f t="shared" si="46"/>
        <v>6511.6279069767443</v>
      </c>
      <c r="Y150" s="63">
        <f>$C150/Y149</f>
        <v>4242.8016232581112</v>
      </c>
      <c r="Z150" s="49">
        <v>14000</v>
      </c>
      <c r="AA150" s="6">
        <v>1.95</v>
      </c>
      <c r="AB150" s="139">
        <f t="shared" si="47"/>
        <v>7179.4871794871797</v>
      </c>
      <c r="AC150" s="63">
        <f>IF($C150&gt;Z149,AB149,$C150/AC149)</f>
        <v>4789.7109912040796</v>
      </c>
      <c r="AL150" s="23"/>
    </row>
    <row r="151" spans="1:38" x14ac:dyDescent="0.25">
      <c r="A151" s="128"/>
      <c r="B151" s="187"/>
      <c r="C151" s="225">
        <f>C152/X$2/60/1.11</f>
        <v>25.869382644408915</v>
      </c>
      <c r="D151" s="38">
        <f>IF(AND(D150&lt;F$5,C150&lt;F152),C150/F152*100,IF(AND(D150&lt;J$5,C150&lt;J152),C150/(F152-((D150-F$5)/(J$5-F$5))*(F152-J152))*100,IF(AND(D150&lt;N$5,C150&lt;N152),C150/(J152-((D150-J$5)/(N$5-J$5))*(J152-N152))*100,IF(AND(D150&lt;R$5,C150&lt;R152),C150/(N152-((D150-N$5)/(R$5-N$5))*(N152-R152))*100,IF(AND(D150&lt;V$5,C154&lt;V152),C150/(R152-((D150-R$5)/(V$5-R$5))*(R152-V152))*100,100)))))</f>
        <v>100</v>
      </c>
      <c r="E151" s="110" t="s">
        <v>21</v>
      </c>
      <c r="F151" s="49">
        <v>11200</v>
      </c>
      <c r="G151" s="71">
        <v>3.25</v>
      </c>
      <c r="H151" s="134">
        <f t="shared" si="42"/>
        <v>3446.1538461538462</v>
      </c>
      <c r="I151" s="132">
        <f>IF($C150&gt;F150,3,IF($C150&gt;F151,2,IF($C150&gt;F152,1,0)))</f>
        <v>1</v>
      </c>
      <c r="J151" s="49">
        <v>11200</v>
      </c>
      <c r="K151" s="6">
        <v>3</v>
      </c>
      <c r="L151" s="134">
        <f t="shared" si="43"/>
        <v>3733.3333333333335</v>
      </c>
      <c r="M151" s="132">
        <f>IF($C150&gt;J150,3,IF($C150&gt;J151,2,IF($C150&gt;J152,1,0)))</f>
        <v>1</v>
      </c>
      <c r="N151" s="49">
        <v>11200</v>
      </c>
      <c r="O151" s="6">
        <v>2.75</v>
      </c>
      <c r="P151" s="134">
        <f t="shared" si="44"/>
        <v>4072.7272727272725</v>
      </c>
      <c r="Q151" s="132">
        <f>IF($C150&gt;N150,3,IF($C150&gt;N151,2,IF($C150&gt;N152,1,0)))</f>
        <v>1</v>
      </c>
      <c r="R151" s="49">
        <v>11200</v>
      </c>
      <c r="S151" s="6">
        <v>2.5</v>
      </c>
      <c r="T151" s="139">
        <f t="shared" si="45"/>
        <v>4480</v>
      </c>
      <c r="U151" s="132">
        <f>IF($C150&gt;R150,3,IF($C150&gt;R151,2,IF($C150&gt;R152,1,0)))</f>
        <v>1</v>
      </c>
      <c r="V151" s="49">
        <v>11200</v>
      </c>
      <c r="W151" s="6">
        <v>2.2999999999999998</v>
      </c>
      <c r="X151" s="139">
        <f t="shared" si="46"/>
        <v>4869.5652173913049</v>
      </c>
      <c r="Y151" s="132">
        <f>IF($C150&gt;V150,3,IF($C150&gt;V151,2,IF($C150&gt;V152,1,0)))</f>
        <v>1</v>
      </c>
      <c r="Z151" s="49">
        <v>11200</v>
      </c>
      <c r="AA151" s="6">
        <v>2.1</v>
      </c>
      <c r="AB151" s="139">
        <f t="shared" si="47"/>
        <v>5333.333333333333</v>
      </c>
      <c r="AC151" s="129">
        <f>IF($C150&gt;Z149,4,IF($C150&gt;Z150,3,IF($C150&gt;Z151,2,IF($C150&gt;Z152,1,0))))</f>
        <v>1</v>
      </c>
      <c r="AL151" s="23"/>
    </row>
    <row r="152" spans="1:38" ht="15.75" thickBot="1" x14ac:dyDescent="0.3">
      <c r="A152" s="128"/>
      <c r="B152" s="188"/>
      <c r="C152" s="161">
        <f>D152*D149</f>
        <v>8614.5044205881695</v>
      </c>
      <c r="D152" s="33">
        <f>IF(AND(C150&gt;Z149,D150&gt;Z$5),AB149,IF(D150&gt;V$5,((D150-V$5)/(Z$5-V$5))*(AC150-Y150)+Y150,IF(D150&gt;R$5,((D150-R$5)/(V$5-R$5))*(Y150-U150)+U150,IF(D150&gt;N$5,((D150-N$5)/(R$5-N$5))*(U150-Q150)+Q150,IF(D150&gt;J$5,((D150-J$5)/(N$5-J$5))*(Q150-M150)+M150,IF(D150&gt;F$5,((D150-F$5)/(J$5-F$5))*(M150-I150)+I150,I150))))))</f>
        <v>3901.986852835561</v>
      </c>
      <c r="E152" s="111" t="s">
        <v>7</v>
      </c>
      <c r="F152" s="50">
        <v>5100</v>
      </c>
      <c r="G152" s="73">
        <v>3.65</v>
      </c>
      <c r="H152" s="135">
        <f t="shared" si="42"/>
        <v>1397.2602739726028</v>
      </c>
      <c r="I152" s="131">
        <f>IF(I151=1,($C150-F152)/(F151-F152),IF(I151=2,($C150-F151)/(F150-F151),IF(I151=3,($C150-F150)/(F149-F150),0)))</f>
        <v>0.57295759382197531</v>
      </c>
      <c r="J152" s="50">
        <v>4000</v>
      </c>
      <c r="K152" s="8">
        <v>2.25</v>
      </c>
      <c r="L152" s="135">
        <f t="shared" si="43"/>
        <v>1777.7777777777778</v>
      </c>
      <c r="M152" s="131">
        <f>IF(M151=1,($C150-J152)/(J151-J152),IF(M151=2,($C150-J151)/(J150-J151),IF(M151=3,($C150-J150)/(J149-J150),0)))</f>
        <v>0.63820018365472908</v>
      </c>
      <c r="N152" s="50">
        <v>4000</v>
      </c>
      <c r="O152" s="8">
        <v>2.0499999999999998</v>
      </c>
      <c r="P152" s="135">
        <f t="shared" si="44"/>
        <v>1951.2195121951222</v>
      </c>
      <c r="Q152" s="131">
        <f>IF(Q151=1,($C150-N152)/(N151-N152),IF(Q151=2,($C150-N151)/(N150-N151),IF(Q151=3,($C150-N150)/(N149-N150),0)))</f>
        <v>0.63820018365472908</v>
      </c>
      <c r="R152" s="50">
        <v>4000</v>
      </c>
      <c r="S152" s="8">
        <v>1.85</v>
      </c>
      <c r="T152" s="142">
        <f t="shared" si="45"/>
        <v>2162.1621621621621</v>
      </c>
      <c r="U152" s="131">
        <f>IF(U151=1,($C150-R152)/(R151-R152),IF(U151=2,($C150-R151)/(R150-R151),IF(U151=3,($C150-R150)/(R149-R150),0)))</f>
        <v>0.63820018365472908</v>
      </c>
      <c r="V152" s="50">
        <v>3600</v>
      </c>
      <c r="W152" s="8">
        <v>1.5</v>
      </c>
      <c r="X152" s="135">
        <f t="shared" si="46"/>
        <v>2400</v>
      </c>
      <c r="Y152" s="131">
        <f>IF(Y151=1,($C150-V152)/(V151-V152),IF(Y151=2,($C150-V151)/(V150-V151),IF(Y151=3,($C150-V150)/(V149-V150),0)))</f>
        <v>0.65724227925184864</v>
      </c>
      <c r="Z152" s="50">
        <v>3100</v>
      </c>
      <c r="AA152" s="8">
        <v>1.1499999999999999</v>
      </c>
      <c r="AB152" s="142">
        <f t="shared" si="47"/>
        <v>2695.6521739130435</v>
      </c>
      <c r="AC152" s="131">
        <f>IF(AC151=1,($C150-Z152)/(Z151-Z152),IF(AC151=2,($C150-Z151)/(Z150-Z151),IF(AC151=3,($C150-Z150)/(Z149-Z150),0)))</f>
        <v>0.67840016324864805</v>
      </c>
      <c r="AL152" s="23"/>
    </row>
    <row r="153" spans="1:38" x14ac:dyDescent="0.25">
      <c r="A153" s="128"/>
      <c r="B153" s="186">
        <v>-6</v>
      </c>
      <c r="C153" s="34"/>
      <c r="D153" s="31">
        <f>IF(D154&gt;V$5,(1-(D154-V$5)/(Z$5-V$5))*(Y153-AC153)+AC153,IF(D154&gt;R$5,(1-(D154-R$5)/(V$5-R$5))*(U153-Y153)+Y153,IF(D154&gt;N$5,(1-(D154-N$5)/(R$5-N$5))*(Q153-U153)+U153,IF(D154&gt;J$5,(1-(D154-J$5)/(N$5-J$5))*(M153-Q153)+Q153,IF(D154&gt;F$5,(1-(D154-F$5)/(J$5-F$5))*(I153-M153)+M153,I153)))))</f>
        <v>2.2644736165070065</v>
      </c>
      <c r="E153" s="109" t="s">
        <v>6</v>
      </c>
      <c r="F153" s="107">
        <f>(F$185-F$149)/9+F149</f>
        <v>16144.444444444445</v>
      </c>
      <c r="G153" s="105">
        <f>(G$185-G$149)/9+G149</f>
        <v>2.7611111111111111</v>
      </c>
      <c r="H153" s="133">
        <f t="shared" si="42"/>
        <v>5847.082494969819</v>
      </c>
      <c r="I153" s="16">
        <f>IF(I155=0,G156,IF(I155=1,(G155-G156)*I156+G156,IF(I155=2,(G154-G155)*I156+G155,IF(I155=3,(G153-G154)*I156+G154,G153))))</f>
        <v>3.4968022470696267</v>
      </c>
      <c r="J153" s="107">
        <f>(J$185-J$149)/9+J149</f>
        <v>15944.444444444445</v>
      </c>
      <c r="K153" s="105">
        <f>(K$185-K$149)/9+K149</f>
        <v>2.5555555555555554</v>
      </c>
      <c r="L153" s="133">
        <f t="shared" si="43"/>
        <v>6239.1304347826099</v>
      </c>
      <c r="M153" s="16">
        <f>IF(M155=0,K156,IF(M155=1,(K155-K156)*M156+K156,IF(M155=2,(K154-K155)*M156+K155,IF(M155=3,(K153-K154)*M156+K154,K153))))</f>
        <v>2.7794626729691663</v>
      </c>
      <c r="N153" s="107">
        <f>(N$185-N$149)/9+N149</f>
        <v>15733.333333333334</v>
      </c>
      <c r="O153" s="105">
        <f>(O$185-O$149)/9+O149</f>
        <v>2.3499999999999996</v>
      </c>
      <c r="P153" s="133">
        <f t="shared" si="44"/>
        <v>6695.0354609929091</v>
      </c>
      <c r="Q153" s="16">
        <f>IF(Q155=0,O156,IF(Q155=1,(O155-O156)*Q156+O156,IF(Q155=2,(O154-O155)*Q156+O155,IF(Q155=3,(O153-O154)*Q156+O154,O153))))</f>
        <v>2.5356958465666448</v>
      </c>
      <c r="R153" s="107">
        <f>(R$185-R$149)/9+R149</f>
        <v>15533.333333333334</v>
      </c>
      <c r="S153" s="105">
        <f>(S$185-S$149)/9+S149</f>
        <v>2.1444444444444444</v>
      </c>
      <c r="T153" s="141">
        <f t="shared" si="45"/>
        <v>7243.5233160621765</v>
      </c>
      <c r="U153" s="16">
        <f>IF(U155=0,S156,IF(U155=1,(S155-S156)*U156+S156,IF(U155=2,(S154-S155)*U156+S155,IF(U155=3,(S153-S154)*U156+S154,S153))))</f>
        <v>2.2899706323010571</v>
      </c>
      <c r="V153" s="107">
        <f>(V$185-V$149)/9+V149</f>
        <v>14744.444444444445</v>
      </c>
      <c r="W153" s="105">
        <f>(W$185-W$149)/9+W149</f>
        <v>2.0944444444444441</v>
      </c>
      <c r="X153" s="133">
        <f t="shared" si="46"/>
        <v>7039.7877984084898</v>
      </c>
      <c r="Y153" s="16">
        <f>IF(Y155=0,W156,IF(Y155=1,(W155-W156)*Y156+W156,IF(Y155=2,(W154-W155)*Y156+W155,IF(Y155=3,(W153-W154)*Y156+W154,W153))))</f>
        <v>2.044841668380867</v>
      </c>
      <c r="Z153" s="107">
        <f>(Z$185-Z$149)/9+Z149</f>
        <v>14033.333333333334</v>
      </c>
      <c r="AA153" s="105">
        <f>(AA$185-AA$149)/9+AA149</f>
        <v>1.9944444444444445</v>
      </c>
      <c r="AB153" s="141">
        <f t="shared" si="47"/>
        <v>7036.2116991643452</v>
      </c>
      <c r="AC153" s="59">
        <f>IF(AC155=0,AA156,IF(AC155=1,(AA155-AA156)*AC156+AA156,IF(AC155=2,(AA154-AA155)*AC156+AA155,IF(AC155=3,(AA153-AA154)*AC156+AA154,AA153))))</f>
        <v>1.8032195077649622</v>
      </c>
      <c r="AE153" s="23"/>
      <c r="AF153" s="23"/>
      <c r="AG153" s="23"/>
      <c r="AH153" s="23"/>
      <c r="AI153" s="23"/>
      <c r="AJ153" s="23"/>
      <c r="AK153" s="23"/>
      <c r="AL153" s="23"/>
    </row>
    <row r="154" spans="1:38" x14ac:dyDescent="0.25">
      <c r="A154" s="128"/>
      <c r="B154" s="187"/>
      <c r="C154" s="13">
        <f>C$1/(21-E$1)*(C$133-B153)</f>
        <v>8264.4628099173551</v>
      </c>
      <c r="D154" s="32">
        <f>(C154/P$1)^(1/1.3)*50+C$391+$C$2/2+$N$2/100*5+X$2/2</f>
        <v>45.520073503071472</v>
      </c>
      <c r="E154" s="110" t="s">
        <v>20</v>
      </c>
      <c r="F154" s="49">
        <v>14000</v>
      </c>
      <c r="G154" s="104">
        <f>(G$186-G$150)/9+G150</f>
        <v>3.0888888888888886</v>
      </c>
      <c r="H154" s="134">
        <f t="shared" si="42"/>
        <v>4532.3741007194249</v>
      </c>
      <c r="I154" s="63">
        <f>$C154/I153</f>
        <v>2363.4344255077908</v>
      </c>
      <c r="J154" s="49">
        <v>14000</v>
      </c>
      <c r="K154" s="104">
        <f>(K$186-K$150)/9+K150</f>
        <v>2.8388888888888886</v>
      </c>
      <c r="L154" s="134">
        <f t="shared" si="43"/>
        <v>4931.5068493150693</v>
      </c>
      <c r="M154" s="63">
        <f>$C154/M153</f>
        <v>2973.403057465358</v>
      </c>
      <c r="N154" s="49">
        <v>14000</v>
      </c>
      <c r="O154" s="104">
        <f>(O$186-O$150)/9+O150</f>
        <v>2.5888888888888886</v>
      </c>
      <c r="P154" s="134">
        <f t="shared" si="44"/>
        <v>5407.7253218884125</v>
      </c>
      <c r="Q154" s="63">
        <f>$C154/Q153</f>
        <v>3259.2484706348014</v>
      </c>
      <c r="R154" s="49">
        <v>14000</v>
      </c>
      <c r="S154" s="104">
        <f>(S$186-S$150)/9+S150</f>
        <v>2.3388888888888886</v>
      </c>
      <c r="T154" s="139">
        <f t="shared" si="45"/>
        <v>5985.7482185273166</v>
      </c>
      <c r="U154" s="63">
        <f>$C154/U153</f>
        <v>3608.9820076045612</v>
      </c>
      <c r="V154" s="49">
        <v>14000</v>
      </c>
      <c r="W154" s="104">
        <f>(W$186-W$150)/9+W150</f>
        <v>2.1944444444444442</v>
      </c>
      <c r="X154" s="139">
        <f t="shared" si="46"/>
        <v>6379.7468354430384</v>
      </c>
      <c r="Y154" s="63">
        <f>$C154/Y153</f>
        <v>4041.6150246298862</v>
      </c>
      <c r="Z154" s="49">
        <v>14000</v>
      </c>
      <c r="AA154" s="104">
        <f>(AA$186-AA$150)/9+AA150</f>
        <v>2</v>
      </c>
      <c r="AB154" s="139">
        <f t="shared" si="47"/>
        <v>7000</v>
      </c>
      <c r="AC154" s="63">
        <f>IF($C154&gt;Z153,AB153,$C154/AC153)</f>
        <v>4583.1706979262417</v>
      </c>
      <c r="AL154" s="23"/>
    </row>
    <row r="155" spans="1:38" x14ac:dyDescent="0.25">
      <c r="A155" s="128"/>
      <c r="B155" s="187"/>
      <c r="C155" s="225">
        <f>C156/X$2/60/1.11</f>
        <v>24.847886757161895</v>
      </c>
      <c r="D155" s="38">
        <f>IF(AND(D154&lt;F$5,C154&lt;F156),C154/F156*100,IF(AND(D154&lt;J$5,C154&lt;J156),C154/(F156-((D154-F$5)/(J$5-F$5))*(F156-J156))*100,IF(AND(D154&lt;N$5,C154&lt;N156),C154/(J156-((D154-J$5)/(N$5-J$5))*(J156-N156))*100,IF(AND(D154&lt;R$5,C154&lt;R156),C154/(N156-((D154-N$5)/(R$5-N$5))*(N156-R156))*100,IF(AND(D154&lt;V$5,C158&lt;V156),C154/(R156-((D154-R$5)/(V$5-R$5))*(R156-V156))*100,100)))))</f>
        <v>100</v>
      </c>
      <c r="E155" s="110" t="s">
        <v>21</v>
      </c>
      <c r="F155" s="49">
        <v>11200</v>
      </c>
      <c r="G155" s="104">
        <f>(G$187-G$151)/9+G151</f>
        <v>3.2944444444444443</v>
      </c>
      <c r="H155" s="134">
        <f t="shared" si="42"/>
        <v>3399.6627318718383</v>
      </c>
      <c r="I155" s="130">
        <f>IF($C154&gt;F154,3,IF($C154&gt;F155,2,IF($C154&gt;F156,1,0)))</f>
        <v>1</v>
      </c>
      <c r="J155" s="49">
        <v>11200</v>
      </c>
      <c r="K155" s="104">
        <f>(K$187-K$151)/9+K151</f>
        <v>3.0444444444444443</v>
      </c>
      <c r="L155" s="134">
        <f t="shared" si="43"/>
        <v>3678.8321167883214</v>
      </c>
      <c r="M155" s="130">
        <f>IF($C154&gt;J154,3,IF($C154&gt;J155,2,IF($C154&gt;J156,1,0)))</f>
        <v>1</v>
      </c>
      <c r="N155" s="49">
        <v>11200</v>
      </c>
      <c r="O155" s="104">
        <f>(O$187-O$151)/9+O151</f>
        <v>2.7944444444444443</v>
      </c>
      <c r="P155" s="134">
        <f t="shared" si="44"/>
        <v>4007.9522862823064</v>
      </c>
      <c r="Q155" s="130">
        <f>IF($C154&gt;N154,3,IF($C154&gt;N155,2,IF($C154&gt;N156,1,0)))</f>
        <v>1</v>
      </c>
      <c r="R155" s="49">
        <v>11200</v>
      </c>
      <c r="S155" s="104">
        <f>(S$187-S$151)/9+S151</f>
        <v>2.5444444444444443</v>
      </c>
      <c r="T155" s="139">
        <f t="shared" si="45"/>
        <v>4401.7467248908297</v>
      </c>
      <c r="U155" s="130">
        <f>IF($C154&gt;R154,3,IF($C154&gt;R155,2,IF($C154&gt;R156,1,0)))</f>
        <v>1</v>
      </c>
      <c r="V155" s="49">
        <v>11200</v>
      </c>
      <c r="W155" s="104">
        <f>(W$187-W$151)/9+W151</f>
        <v>2.3499999999999996</v>
      </c>
      <c r="X155" s="139">
        <f t="shared" si="46"/>
        <v>4765.9574468085111</v>
      </c>
      <c r="Y155" s="130">
        <f>IF($C154&gt;V154,3,IF($C154&gt;V155,2,IF($C154&gt;V156,1,0)))</f>
        <v>1</v>
      </c>
      <c r="Z155" s="49">
        <v>11200</v>
      </c>
      <c r="AA155" s="104">
        <f>(AA$187-AA$151)/9+AA151</f>
        <v>2.15</v>
      </c>
      <c r="AB155" s="139">
        <f t="shared" si="47"/>
        <v>5209.302325581396</v>
      </c>
      <c r="AC155" s="129">
        <f>IF($C154&gt;Z153,4,IF($C154&gt;Z154,3,IF($C154&gt;Z155,2,IF($C154&gt;Z156,1,0))))</f>
        <v>1</v>
      </c>
      <c r="AL155" s="23"/>
    </row>
    <row r="156" spans="1:38" ht="15.75" thickBot="1" x14ac:dyDescent="0.3">
      <c r="A156" s="128"/>
      <c r="B156" s="188"/>
      <c r="C156" s="161">
        <f>D156*D153</f>
        <v>8274.3462901349103</v>
      </c>
      <c r="D156" s="33">
        <f>IF(AND(C154&gt;Z153,D154&gt;Z$5),AB153,IF(D154&gt;V$5,((D154-V$5)/(Z$5-V$5))*(AC154-Y154)+Y154,IF(D154&gt;R$5,((D154-R$5)/(V$5-R$5))*(Y154-U154)+U154,IF(D154&gt;N$5,((D154-N$5)/(R$5-N$5))*(U154-Q154)+Q154,IF(D154&gt;J$5,((D154-J$5)/(N$5-J$5))*(Q154-M154)+M154,IF(D154&gt;F$5,((D154-F$5)/(J$5-F$5))*(M154-I154)+I154,I154))))))</f>
        <v>3653.9822013463095</v>
      </c>
      <c r="E156" s="111" t="s">
        <v>7</v>
      </c>
      <c r="F156" s="108">
        <f>(F$188-F$152)/9+F152</f>
        <v>5155.5555555555557</v>
      </c>
      <c r="G156" s="106">
        <f>(G$188-G$152)/9+G152</f>
        <v>3.7111111111111112</v>
      </c>
      <c r="H156" s="135">
        <f t="shared" si="42"/>
        <v>1389.2215568862275</v>
      </c>
      <c r="I156" s="131">
        <f>IF(I155=1,($C154-F156)/(F155-F156),IF(I155=2,($C154-F155)/(F154-F155),IF(I155=3,($C154-F154)/(F153-F154),0)))</f>
        <v>0.5143412736995624</v>
      </c>
      <c r="J156" s="108">
        <f>(J$188-J$152)/9+J152</f>
        <v>4122.2222222222226</v>
      </c>
      <c r="K156" s="106">
        <f>(K$188-K$152)/9+K152</f>
        <v>2.4055555555555554</v>
      </c>
      <c r="L156" s="135">
        <f t="shared" si="43"/>
        <v>1713.6258660508086</v>
      </c>
      <c r="M156" s="131">
        <f>IF(M155=1,($C154-J156)/(J155-J156),IF(M155=2,($C154-J155)/(J154-J155),IF(M155=3,($C154-J154)/(J153-J154),0)))</f>
        <v>0.5852459229082605</v>
      </c>
      <c r="N156" s="108">
        <f>(N$188-N$152)/9+N152</f>
        <v>4077.7777777777778</v>
      </c>
      <c r="O156" s="106">
        <f>(O$188-O$152)/9+O152</f>
        <v>2.1666666666666665</v>
      </c>
      <c r="P156" s="135">
        <f t="shared" si="44"/>
        <v>1882.0512820512822</v>
      </c>
      <c r="Q156" s="131">
        <f>IF(Q155=1,($C154-N156)/(N155-N156),IF(Q155=2,($C154-N155)/(N154-N155),IF(Q155=3,($C154-N154)/(N153-N154),0)))</f>
        <v>0.58783409187607172</v>
      </c>
      <c r="R156" s="108">
        <f>(R$188-R$152)/9+R152</f>
        <v>4022.2222222222222</v>
      </c>
      <c r="S156" s="106">
        <f>(S$188-S$152)/9+S152</f>
        <v>1.9222222222222223</v>
      </c>
      <c r="T156" s="142">
        <f t="shared" si="45"/>
        <v>2092.4855491329481</v>
      </c>
      <c r="U156" s="131">
        <f>IF(U155=1,($C154-R156)/(R155-R156),IF(U155=2,($C154-R155)/(R154-R155),IF(U155=3,($C154-R154)/(R153-R154),0)))</f>
        <v>0.59102423048384201</v>
      </c>
      <c r="V156" s="108">
        <f>(V$188-V$152)/9+V152</f>
        <v>3611.1111111111113</v>
      </c>
      <c r="W156" s="106">
        <f>(W$188-W$152)/9+W152</f>
        <v>1.5611111111111111</v>
      </c>
      <c r="X156" s="142">
        <f t="shared" si="46"/>
        <v>2313.1672597864772</v>
      </c>
      <c r="Y156" s="131">
        <f>IF(Y155=1,($C154-V156)/(V155-V156),IF(Y155=2,($C154-V155)/(V154-V155),IF(Y155=3,($C154-V154)/(V153-V154),0)))</f>
        <v>0.61317957963771885</v>
      </c>
      <c r="Z156" s="108">
        <f>(Z$188-Z$152)/9+Z152</f>
        <v>3111.1111111111113</v>
      </c>
      <c r="AA156" s="106">
        <f>(AA$188-AA$152)/9+AA152</f>
        <v>1.1944444444444444</v>
      </c>
      <c r="AB156" s="142">
        <f t="shared" si="47"/>
        <v>2604.651162790698</v>
      </c>
      <c r="AC156" s="131">
        <f>IF(AC155=1,($C154-Z156)/(Z155-Z156),IF(AC155=2,($C154-Z155)/(Z154-Z155),IF(AC155=3,($C154-Z154)/(Z153-Z154),0)))</f>
        <v>0.63709018254472793</v>
      </c>
      <c r="AL156" s="23"/>
    </row>
    <row r="157" spans="1:38" x14ac:dyDescent="0.25">
      <c r="A157" s="128"/>
      <c r="B157" s="186">
        <v>-5</v>
      </c>
      <c r="C157" s="25"/>
      <c r="D157" s="31">
        <f>IF(D158&gt;V$5,(1-(D158-V$5)/(Z$5-V$5))*(Y157-AC157)+AC157,IF(D158&gt;R$5,(1-(D158-R$5)/(V$5-R$5))*(U157-Y157)+Y157,IF(D158&gt;N$5,(1-(D158-N$5)/(R$5-N$5))*(Q157-U157)+U157,IF(D158&gt;J$5,(1-(D158-J$5)/(N$5-J$5))*(M157-Q157)+Q157,IF(D158&gt;F$5,(1-(D158-F$5)/(J$5-F$5))*(I157-M157)+M157,I157)))))</f>
        <v>2.3260319984329834</v>
      </c>
      <c r="E157" s="109" t="s">
        <v>6</v>
      </c>
      <c r="F157" s="107">
        <f>(F$185-F$149)/9+F153</f>
        <v>16188.888888888891</v>
      </c>
      <c r="G157" s="105">
        <f>(G$185-G$149)/9+G153</f>
        <v>2.822222222222222</v>
      </c>
      <c r="H157" s="133">
        <f t="shared" si="42"/>
        <v>5736.2204724409457</v>
      </c>
      <c r="I157" s="16">
        <f>IF(I159=0,G160,IF(I159=1,(G159-G160)*I160+G160,IF(I159=2,(G158-G159)*I160+G159,IF(I159=3,(G157-G158)*I160+G158,G157))))</f>
        <v>3.5752126595692122</v>
      </c>
      <c r="J157" s="107">
        <f>(J$185-J$149)/9+J153</f>
        <v>15988.888888888891</v>
      </c>
      <c r="K157" s="105">
        <f>(K$185-K$149)/9+K153</f>
        <v>2.6111111111111107</v>
      </c>
      <c r="L157" s="133">
        <f t="shared" si="43"/>
        <v>6123.4042553191503</v>
      </c>
      <c r="M157" s="16">
        <f>IF(M159=0,K160,IF(M159=1,(K159-K160)*M160+K160,IF(M159=2,(K158-K159)*M160+K159,IF(M159=3,(K157-K158)*M160+K158,K157))))</f>
        <v>2.8410606207295137</v>
      </c>
      <c r="N157" s="107">
        <f>(N$185-N$149)/9+N153</f>
        <v>15766.666666666668</v>
      </c>
      <c r="O157" s="105">
        <f>(O$185-O$149)/9+O153</f>
        <v>2.3999999999999995</v>
      </c>
      <c r="P157" s="133">
        <f t="shared" si="44"/>
        <v>6569.4444444444462</v>
      </c>
      <c r="Q157" s="16">
        <f>IF(Q159=0,O160,IF(Q159=1,(O159-O160)*Q160+O160,IF(Q159=2,(O158-O159)*Q160+O159,IF(Q159=3,(O157-O158)*Q160+O158,O157))))</f>
        <v>2.5813087861696982</v>
      </c>
      <c r="R157" s="107">
        <f>(R$185-R$149)/9+R153</f>
        <v>15566.666666666668</v>
      </c>
      <c r="S157" s="105">
        <f>(S$185-S$149)/9+S153</f>
        <v>2.1888888888888887</v>
      </c>
      <c r="T157" s="141">
        <f t="shared" si="45"/>
        <v>7111.6751269035549</v>
      </c>
      <c r="U157" s="16">
        <f>IF(U159=0,S160,IF(U159=1,(S159-S160)*U160+S160,IF(U159=2,(S158-S159)*U160+S159,IF(U159=3,(S157-S158)*U160+S158,S157))))</f>
        <v>2.3175578483878878</v>
      </c>
      <c r="V157" s="107">
        <f>(V$185-V$149)/9+V153</f>
        <v>14788.888888888891</v>
      </c>
      <c r="W157" s="105">
        <f>(W$185-W$149)/9+W153</f>
        <v>2.1388888888888884</v>
      </c>
      <c r="X157" s="141">
        <f t="shared" si="46"/>
        <v>6914.2857142857165</v>
      </c>
      <c r="Y157" s="16">
        <f>IF(Y159=0,W160,IF(Y159=1,(W159-W160)*Y160+W160,IF(Y159=2,(W158-W159)*Y160+W159,IF(Y159=3,(W157-W158)*Y160+W158,W157))))</f>
        <v>2.0647681830299796</v>
      </c>
      <c r="Z157" s="107">
        <f>(Z$185-Z$149)/9+Z153</f>
        <v>14066.666666666668</v>
      </c>
      <c r="AA157" s="105">
        <f>(AA$185-AA$149)/9+AA153</f>
        <v>2.0388888888888888</v>
      </c>
      <c r="AB157" s="141">
        <f t="shared" si="47"/>
        <v>6899.1825613079027</v>
      </c>
      <c r="AC157" s="59">
        <f>IF(AC159=0,AA160,IF(AC159=1,(AA159-AA160)*AC160+AA160,IF(AC159=2,(AA158-AA159)*AC160+AA159,IF(AC159=3,(AA157-AA158)*AC160+AA158,AA157))))</f>
        <v>1.8113906351245352</v>
      </c>
      <c r="AE157" s="23"/>
      <c r="AF157" s="23"/>
      <c r="AG157" s="23"/>
      <c r="AH157" s="23"/>
      <c r="AI157" s="23"/>
      <c r="AJ157" s="23"/>
      <c r="AK157" s="23"/>
      <c r="AL157" s="23"/>
    </row>
    <row r="158" spans="1:38" x14ac:dyDescent="0.25">
      <c r="A158" s="128"/>
      <c r="B158" s="187"/>
      <c r="C158" s="13">
        <f>C$1/(21-E$1)*(C$133-B157)</f>
        <v>7933.8842975206617</v>
      </c>
      <c r="D158" s="32">
        <f>(C158/P$1)^(1/1.3)*50+C$391+$C$2/2+$N$2/100*5+X$2/2</f>
        <v>44.839353176971343</v>
      </c>
      <c r="E158" s="110" t="s">
        <v>20</v>
      </c>
      <c r="F158" s="49">
        <v>14000</v>
      </c>
      <c r="G158" s="104">
        <f>(G$186-G$150)/9+G154</f>
        <v>3.1277777777777773</v>
      </c>
      <c r="H158" s="134">
        <f t="shared" si="42"/>
        <v>4476.0213143872124</v>
      </c>
      <c r="I158" s="63">
        <f>$C158/I157</f>
        <v>2219.1363292153474</v>
      </c>
      <c r="J158" s="49">
        <v>14000</v>
      </c>
      <c r="K158" s="104">
        <f>(K$186-K$150)/9+K154</f>
        <v>2.8777777777777773</v>
      </c>
      <c r="L158" s="134">
        <f t="shared" si="43"/>
        <v>4864.8648648648659</v>
      </c>
      <c r="M158" s="63">
        <f>$C158/M157</f>
        <v>2792.5783207974764</v>
      </c>
      <c r="N158" s="49">
        <v>14000</v>
      </c>
      <c r="O158" s="104">
        <f>(O$186-O$150)/9+O154</f>
        <v>2.6277777777777773</v>
      </c>
      <c r="P158" s="134">
        <f t="shared" si="44"/>
        <v>5327.6955602537009</v>
      </c>
      <c r="Q158" s="63">
        <f>$C158/Q157</f>
        <v>3073.5897774142077</v>
      </c>
      <c r="R158" s="49">
        <v>14000</v>
      </c>
      <c r="S158" s="104">
        <f>(S$186-S$150)/9+S154</f>
        <v>2.3777777777777773</v>
      </c>
      <c r="T158" s="139">
        <f t="shared" si="45"/>
        <v>5887.8504672897207</v>
      </c>
      <c r="U158" s="63">
        <f>$C158/U157</f>
        <v>3423.3813421483896</v>
      </c>
      <c r="V158" s="49">
        <v>14000</v>
      </c>
      <c r="W158" s="104">
        <f>(W$186-W$150)/9+W154</f>
        <v>2.2388888888888885</v>
      </c>
      <c r="X158" s="139">
        <f t="shared" si="46"/>
        <v>6253.101736972706</v>
      </c>
      <c r="Y158" s="63">
        <f>$C158/Y157</f>
        <v>3842.506080211846</v>
      </c>
      <c r="Z158" s="49">
        <v>14000</v>
      </c>
      <c r="AA158" s="104">
        <f>(AA$186-AA$150)/9+AA154</f>
        <v>2.0499999999999998</v>
      </c>
      <c r="AB158" s="139">
        <f t="shared" si="47"/>
        <v>6829.2682926829275</v>
      </c>
      <c r="AC158" s="63">
        <f>IF($C158&gt;Z157,AB157,$C158/AC157)</f>
        <v>4379.9963098380476</v>
      </c>
      <c r="AL158" s="23"/>
    </row>
    <row r="159" spans="1:38" x14ac:dyDescent="0.25">
      <c r="A159" s="128"/>
      <c r="B159" s="187"/>
      <c r="C159" s="225">
        <f>C160/X$2/60/1.11</f>
        <v>23.834093832749002</v>
      </c>
      <c r="D159" s="38">
        <f>IF(AND(D158&lt;F$5,C158&lt;F160),C158/F160*100,IF(AND(D158&lt;J$5,C158&lt;J160),C158/(F160-((D158-F$5)/(J$5-F$5))*(F160-J160))*100,IF(AND(D158&lt;N$5,C158&lt;N160),C158/(J160-((D158-J$5)/(N$5-J$5))*(J160-N160))*100,IF(AND(D158&lt;R$5,C158&lt;R160),C158/(N160-((D158-N$5)/(R$5-N$5))*(N160-R160))*100,IF(AND(D158&lt;V$5,C162&lt;V160),C158/(R160-((D158-R$5)/(V$5-R$5))*(R160-V160))*100,100)))))</f>
        <v>100</v>
      </c>
      <c r="E159" s="110" t="s">
        <v>21</v>
      </c>
      <c r="F159" s="49">
        <v>11200</v>
      </c>
      <c r="G159" s="104">
        <f>(G$187-G$151)/9+G155</f>
        <v>3.3388888888888886</v>
      </c>
      <c r="H159" s="134">
        <f t="shared" si="42"/>
        <v>3354.409317803661</v>
      </c>
      <c r="I159" s="130">
        <f>IF($C158&gt;F158,3,IF($C158&gt;F159,2,IF($C158&gt;F160,1,0)))</f>
        <v>1</v>
      </c>
      <c r="J159" s="49">
        <v>11200</v>
      </c>
      <c r="K159" s="104">
        <f>(K$187-K$151)/9+K155</f>
        <v>3.0888888888888886</v>
      </c>
      <c r="L159" s="134">
        <f t="shared" si="43"/>
        <v>3625.8992805755402</v>
      </c>
      <c r="M159" s="130">
        <f>IF($C158&gt;J158,3,IF($C158&gt;J159,2,IF($C158&gt;J160,1,0)))</f>
        <v>1</v>
      </c>
      <c r="N159" s="49">
        <v>11200</v>
      </c>
      <c r="O159" s="104">
        <f>(O$187-O$151)/9+O155</f>
        <v>2.8388888888888886</v>
      </c>
      <c r="P159" s="134">
        <f t="shared" si="44"/>
        <v>3945.2054794520554</v>
      </c>
      <c r="Q159" s="130">
        <f>IF($C158&gt;N158,3,IF($C158&gt;N159,2,IF($C158&gt;N160,1,0)))</f>
        <v>1</v>
      </c>
      <c r="R159" s="49">
        <v>11200</v>
      </c>
      <c r="S159" s="104">
        <f>(S$187-S$151)/9+S155</f>
        <v>2.5888888888888886</v>
      </c>
      <c r="T159" s="139">
        <f t="shared" si="45"/>
        <v>4326.1802575107304</v>
      </c>
      <c r="U159" s="130">
        <f>IF($C158&gt;R158,3,IF($C158&gt;R159,2,IF($C158&gt;R160,1,0)))</f>
        <v>1</v>
      </c>
      <c r="V159" s="49">
        <v>11200</v>
      </c>
      <c r="W159" s="104">
        <f>(W$187-W$151)/9+W155</f>
        <v>2.3999999999999995</v>
      </c>
      <c r="X159" s="139">
        <f t="shared" si="46"/>
        <v>4666.6666666666679</v>
      </c>
      <c r="Y159" s="130">
        <f>IF($C158&gt;V158,3,IF($C158&gt;V159,2,IF($C158&gt;V160,1,0)))</f>
        <v>1</v>
      </c>
      <c r="Z159" s="49">
        <v>11200</v>
      </c>
      <c r="AA159" s="104">
        <f>(AA$187-AA$151)/9+AA155</f>
        <v>2.1999999999999997</v>
      </c>
      <c r="AB159" s="139">
        <f t="shared" si="47"/>
        <v>5090.9090909090919</v>
      </c>
      <c r="AC159" s="129">
        <f>IF($C158&gt;Z157,4,IF($C158&gt;Z158,3,IF($C158&gt;Z159,2,IF($C158&gt;Z160,1,0))))</f>
        <v>1</v>
      </c>
      <c r="AL159" s="23"/>
    </row>
    <row r="160" spans="1:38" ht="15.75" thickBot="1" x14ac:dyDescent="0.3">
      <c r="A160" s="128"/>
      <c r="B160" s="188"/>
      <c r="C160" s="161">
        <f>D160*D157</f>
        <v>7936.7532463054185</v>
      </c>
      <c r="D160" s="33">
        <f>IF(AND(C158&gt;Z157,D158&gt;Z$5),AB157,IF(D158&gt;V$5,((D158-V$5)/(Z$5-V$5))*(AC158-Y158)+Y158,IF(D158&gt;R$5,((D158-R$5)/(V$5-R$5))*(Y158-U158)+U158,IF(D158&gt;N$5,((D158-N$5)/(R$5-N$5))*(U158-Q158)+Q158,IF(D158&gt;J$5,((D158-J$5)/(N$5-J$5))*(Q158-M158)+M158,IF(D158&gt;F$5,((D158-F$5)/(J$5-F$5))*(M158-I158)+I158,I158))))))</f>
        <v>3412.142761429036</v>
      </c>
      <c r="E160" s="111" t="s">
        <v>7</v>
      </c>
      <c r="F160" s="108">
        <f>(F$188-F$152)/9+F156</f>
        <v>5211.1111111111113</v>
      </c>
      <c r="G160" s="106">
        <f>(G$188-G$152)/9+G156</f>
        <v>3.7722222222222226</v>
      </c>
      <c r="H160" s="135">
        <f t="shared" si="42"/>
        <v>1381.443298969072</v>
      </c>
      <c r="I160" s="131">
        <f>IF(I159=1,($C158-F160)/(F159-F160),IF(I159=2,($C158-F159)/(F158-F159),IF(I159=3,($C158-F158)/(F157-F158),0)))</f>
        <v>0.45463745227617725</v>
      </c>
      <c r="J160" s="108">
        <f>(J$188-J$152)/9+J156</f>
        <v>4244.4444444444453</v>
      </c>
      <c r="K160" s="106">
        <f>(K$188-K$152)/9+K156</f>
        <v>2.5611111111111109</v>
      </c>
      <c r="L160" s="135">
        <f t="shared" si="43"/>
        <v>1657.2668112798269</v>
      </c>
      <c r="M160" s="131">
        <f>IF(M159=1,($C158-J160)/(J159-J160),IF(M159=2,($C158-J159)/(J158-J159),IF(M159=3,($C158-J158)/(J157-J158),0)))</f>
        <v>0.53043064980328991</v>
      </c>
      <c r="N160" s="108">
        <f>(N$188-N$152)/9+N156</f>
        <v>4155.5555555555557</v>
      </c>
      <c r="O160" s="106">
        <f>(O$188-O$152)/9+O156</f>
        <v>2.2833333333333332</v>
      </c>
      <c r="P160" s="135">
        <f t="shared" si="44"/>
        <v>1819.9513381995134</v>
      </c>
      <c r="Q160" s="131">
        <f>IF(Q159=1,($C158-N160)/(N159-N160),IF(Q159=2,($C158-N159)/(N158-N159),IF(Q159=3,($C158-N158)/(N157-N158),0)))</f>
        <v>0.53635581510545671</v>
      </c>
      <c r="R160" s="108">
        <f>(R$188-R$152)/9+R156</f>
        <v>4044.4444444444443</v>
      </c>
      <c r="S160" s="106">
        <f>(S$188-S$152)/9+S156</f>
        <v>1.9944444444444445</v>
      </c>
      <c r="T160" s="142">
        <f t="shared" si="45"/>
        <v>2027.8551532033425</v>
      </c>
      <c r="U160" s="131">
        <f>IF(U159=1,($C158-R160)/(R159-R160),IF(U159=2,($C158-R159)/(R158-R159),IF(U159=3,($C158-R158)/(R157-R158),0)))</f>
        <v>0.54355525897027879</v>
      </c>
      <c r="V160" s="108">
        <f>(V$188-V$152)/9+V156</f>
        <v>3622.2222222222226</v>
      </c>
      <c r="W160" s="106">
        <f>(W$188-W$152)/9+W156</f>
        <v>1.6222222222222222</v>
      </c>
      <c r="X160" s="142">
        <f t="shared" si="46"/>
        <v>2232.8767123287676</v>
      </c>
      <c r="Y160" s="131">
        <f>IF(Y159=1,($C158-V160)/(V159-V160),IF(Y159=2,($C158-V159)/(V158-V159),IF(Y159=3,($C158-V158)/(V157-V158),0)))</f>
        <v>0.56898766389568844</v>
      </c>
      <c r="Z160" s="108">
        <f>(Z$188-Z$152)/9+Z156</f>
        <v>3122.2222222222226</v>
      </c>
      <c r="AA160" s="106">
        <f>(AA$188-AA$152)/9+AA156</f>
        <v>1.2388888888888889</v>
      </c>
      <c r="AB160" s="142">
        <f t="shared" si="47"/>
        <v>2520.1793721973095</v>
      </c>
      <c r="AC160" s="131">
        <f>IF(AC159=1,($C158-Z160)/(Z159-Z160),IF(AC159=2,($C158-Z159)/(Z158-Z159),IF(AC159=3,($C158-Z158)/(Z157-Z158),0)))</f>
        <v>0.59566655677697322</v>
      </c>
      <c r="AL160" s="23"/>
    </row>
    <row r="161" spans="1:38" x14ac:dyDescent="0.25">
      <c r="A161" s="128"/>
      <c r="B161" s="186">
        <v>-4</v>
      </c>
      <c r="C161" s="34"/>
      <c r="D161" s="31">
        <f>IF(D162&gt;V$5,(1-(D162-V$5)/(Z$5-V$5))*(Y161-AC161)+AC161,IF(D162&gt;R$5,(1-(D162-R$5)/(V$5-R$5))*(U161-Y161)+Y161,IF(D162&gt;N$5,(1-(D162-N$5)/(R$5-N$5))*(Q161-U161)+U161,IF(D162&gt;J$5,(1-(D162-J$5)/(N$5-J$5))*(M161-Q161)+Q161,IF(D162&gt;F$5,(1-(D162-F$5)/(J$5-F$5))*(I161-M161)+M161,I161)))))</f>
        <v>2.3961489200839901</v>
      </c>
      <c r="E161" s="109" t="s">
        <v>6</v>
      </c>
      <c r="F161" s="107">
        <f>(F$185-F$149)/9+F157</f>
        <v>16233.333333333336</v>
      </c>
      <c r="G161" s="105">
        <f>(G$185-G$149)/9+G157</f>
        <v>2.8833333333333329</v>
      </c>
      <c r="H161" s="133">
        <f t="shared" si="42"/>
        <v>5630.0578034682103</v>
      </c>
      <c r="I161" s="16">
        <f>IF(I163=0,G164,IF(I163=1,(G163-G164)*I164+G164,IF(I163=2,(G162-G163)*I164+G163,IF(I163=3,(G161-G162)*I164+G162,G161))))</f>
        <v>3.6561163215402237</v>
      </c>
      <c r="J161" s="107">
        <f>(J$185-J$149)/9+J157</f>
        <v>16033.333333333336</v>
      </c>
      <c r="K161" s="105">
        <f>(K$185-K$149)/9+K157</f>
        <v>2.6666666666666661</v>
      </c>
      <c r="L161" s="133">
        <f t="shared" si="43"/>
        <v>6012.5000000000018</v>
      </c>
      <c r="M161" s="16">
        <f>IF(M163=0,K164,IF(M163=1,(K163-K164)*M164+K164,IF(M163=2,(K162-K163)*M164+K163,IF(M163=3,(K161-K162)*M164+K162,K161))))</f>
        <v>2.914022710475038</v>
      </c>
      <c r="N161" s="107">
        <f>(N$185-N$149)/9+N157</f>
        <v>15800.000000000002</v>
      </c>
      <c r="O161" s="105">
        <f>(O$185-O$149)/9+O157</f>
        <v>2.4499999999999993</v>
      </c>
      <c r="P161" s="133">
        <f t="shared" si="44"/>
        <v>6448.9795918367372</v>
      </c>
      <c r="Q161" s="16">
        <f>IF(Q163=0,O164,IF(Q163=1,(O163-O164)*Q164+O164,IF(Q163=2,(O162-O163)*Q164+O163,IF(Q163=3,(O161-O162)*Q164+O162,O161))))</f>
        <v>2.6338019165117901</v>
      </c>
      <c r="R161" s="107">
        <f>(R$185-R$149)/9+R157</f>
        <v>15600.000000000002</v>
      </c>
      <c r="S161" s="105">
        <f>(S$185-S$149)/9+S157</f>
        <v>2.2333333333333329</v>
      </c>
      <c r="T161" s="141">
        <f t="shared" si="45"/>
        <v>6985.074626865674</v>
      </c>
      <c r="U161" s="16">
        <f>IF(U163=0,S164,IF(U163=1,(S163-S164)*U164+S164,IF(U163=2,(S162-S163)*U164+S163,IF(U163=3,(S161-S162)*U164+S162,S161))))</f>
        <v>2.3476146340207511</v>
      </c>
      <c r="V161" s="107">
        <f>(V$185-V$149)/9+V157</f>
        <v>14833.333333333336</v>
      </c>
      <c r="W161" s="105">
        <f>(W$185-W$149)/9+W157</f>
        <v>2.1833333333333327</v>
      </c>
      <c r="X161" s="133">
        <f t="shared" si="46"/>
        <v>6793.8931297709951</v>
      </c>
      <c r="Y161" s="16">
        <f>IF(Y163=0,W164,IF(Y163=1,(W163-W164)*Y164+W164,IF(Y163=2,(W162-W163)*Y164+W163,IF(Y163=3,(W161-W162)*Y164+W162,W161))))</f>
        <v>2.0855772381403135</v>
      </c>
      <c r="Z161" s="107">
        <f>(Z$185-Z$149)/9+Z157</f>
        <v>14100.000000000002</v>
      </c>
      <c r="AA161" s="105">
        <f>(AA$185-AA$149)/9+AA157</f>
        <v>2.083333333333333</v>
      </c>
      <c r="AB161" s="141">
        <f t="shared" si="47"/>
        <v>6768.0000000000018</v>
      </c>
      <c r="AC161" s="59">
        <f>IF(AC163=0,AA164,IF(AC163=1,(AA163-AA164)*AC164+AA164,IF(AC163=2,(AA162-AA163)*AC164+AA163,IF(AC163=3,(AA161-AA162)*AC164+AA162,AA161))))</f>
        <v>1.8189911891264257</v>
      </c>
      <c r="AE161" s="23"/>
      <c r="AF161" s="23"/>
      <c r="AG161" s="23"/>
      <c r="AH161" s="23"/>
      <c r="AI161" s="23"/>
      <c r="AJ161" s="23"/>
      <c r="AK161" s="23"/>
      <c r="AL161" s="23"/>
    </row>
    <row r="162" spans="1:38" x14ac:dyDescent="0.25">
      <c r="A162" s="128"/>
      <c r="B162" s="187"/>
      <c r="C162" s="13">
        <f>C$1/(21-E$1)*(C$133-B161)</f>
        <v>7603.3057851239673</v>
      </c>
      <c r="D162" s="32">
        <f>(C162/P$1)^(1/1.3)*50+C$391+$C$2/2+$N$2/100*5+X$2/2</f>
        <v>44.152053759328759</v>
      </c>
      <c r="E162" s="110" t="s">
        <v>20</v>
      </c>
      <c r="F162" s="49">
        <v>14000</v>
      </c>
      <c r="G162" s="104">
        <f>(G$186-G$150)/9+G158</f>
        <v>3.1666666666666661</v>
      </c>
      <c r="H162" s="134">
        <f t="shared" si="42"/>
        <v>4421.0526315789484</v>
      </c>
      <c r="I162" s="63">
        <f>$C162/I161</f>
        <v>2079.6126590198032</v>
      </c>
      <c r="J162" s="49">
        <v>14000</v>
      </c>
      <c r="K162" s="104">
        <f>(K$186-K$150)/9+K158</f>
        <v>2.9166666666666661</v>
      </c>
      <c r="L162" s="134">
        <f t="shared" si="43"/>
        <v>4800.0000000000009</v>
      </c>
      <c r="M162" s="63">
        <f>$C162/M161</f>
        <v>2609.2129473776449</v>
      </c>
      <c r="N162" s="49">
        <v>14000</v>
      </c>
      <c r="O162" s="104">
        <f>(O$186-O$150)/9+O158</f>
        <v>2.6666666666666661</v>
      </c>
      <c r="P162" s="134">
        <f t="shared" si="44"/>
        <v>5250.0000000000009</v>
      </c>
      <c r="Q162" s="63">
        <f>$C162/Q161</f>
        <v>2886.8176218786389</v>
      </c>
      <c r="R162" s="49">
        <v>14000</v>
      </c>
      <c r="S162" s="104">
        <f>(S$186-S$150)/9+S158</f>
        <v>2.4166666666666661</v>
      </c>
      <c r="T162" s="139">
        <f t="shared" si="45"/>
        <v>5793.1034482758632</v>
      </c>
      <c r="U162" s="63">
        <f>$C162/U161</f>
        <v>3238.736747905602</v>
      </c>
      <c r="V162" s="49">
        <v>14000</v>
      </c>
      <c r="W162" s="104">
        <f>(W$186-W$150)/9+W158</f>
        <v>2.2833333333333328</v>
      </c>
      <c r="X162" s="139">
        <f t="shared" si="46"/>
        <v>6131.3868613138702</v>
      </c>
      <c r="Y162" s="63">
        <f>$C162/Y161</f>
        <v>3645.6601300001494</v>
      </c>
      <c r="Z162" s="49">
        <v>14000</v>
      </c>
      <c r="AA162" s="104">
        <f>(AA$186-AA$150)/9+AA158</f>
        <v>2.0999999999999996</v>
      </c>
      <c r="AB162" s="139">
        <f t="shared" si="47"/>
        <v>6666.6666666666679</v>
      </c>
      <c r="AC162" s="63">
        <f>IF($C162&gt;Z161,AB161,$C162/AC161)</f>
        <v>4179.9574569547367</v>
      </c>
      <c r="AL162" s="23"/>
    </row>
    <row r="163" spans="1:38" x14ac:dyDescent="0.25">
      <c r="A163" s="128"/>
      <c r="B163" s="187"/>
      <c r="C163" s="225">
        <f>C164/X$2/60/1.11</f>
        <v>22.875343303176507</v>
      </c>
      <c r="D163" s="38">
        <f>IF(AND(D162&lt;F$5,C162&lt;F164),C162/F164*100,IF(AND(D162&lt;J$5,C162&lt;J164),C162/(F164-((D162-F$5)/(J$5-F$5))*(F164-J164))*100,IF(AND(D162&lt;N$5,C162&lt;N164),C162/(J164-((D162-J$5)/(N$5-J$5))*(J164-N164))*100,IF(AND(D162&lt;R$5,C162&lt;R164),C162/(N164-((D162-N$5)/(R$5-N$5))*(N164-R164))*100,IF(AND(D162&lt;V$5,C166&lt;V164),C162/(R164-((D162-R$5)/(V$5-R$5))*(R164-V164))*100,100)))))</f>
        <v>100</v>
      </c>
      <c r="E163" s="110" t="s">
        <v>21</v>
      </c>
      <c r="F163" s="49">
        <v>11200</v>
      </c>
      <c r="G163" s="104">
        <f>(G$187-G$151)/9+G159</f>
        <v>3.3833333333333329</v>
      </c>
      <c r="H163" s="134">
        <f t="shared" si="42"/>
        <v>3310.3448275862074</v>
      </c>
      <c r="I163" s="130">
        <f>IF($C162&gt;F162,3,IF($C162&gt;F163,2,IF($C162&gt;F164,1,0)))</f>
        <v>1</v>
      </c>
      <c r="J163" s="49">
        <v>11200</v>
      </c>
      <c r="K163" s="104">
        <f>(K$187-K$151)/9+K159</f>
        <v>3.1333333333333329</v>
      </c>
      <c r="L163" s="134">
        <f t="shared" si="43"/>
        <v>3574.4680851063836</v>
      </c>
      <c r="M163" s="130">
        <f>IF($C162&gt;J162,3,IF($C162&gt;J163,2,IF($C162&gt;J164,1,0)))</f>
        <v>1</v>
      </c>
      <c r="N163" s="49">
        <v>11200</v>
      </c>
      <c r="O163" s="104">
        <f>(O$187-O$151)/9+O159</f>
        <v>2.8833333333333329</v>
      </c>
      <c r="P163" s="134">
        <f t="shared" si="44"/>
        <v>3884.3930635838155</v>
      </c>
      <c r="Q163" s="130">
        <f>IF($C162&gt;N162,3,IF($C162&gt;N163,2,IF($C162&gt;N164,1,0)))</f>
        <v>1</v>
      </c>
      <c r="R163" s="49">
        <v>11200</v>
      </c>
      <c r="S163" s="104">
        <f>(S$187-S$151)/9+S159</f>
        <v>2.6333333333333329</v>
      </c>
      <c r="T163" s="139">
        <f t="shared" si="45"/>
        <v>4253.1645569620259</v>
      </c>
      <c r="U163" s="130">
        <f>IF($C162&gt;R162,3,IF($C162&gt;R163,2,IF($C162&gt;R164,1,0)))</f>
        <v>1</v>
      </c>
      <c r="V163" s="49">
        <v>11200</v>
      </c>
      <c r="W163" s="104">
        <f>(W$187-W$151)/9+W159</f>
        <v>2.4499999999999993</v>
      </c>
      <c r="X163" s="139">
        <f t="shared" si="46"/>
        <v>4571.4285714285725</v>
      </c>
      <c r="Y163" s="130">
        <f>IF($C162&gt;V162,3,IF($C162&gt;V163,2,IF($C162&gt;V164,1,0)))</f>
        <v>1</v>
      </c>
      <c r="Z163" s="49">
        <v>11200</v>
      </c>
      <c r="AA163" s="104">
        <f>(AA$187-AA$151)/9+AA159</f>
        <v>2.2499999999999996</v>
      </c>
      <c r="AB163" s="139">
        <f t="shared" si="47"/>
        <v>4977.7777777777792</v>
      </c>
      <c r="AC163" s="129">
        <f>IF($C162&gt;Z161,4,IF($C162&gt;Z162,3,IF($C162&gt;Z163,2,IF($C162&gt;Z164,1,0))))</f>
        <v>1</v>
      </c>
      <c r="AL163" s="23"/>
    </row>
    <row r="164" spans="1:38" ht="15.75" thickBot="1" x14ac:dyDescent="0.3">
      <c r="A164" s="128"/>
      <c r="B164" s="188"/>
      <c r="C164" s="161">
        <f>D164*D161</f>
        <v>7617.4893199577773</v>
      </c>
      <c r="D164" s="33">
        <f>IF(AND(C162&gt;Z161,D162&gt;Z$5),AB161,IF(D162&gt;V$5,((D162-V$5)/(Z$5-V$5))*(AC162-Y162)+Y162,IF(D162&gt;R$5,((D162-R$5)/(V$5-R$5))*(Y162-U162)+U162,IF(D162&gt;N$5,((D162-N$5)/(R$5-N$5))*(U162-Q162)+Q162,IF(D162&gt;J$5,((D162-J$5)/(N$5-J$5))*(Q162-M162)+M162,IF(D162&gt;F$5,((D162-F$5)/(J$5-F$5))*(M162-I162)+I162,I162))))))</f>
        <v>3179.0550479186277</v>
      </c>
      <c r="E164" s="111" t="s">
        <v>7</v>
      </c>
      <c r="F164" s="108">
        <f>(F$188-F$152)/9+F160</f>
        <v>5266.666666666667</v>
      </c>
      <c r="G164" s="106">
        <f>(G$188-G$152)/9+G160</f>
        <v>3.8333333333333339</v>
      </c>
      <c r="H164" s="135">
        <f t="shared" si="42"/>
        <v>1373.9130434782608</v>
      </c>
      <c r="I164" s="131">
        <f>IF(I163=1,($C162-F164)/(F163-F164),IF(I163=2,($C162-F163)/(F162-F163),IF(I163=3,($C162-F162)/(F161-F162),0)))</f>
        <v>0.39381558176246639</v>
      </c>
      <c r="J164" s="108">
        <f>(J$188-J$152)/9+J160</f>
        <v>4366.6666666666679</v>
      </c>
      <c r="K164" s="106">
        <f>(K$188-K$152)/9+K160</f>
        <v>2.7166666666666663</v>
      </c>
      <c r="L164" s="135">
        <f t="shared" si="43"/>
        <v>1607.3619631901847</v>
      </c>
      <c r="M164" s="131">
        <f>IF(M163=1,($C162-J164)/(J163-J164),IF(M163=2,($C162-J163)/(J162-J163),IF(M163=3,($C162-J162)/(J161-J162),0)))</f>
        <v>0.47365450514009266</v>
      </c>
      <c r="N164" s="108">
        <f>(N$188-N$152)/9+N160</f>
        <v>4233.333333333333</v>
      </c>
      <c r="O164" s="106">
        <f>(O$188-O$152)/9+O160</f>
        <v>2.4</v>
      </c>
      <c r="P164" s="135">
        <f t="shared" si="44"/>
        <v>1763.8888888888889</v>
      </c>
      <c r="Q164" s="131">
        <f>IF(Q163=1,($C162-N164)/(N163-N164),IF(Q163=2,($C162-N163)/(N162-N163),IF(Q163=3,($C162-N162)/(N161-N162),0)))</f>
        <v>0.4837281031278422</v>
      </c>
      <c r="R164" s="108">
        <f>(R$188-R$152)/9+R160</f>
        <v>4066.6666666666665</v>
      </c>
      <c r="S164" s="106">
        <f>(S$188-S$152)/9+S160</f>
        <v>2.0666666666666669</v>
      </c>
      <c r="T164" s="142">
        <f t="shared" si="45"/>
        <v>1967.7419354838707</v>
      </c>
      <c r="U164" s="131">
        <f>IF(U163=1,($C162-R164)/(R163-R164),IF(U163=2,($C162-R163)/(R162-R163),IF(U163=3,($C162-R162)/(R161-R162),0)))</f>
        <v>0.49579053062485523</v>
      </c>
      <c r="V164" s="108">
        <f>(V$188-V$152)/9+V160</f>
        <v>3633.3333333333339</v>
      </c>
      <c r="W164" s="106">
        <f>(W$188-W$152)/9+W160</f>
        <v>1.6833333333333333</v>
      </c>
      <c r="X164" s="142">
        <f t="shared" si="46"/>
        <v>2158.4158415841589</v>
      </c>
      <c r="Y164" s="131">
        <f>IF(Y163=1,($C162-V164)/(V163-V164),IF(Y163=2,($C162-V163)/(V162-V163),IF(Y163=3,($C162-V162)/(V161-V162),0)))</f>
        <v>0.52466596279171374</v>
      </c>
      <c r="Z164" s="108">
        <f>(Z$188-Z$152)/9+Z160</f>
        <v>3133.3333333333339</v>
      </c>
      <c r="AA164" s="106">
        <f>(AA$188-AA$152)/9+AA160</f>
        <v>1.2833333333333334</v>
      </c>
      <c r="AB164" s="142">
        <f t="shared" si="47"/>
        <v>2441.5584415584417</v>
      </c>
      <c r="AC164" s="131">
        <f>IF(AC163=1,($C162-Z164)/(Z163-Z164),IF(AC163=2,($C162-Z163)/(Z162-Z163),IF(AC163=3,($C162-Z162)/(Z161-Z162),0)))</f>
        <v>0.55412881633768185</v>
      </c>
      <c r="AL164" s="23"/>
    </row>
    <row r="165" spans="1:38" x14ac:dyDescent="0.25">
      <c r="A165" s="128"/>
      <c r="B165" s="186">
        <v>-3</v>
      </c>
      <c r="C165" s="25"/>
      <c r="D165" s="31">
        <f>IF(D166&gt;V$5,(1-(D166-V$5)/(Z$5-V$5))*(Y165-AC165)+AC165,IF(D166&gt;R$5,(1-(D166-R$5)/(V$5-R$5))*(U165-Y165)+Y165,IF(D166&gt;N$5,(1-(D166-N$5)/(R$5-N$5))*(Q165-U165)+U165,IF(D166&gt;J$5,(1-(D166-J$5)/(N$5-J$5))*(M165-Q165)+Q165,IF(D166&gt;F$5,(1-(D166-F$5)/(J$5-F$5))*(I165-M165)+M165,I165)))))</f>
        <v>2.4767798342333602</v>
      </c>
      <c r="E165" s="109" t="s">
        <v>6</v>
      </c>
      <c r="F165" s="107">
        <f>(F$185-F$149)/9+F161</f>
        <v>16277.777777777781</v>
      </c>
      <c r="G165" s="105">
        <f>(G$185-G$149)/9+G161</f>
        <v>2.9444444444444438</v>
      </c>
      <c r="H165" s="133">
        <f t="shared" si="42"/>
        <v>5528.3018867924557</v>
      </c>
      <c r="I165" s="16">
        <f>IF(I167=0,G168,IF(I167=1,(G167-G168)*I168+G168,IF(I167=2,(G166-G167)*I168+G167,IF(I167=3,(G165-G166)*I168+G166,G165))))</f>
        <v>3.7395839300376164</v>
      </c>
      <c r="J165" s="107">
        <f>(J$185-J$149)/9+J161</f>
        <v>16077.777777777781</v>
      </c>
      <c r="K165" s="105">
        <f>(K$185-K$149)/9+K161</f>
        <v>2.7222222222222214</v>
      </c>
      <c r="L165" s="133">
        <f t="shared" si="43"/>
        <v>5906.122448979595</v>
      </c>
      <c r="M165" s="16">
        <f>IF(M167=0,K168,IF(M167=1,(K167-K168)*M168+K168,IF(M167=2,(K166-K167)*M168+K167,IF(M167=3,(K165-K166)*M168+K166,K165))))</f>
        <v>2.9989698307579098</v>
      </c>
      <c r="N165" s="107">
        <f>(N$185-N$149)/9+N161</f>
        <v>15833.333333333336</v>
      </c>
      <c r="O165" s="105">
        <f>(O$185-O$149)/9+O161</f>
        <v>2.4999999999999991</v>
      </c>
      <c r="P165" s="133">
        <f t="shared" si="44"/>
        <v>6333.3333333333367</v>
      </c>
      <c r="Q165" s="16">
        <f>IF(Q167=0,O168,IF(Q167=1,(O167-O168)*Q168+O168,IF(Q167=2,(O166-O167)*Q168+O167,IF(Q167=3,(O165-O166)*Q168+O166,O165))))</f>
        <v>2.6934082763115019</v>
      </c>
      <c r="R165" s="107">
        <f>(R$185-R$149)/9+R161</f>
        <v>15633.333333333336</v>
      </c>
      <c r="S165" s="105">
        <f>(S$185-S$149)/9+S161</f>
        <v>2.2777777777777772</v>
      </c>
      <c r="T165" s="141">
        <f t="shared" si="45"/>
        <v>6863.4146341463438</v>
      </c>
      <c r="U165" s="16">
        <f>IF(U167=0,S168,IF(U167=1,(S167-S168)*U168+S168,IF(U167=2,(S166-S167)*U168+S167,IF(U167=3,(S165-S166)*U168+S166,S165))))</f>
        <v>2.3801641414141415</v>
      </c>
      <c r="V165" s="107">
        <f>(V$185-V$149)/9+V161</f>
        <v>14877.777777777781</v>
      </c>
      <c r="W165" s="105">
        <f>(W$185-W$149)/9+W161</f>
        <v>2.227777777777777</v>
      </c>
      <c r="X165" s="141">
        <f t="shared" si="46"/>
        <v>6678.3042394015001</v>
      </c>
      <c r="Y165" s="16">
        <f>IF(Y167=0,W168,IF(Y167=1,(W167-W168)*Y168+W168,IF(Y167=2,(W166-W167)*Y168+W167,IF(Y167=3,(W165-W166)*Y168+W166,W165))))</f>
        <v>2.107272727272727</v>
      </c>
      <c r="Z165" s="107">
        <f>(Z$185-Z$149)/9+Z161</f>
        <v>14133.333333333336</v>
      </c>
      <c r="AA165" s="105">
        <f>(AA$185-AA$149)/9+AA161</f>
        <v>2.1277777777777773</v>
      </c>
      <c r="AB165" s="141">
        <f t="shared" si="47"/>
        <v>6642.2976501305511</v>
      </c>
      <c r="AC165" s="59">
        <f>IF(AC167=0,AA168,IF(AC167=1,(AA167-AA168)*AC168+AA168,IF(AC167=2,(AA166-AA167)*AC168+AA167,IF(AC167=3,(AA165-AA166)*AC168+AA166,AA165))))</f>
        <v>1.8260188087774292</v>
      </c>
      <c r="AE165" s="23"/>
      <c r="AF165" s="23"/>
      <c r="AG165" s="23"/>
      <c r="AH165" s="23"/>
      <c r="AI165" s="23"/>
      <c r="AJ165" s="23"/>
      <c r="AK165" s="23"/>
      <c r="AL165" s="23"/>
    </row>
    <row r="166" spans="1:38" x14ac:dyDescent="0.25">
      <c r="A166" s="128"/>
      <c r="B166" s="187"/>
      <c r="C166" s="13">
        <f>C$1/(21-E$1)*(C$133-B165)</f>
        <v>7272.727272727273</v>
      </c>
      <c r="D166" s="32">
        <f>(C166/P$1)^(1/1.3)*50+C$391+$C$2/2+$N$2/100*5+X$2/2</f>
        <v>43.457821199894511</v>
      </c>
      <c r="E166" s="110" t="s">
        <v>20</v>
      </c>
      <c r="F166" s="49">
        <v>14000</v>
      </c>
      <c r="G166" s="104">
        <f>(G$186-G$150)/9+G162</f>
        <v>3.2055555555555548</v>
      </c>
      <c r="H166" s="134">
        <f t="shared" si="42"/>
        <v>4367.4176776429822</v>
      </c>
      <c r="I166" s="63">
        <f>$C166/I165</f>
        <v>1944.7958406041489</v>
      </c>
      <c r="J166" s="49">
        <v>14000</v>
      </c>
      <c r="K166" s="104">
        <f>(K$186-K$150)/9+K162</f>
        <v>2.9555555555555548</v>
      </c>
      <c r="L166" s="134">
        <f t="shared" si="43"/>
        <v>4736.8421052631593</v>
      </c>
      <c r="M166" s="63">
        <f>$C166/M165</f>
        <v>2425.0751701924542</v>
      </c>
      <c r="N166" s="49">
        <v>14000</v>
      </c>
      <c r="O166" s="104">
        <f>(O$186-O$150)/9+O162</f>
        <v>2.7055555555555548</v>
      </c>
      <c r="P166" s="134">
        <f t="shared" si="44"/>
        <v>5174.5379876796733</v>
      </c>
      <c r="Q166" s="63">
        <f>$C166/Q165</f>
        <v>2700.1948930991393</v>
      </c>
      <c r="R166" s="49">
        <v>14000</v>
      </c>
      <c r="S166" s="104">
        <f>(S$186-S$150)/9+S162</f>
        <v>2.4555555555555548</v>
      </c>
      <c r="T166" s="139">
        <f t="shared" si="45"/>
        <v>5701.3574660633503</v>
      </c>
      <c r="U166" s="63">
        <f>$C166/U165</f>
        <v>3055.5570291073636</v>
      </c>
      <c r="V166" s="49">
        <v>14000</v>
      </c>
      <c r="W166" s="104">
        <f>(W$186-W$150)/9+W162</f>
        <v>2.3277777777777771</v>
      </c>
      <c r="X166" s="139">
        <f t="shared" si="46"/>
        <v>6014.319809069214</v>
      </c>
      <c r="Y166" s="63">
        <f>$C166/Y165</f>
        <v>3451.2510785159625</v>
      </c>
      <c r="Z166" s="49">
        <v>14000</v>
      </c>
      <c r="AA166" s="104">
        <f>(AA$186-AA$150)/9+AA162</f>
        <v>2.1499999999999995</v>
      </c>
      <c r="AB166" s="139">
        <f t="shared" si="47"/>
        <v>6511.6279069767461</v>
      </c>
      <c r="AC166" s="63">
        <f>IF($C166&gt;Z165,AB165,$C166/AC165)</f>
        <v>3982.8326180257518</v>
      </c>
      <c r="AL166" s="23"/>
    </row>
    <row r="167" spans="1:38" x14ac:dyDescent="0.25">
      <c r="A167" s="128"/>
      <c r="B167" s="187"/>
      <c r="C167" s="225">
        <f>C168/X$2/60/1.11</f>
        <v>21.911324727758618</v>
      </c>
      <c r="D167" s="38">
        <f>IF(AND(D166&lt;F$5,C166&lt;F168),C166/F168*100,IF(AND(D166&lt;J$5,C166&lt;J168),C166/(F168-((D166-F$5)/(J$5-F$5))*(F168-J168))*100,IF(AND(D166&lt;N$5,C166&lt;N168),C166/(J168-((D166-J$5)/(N$5-J$5))*(J168-N168))*100,IF(AND(D166&lt;R$5,C166&lt;R168),C166/(N168-((D166-N$5)/(R$5-N$5))*(N168-R168))*100,IF(AND(D166&lt;V$5,C170&lt;V168),C166/(R168-((D166-R$5)/(V$5-R$5))*(R168-V168))*100,100)))))</f>
        <v>100</v>
      </c>
      <c r="E167" s="110" t="s">
        <v>21</v>
      </c>
      <c r="F167" s="49">
        <v>11200</v>
      </c>
      <c r="G167" s="104">
        <f>(G$187-G$151)/9+G163</f>
        <v>3.4277777777777771</v>
      </c>
      <c r="H167" s="134">
        <f t="shared" si="42"/>
        <v>3267.4230145867105</v>
      </c>
      <c r="I167" s="130">
        <f>IF($C166&gt;F166,3,IF($C166&gt;F167,2,IF($C166&gt;F168,1,0)))</f>
        <v>1</v>
      </c>
      <c r="J167" s="49">
        <v>11200</v>
      </c>
      <c r="K167" s="104">
        <f>(K$187-K$151)/9+K163</f>
        <v>3.1777777777777771</v>
      </c>
      <c r="L167" s="134">
        <f t="shared" si="43"/>
        <v>3524.4755244755252</v>
      </c>
      <c r="M167" s="130">
        <f>IF($C166&gt;J166,3,IF($C166&gt;J167,2,IF($C166&gt;J168,1,0)))</f>
        <v>1</v>
      </c>
      <c r="N167" s="49">
        <v>11200</v>
      </c>
      <c r="O167" s="104">
        <f>(O$187-O$151)/9+O163</f>
        <v>2.9277777777777771</v>
      </c>
      <c r="P167" s="134">
        <f t="shared" si="44"/>
        <v>3825.426944971538</v>
      </c>
      <c r="Q167" s="130">
        <f>IF($C166&gt;N166,3,IF($C166&gt;N167,2,IF($C166&gt;N168,1,0)))</f>
        <v>1</v>
      </c>
      <c r="R167" s="49">
        <v>11200</v>
      </c>
      <c r="S167" s="104">
        <f>(S$187-S$151)/9+S163</f>
        <v>2.6777777777777771</v>
      </c>
      <c r="T167" s="139">
        <f t="shared" si="45"/>
        <v>4182.5726141078849</v>
      </c>
      <c r="U167" s="130">
        <f>IF($C166&gt;R166,3,IF($C166&gt;R167,2,IF($C166&gt;R168,1,0)))</f>
        <v>1</v>
      </c>
      <c r="V167" s="49">
        <v>11200</v>
      </c>
      <c r="W167" s="104">
        <f>(W$187-W$151)/9+W163</f>
        <v>2.4999999999999991</v>
      </c>
      <c r="X167" s="139">
        <f t="shared" si="46"/>
        <v>4480.0000000000018</v>
      </c>
      <c r="Y167" s="130">
        <f>IF($C166&gt;V166,3,IF($C166&gt;V167,2,IF($C166&gt;V168,1,0)))</f>
        <v>1</v>
      </c>
      <c r="Z167" s="49">
        <v>11200</v>
      </c>
      <c r="AA167" s="104">
        <f>(AA$187-AA$151)/9+AA163</f>
        <v>2.2999999999999994</v>
      </c>
      <c r="AB167" s="139">
        <f t="shared" si="47"/>
        <v>4869.5652173913059</v>
      </c>
      <c r="AC167" s="129">
        <f>IF($C166&gt;Z165,4,IF($C166&gt;Z166,3,IF($C166&gt;Z167,2,IF($C166&gt;Z168,1,0))))</f>
        <v>1</v>
      </c>
      <c r="AL167" s="23"/>
    </row>
    <row r="168" spans="1:38" ht="15.75" thickBot="1" x14ac:dyDescent="0.3">
      <c r="A168" s="128"/>
      <c r="B168" s="188"/>
      <c r="C168" s="161">
        <f>D168*D165</f>
        <v>7296.4711343436202</v>
      </c>
      <c r="D168" s="33">
        <f>IF(AND(C166&gt;Z165,D166&gt;Z$5),AB165,IF(D166&gt;V$5,((D166-V$5)/(Z$5-V$5))*(AC166-Y166)+Y166,IF(D166&gt;R$5,((D166-R$5)/(V$5-R$5))*(Y166-U166)+U166,IF(D166&gt;N$5,((D166-N$5)/(R$5-N$5))*(U166-Q166)+Q166,IF(D166&gt;J$5,((D166-J$5)/(N$5-J$5))*(Q166-M166)+M166,IF(D166&gt;F$5,((D166-F$5)/(J$5-F$5))*(M166-I166)+I166,I166))))))</f>
        <v>2945.9506386049461</v>
      </c>
      <c r="E168" s="111" t="s">
        <v>7</v>
      </c>
      <c r="F168" s="108">
        <f>(F$188-F$152)/9+F164</f>
        <v>5322.2222222222226</v>
      </c>
      <c r="G168" s="106">
        <f>(G$188-G$152)/9+G164</f>
        <v>3.8944444444444453</v>
      </c>
      <c r="H168" s="135">
        <f t="shared" si="42"/>
        <v>1366.6191155492152</v>
      </c>
      <c r="I168" s="131">
        <f>IF(I167=1,($C166-F168)/(F167-F168),IF(I167=2,($C166-F167)/(F166-F167),IF(I167=3,($C166-F166)/(F165-F166),0)))</f>
        <v>0.33184395944320327</v>
      </c>
      <c r="J168" s="108">
        <f>(J$188-J$152)/9+J164</f>
        <v>4488.8888888888905</v>
      </c>
      <c r="K168" s="106">
        <f>(K$188-K$152)/9+K164</f>
        <v>2.8722222222222218</v>
      </c>
      <c r="L168" s="135">
        <f t="shared" si="43"/>
        <v>1562.8626692456487</v>
      </c>
      <c r="M168" s="131">
        <f>IF(M167=1,($C166-J168)/(J167-J168),IF(M167=2,($C166-J167)/(J166-J167),IF(M167=3,($C166-J166)/(J165-J166),0)))</f>
        <v>0.41481035520770609</v>
      </c>
      <c r="N168" s="108">
        <f>(N$188-N$152)/9+N164</f>
        <v>4311.1111111111104</v>
      </c>
      <c r="O168" s="106">
        <f>(O$188-O$152)/9+O164</f>
        <v>2.5166666666666666</v>
      </c>
      <c r="P168" s="135">
        <f t="shared" si="44"/>
        <v>1713.0242825607061</v>
      </c>
      <c r="Q168" s="131">
        <f>IF(Q167=1,($C166-N168)/(N167-N168),IF(Q167=2,($C166-N167)/(N166-N167),IF(Q167=3,($C166-N166)/(N165-N166),0)))</f>
        <v>0.42991202346041063</v>
      </c>
      <c r="R168" s="108">
        <f>(R$188-R$152)/9+R164</f>
        <v>4088.8888888888887</v>
      </c>
      <c r="S168" s="106">
        <f>(S$188-S$152)/9+S164</f>
        <v>2.1388888888888893</v>
      </c>
      <c r="T168" s="142">
        <f t="shared" si="45"/>
        <v>1911.6883116883112</v>
      </c>
      <c r="U168" s="131">
        <f>IF(U167=1,($C166-R168)/(R167-R168),IF(U167=2,($C166-R167)/(R166-R167),IF(U167=3,($C166-R166)/(R165-R166),0)))</f>
        <v>0.44772727272727275</v>
      </c>
      <c r="V168" s="108">
        <f>(V$188-V$152)/9+V164</f>
        <v>3644.4444444444453</v>
      </c>
      <c r="W168" s="106">
        <f>(W$188-W$152)/9+W164</f>
        <v>1.7444444444444445</v>
      </c>
      <c r="X168" s="142">
        <f t="shared" si="46"/>
        <v>2089.1719745222936</v>
      </c>
      <c r="Y168" s="131">
        <f>IF(Y167=1,($C166-V168)/(V167-V168),IF(Y167=2,($C166-V167)/(V166-V167),IF(Y167=3,($C166-V166)/(V165-V166),0)))</f>
        <v>0.48021390374331546</v>
      </c>
      <c r="Z168" s="108">
        <f>(Z$188-Z$152)/9+Z164</f>
        <v>3144.4444444444453</v>
      </c>
      <c r="AA168" s="106">
        <f>(AA$188-AA$152)/9+AA164</f>
        <v>1.3277777777777779</v>
      </c>
      <c r="AB168" s="142">
        <f t="shared" si="47"/>
        <v>2368.2008368200841</v>
      </c>
      <c r="AC168" s="131">
        <f>IF(AC167=1,($C166-Z168)/(Z167-Z168),IF(AC167=2,($C166-Z167)/(Z166-Z167),IF(AC167=3,($C166-Z166)/(Z165-Z166),0)))</f>
        <v>0.51247648902821319</v>
      </c>
      <c r="AL168" s="23"/>
    </row>
    <row r="169" spans="1:38" x14ac:dyDescent="0.25">
      <c r="A169" s="128"/>
      <c r="B169" s="186">
        <v>-2</v>
      </c>
      <c r="C169" s="34"/>
      <c r="D169" s="31">
        <f>IF(D170&gt;V$5,(1-(D170-V$5)/(Z$5-V$5))*(Y169-AC169)+AC169,IF(D170&gt;R$5,(1-(D170-R$5)/(V$5-R$5))*(U169-Y169)+Y169,IF(D170&gt;N$5,(1-(D170-N$5)/(R$5-N$5))*(Q169-U169)+U169,IF(D170&gt;J$5,(1-(D170-J$5)/(N$5-J$5))*(M169-Q169)+Q169,IF(D170&gt;F$5,(1-(D170-F$5)/(J$5-F$5))*(I169-M169)+M169,I169)))))</f>
        <v>2.5701111091519113</v>
      </c>
      <c r="E169" s="109" t="s">
        <v>6</v>
      </c>
      <c r="F169" s="107">
        <f>(F$185-F$149)/9+F165</f>
        <v>16322.222222222226</v>
      </c>
      <c r="G169" s="105">
        <f>(G$185-G$149)/9+G165</f>
        <v>3.0055555555555546</v>
      </c>
      <c r="H169" s="133">
        <f t="shared" si="42"/>
        <v>5430.6839186691341</v>
      </c>
      <c r="I169" s="16">
        <f>IF(I171=0,G172,IF(I171=1,(G171-G172)*I172+G172,IF(I171=2,(G170-G171)*I172+G171,IF(I171=3,(G169-G170)*I172+G170,G169))))</f>
        <v>3.8256888804772227</v>
      </c>
      <c r="J169" s="107">
        <f>(J$185-J$149)/9+J165</f>
        <v>16122.222222222226</v>
      </c>
      <c r="K169" s="105">
        <f>(K$185-K$149)/9+K165</f>
        <v>2.7777777777777768</v>
      </c>
      <c r="L169" s="133">
        <f t="shared" si="43"/>
        <v>5804.0000000000036</v>
      </c>
      <c r="M169" s="16">
        <f>IF(M171=0,K172,IF(M171=1,(K171-K172)*M172+K172,IF(M171=2,(K170-K171)*M172+K171,IF(M171=3,(K169-K170)*M172+K170,K169))))</f>
        <v>3.0965689394326517</v>
      </c>
      <c r="N169" s="107">
        <f>(N$185-N$149)/9+N165</f>
        <v>15866.66666666667</v>
      </c>
      <c r="O169" s="105">
        <f>(O$185-O$149)/9+O165</f>
        <v>2.5499999999999989</v>
      </c>
      <c r="P169" s="133">
        <f t="shared" si="44"/>
        <v>6222.2222222222263</v>
      </c>
      <c r="Q169" s="16">
        <f>IF(Q171=0,O172,IF(Q171=1,(O171-O172)*Q172+O172,IF(Q171=2,(O170-O171)*Q172+O171,IF(Q171=3,(O169-O170)*Q172+O170,O169))))</f>
        <v>2.7603715487965821</v>
      </c>
      <c r="R169" s="107">
        <f>(R$185-R$149)/9+R165</f>
        <v>15666.66666666667</v>
      </c>
      <c r="S169" s="105">
        <f>(S$185-S$149)/9+S165</f>
        <v>2.3222222222222215</v>
      </c>
      <c r="T169" s="141">
        <f t="shared" si="45"/>
        <v>6746.4114832535915</v>
      </c>
      <c r="U169" s="16">
        <f>IF(U171=0,S172,IF(U171=1,(S171-S172)*U172+S172,IF(U171=2,(S170-S171)*U172+S171,IF(U171=3,(S169-S170)*U172+S170,S169))))</f>
        <v>2.4152298130924521</v>
      </c>
      <c r="V169" s="107">
        <f>(V$185-V$149)/9+V165</f>
        <v>14922.222222222226</v>
      </c>
      <c r="W169" s="105">
        <f>(W$185-W$149)/9+W165</f>
        <v>2.2722222222222213</v>
      </c>
      <c r="X169" s="133">
        <f t="shared" si="46"/>
        <v>6567.2371638141858</v>
      </c>
      <c r="Y169" s="16">
        <f>IF(Y171=0,W172,IF(Y171=1,(W171-W172)*Y172+W172,IF(Y171=2,(W170-W171)*Y172+W171,IF(Y171=3,(W169-W170)*Y172+W170,W169))))</f>
        <v>2.1298585669251082</v>
      </c>
      <c r="Z169" s="107">
        <f>(Z$185-Z$149)/9+Z165</f>
        <v>14166.66666666667</v>
      </c>
      <c r="AA169" s="105">
        <f>(AA$185-AA$149)/9+AA165</f>
        <v>2.1722222222222216</v>
      </c>
      <c r="AB169" s="141">
        <f t="shared" si="47"/>
        <v>6521.7391304347857</v>
      </c>
      <c r="AC169" s="59">
        <f>IF(AC171=0,AA172,IF(AC171=1,(AA171-AA172)*AC172+AA172,IF(AC171=2,(AA170-AA171)*AC172+AA171,IF(AC171=3,(AA169-AA170)*AC172+AA170,AA169))))</f>
        <v>1.8324711200401804</v>
      </c>
      <c r="AE169" s="23"/>
      <c r="AF169" s="23"/>
      <c r="AG169" s="23"/>
      <c r="AH169" s="23"/>
      <c r="AI169" s="23"/>
      <c r="AJ169" s="23"/>
      <c r="AK169" s="23"/>
      <c r="AL169" s="23"/>
    </row>
    <row r="170" spans="1:38" x14ac:dyDescent="0.25">
      <c r="A170" s="128"/>
      <c r="B170" s="187"/>
      <c r="C170" s="13">
        <f>C$1/(21-E$1)*(C$133-B169)</f>
        <v>6942.1487603305786</v>
      </c>
      <c r="D170" s="32">
        <f>(C170/P$1)^(1/1.3)*50+C$391+$C$2/2+$N$2/100*5+X$2/2</f>
        <v>42.756265324686346</v>
      </c>
      <c r="E170" s="110" t="s">
        <v>20</v>
      </c>
      <c r="F170" s="49">
        <v>14000</v>
      </c>
      <c r="G170" s="104">
        <f>(G$186-G$150)/9+G166</f>
        <v>3.2444444444444436</v>
      </c>
      <c r="H170" s="134">
        <f t="shared" si="42"/>
        <v>4315.0684931506858</v>
      </c>
      <c r="I170" s="63">
        <f>$C170/I169</f>
        <v>1814.6140413447849</v>
      </c>
      <c r="J170" s="49">
        <v>14000</v>
      </c>
      <c r="K170" s="104">
        <f>(K$186-K$150)/9+K166</f>
        <v>2.9944444444444436</v>
      </c>
      <c r="L170" s="134">
        <f t="shared" si="43"/>
        <v>4675.3246753246767</v>
      </c>
      <c r="M170" s="63">
        <f>$C170/M169</f>
        <v>2241.884129213835</v>
      </c>
      <c r="N170" s="49">
        <v>14000</v>
      </c>
      <c r="O170" s="104">
        <f>(O$186-O$150)/9+O166</f>
        <v>2.7444444444444436</v>
      </c>
      <c r="P170" s="134">
        <f t="shared" si="44"/>
        <v>5101.2145748987869</v>
      </c>
      <c r="Q170" s="63">
        <f>$C170/Q169</f>
        <v>2514.9327319204885</v>
      </c>
      <c r="R170" s="49">
        <v>14000</v>
      </c>
      <c r="S170" s="104">
        <f>(S$186-S$150)/9+S166</f>
        <v>2.4944444444444436</v>
      </c>
      <c r="T170" s="139">
        <f t="shared" si="45"/>
        <v>5612.4721603563494</v>
      </c>
      <c r="U170" s="63">
        <f>$C170/U169</f>
        <v>2874.3222374527891</v>
      </c>
      <c r="V170" s="49">
        <v>14000</v>
      </c>
      <c r="W170" s="104">
        <f>(W$186-W$150)/9+W166</f>
        <v>2.3722222222222213</v>
      </c>
      <c r="X170" s="139">
        <f t="shared" si="46"/>
        <v>5901.6393442622975</v>
      </c>
      <c r="Y170" s="63">
        <f>$C170/Y169</f>
        <v>3259.4411986487007</v>
      </c>
      <c r="Z170" s="49">
        <v>14000</v>
      </c>
      <c r="AA170" s="104">
        <f>(AA$186-AA$150)/9+AA166</f>
        <v>2.1999999999999993</v>
      </c>
      <c r="AB170" s="139">
        <f t="shared" si="47"/>
        <v>6363.6363636363658</v>
      </c>
      <c r="AC170" s="63">
        <f>IF($C170&gt;Z169,AB169,$C170/AC169)</f>
        <v>3788.4082779860446</v>
      </c>
      <c r="AL170" s="23"/>
    </row>
    <row r="171" spans="1:38" x14ac:dyDescent="0.25">
      <c r="A171" s="128"/>
      <c r="B171" s="187"/>
      <c r="C171" s="225">
        <f>C172/X$2/60/1.11</f>
        <v>20.939438441884874</v>
      </c>
      <c r="D171" s="38">
        <f>IF(AND(D170&lt;F$5,C170&lt;F172),C170/F172*100,IF(AND(D170&lt;J$5,C170&lt;J172),C170/(F172-((D170-F$5)/(J$5-F$5))*(F172-J172))*100,IF(AND(D170&lt;N$5,C170&lt;N172),C170/(J172-((D170-J$5)/(N$5-J$5))*(J172-N172))*100,IF(AND(D170&lt;R$5,C170&lt;R172),C170/(N172-((D170-N$5)/(R$5-N$5))*(N172-R172))*100,IF(AND(D170&lt;V$5,C174&lt;V172),C170/(R172-((D170-R$5)/(V$5-R$5))*(R172-V172))*100,100)))))</f>
        <v>100</v>
      </c>
      <c r="E171" s="110" t="s">
        <v>21</v>
      </c>
      <c r="F171" s="49">
        <v>11200</v>
      </c>
      <c r="G171" s="104">
        <f>(G$187-G$151)/9+G167</f>
        <v>3.4722222222222214</v>
      </c>
      <c r="H171" s="134">
        <f t="shared" si="42"/>
        <v>3225.6000000000008</v>
      </c>
      <c r="I171" s="130">
        <f>IF($C170&gt;F170,3,IF($C170&gt;F171,2,IF($C170&gt;F172,1,0)))</f>
        <v>1</v>
      </c>
      <c r="J171" s="49">
        <v>11200</v>
      </c>
      <c r="K171" s="104">
        <f>(K$187-K$151)/9+K167</f>
        <v>3.2222222222222214</v>
      </c>
      <c r="L171" s="134">
        <f t="shared" si="43"/>
        <v>3475.8620689655181</v>
      </c>
      <c r="M171" s="130">
        <f>IF($C170&gt;J170,3,IF($C170&gt;J171,2,IF($C170&gt;J172,1,0)))</f>
        <v>1</v>
      </c>
      <c r="N171" s="49">
        <v>11200</v>
      </c>
      <c r="O171" s="104">
        <f>(O$187-O$151)/9+O167</f>
        <v>2.9722222222222214</v>
      </c>
      <c r="P171" s="134">
        <f t="shared" si="44"/>
        <v>3768.2242990654217</v>
      </c>
      <c r="Q171" s="130">
        <f>IF($C170&gt;N170,3,IF($C170&gt;N171,2,IF($C170&gt;N172,1,0)))</f>
        <v>1</v>
      </c>
      <c r="R171" s="49">
        <v>11200</v>
      </c>
      <c r="S171" s="104">
        <f>(S$187-S$151)/9+S167</f>
        <v>2.7222222222222214</v>
      </c>
      <c r="T171" s="139">
        <f t="shared" si="45"/>
        <v>4114.2857142857156</v>
      </c>
      <c r="U171" s="130">
        <f>IF($C170&gt;R170,3,IF($C170&gt;R171,2,IF($C170&gt;R172,1,0)))</f>
        <v>1</v>
      </c>
      <c r="V171" s="49">
        <v>11200</v>
      </c>
      <c r="W171" s="104">
        <f>(W$187-W$151)/9+W167</f>
        <v>2.5499999999999989</v>
      </c>
      <c r="X171" s="139">
        <f t="shared" si="46"/>
        <v>4392.1568627450997</v>
      </c>
      <c r="Y171" s="130">
        <f>IF($C170&gt;V170,3,IF($C170&gt;V171,2,IF($C170&gt;V172,1,0)))</f>
        <v>1</v>
      </c>
      <c r="Z171" s="49">
        <v>11200</v>
      </c>
      <c r="AA171" s="104">
        <f>(AA$187-AA$151)/9+AA167</f>
        <v>2.3499999999999992</v>
      </c>
      <c r="AB171" s="139">
        <f t="shared" si="47"/>
        <v>4765.957446808512</v>
      </c>
      <c r="AC171" s="129">
        <f>IF($C170&gt;Z169,4,IF($C170&gt;Z170,3,IF($C170&gt;Z171,2,IF($C170&gt;Z172,1,0))))</f>
        <v>1</v>
      </c>
      <c r="AL171" s="23"/>
    </row>
    <row r="172" spans="1:38" ht="15.75" thickBot="1" x14ac:dyDescent="0.3">
      <c r="A172" s="128"/>
      <c r="B172" s="188"/>
      <c r="C172" s="161">
        <f>D172*D169</f>
        <v>6972.8330011476637</v>
      </c>
      <c r="D172" s="33">
        <f>IF(AND(C170&gt;Z169,D170&gt;Z$5),AB169,IF(D170&gt;V$5,((D170-V$5)/(Z$5-V$5))*(AC170-Y170)+Y170,IF(D170&gt;R$5,((D170-R$5)/(V$5-R$5))*(Y170-U170)+U170,IF(D170&gt;N$5,((D170-N$5)/(R$5-N$5))*(U170-Q170)+Q170,IF(D170&gt;J$5,((D170-J$5)/(N$5-J$5))*(Q170-M170)+M170,IF(D170&gt;F$5,((D170-F$5)/(J$5-F$5))*(M170-I170)+I170,I170))))))</f>
        <v>2713.0472983514587</v>
      </c>
      <c r="E172" s="111" t="s">
        <v>7</v>
      </c>
      <c r="F172" s="108">
        <f>(F$188-F$152)/9+F168</f>
        <v>5377.7777777777783</v>
      </c>
      <c r="G172" s="106">
        <f>(G$188-G$152)/9+G168</f>
        <v>3.9555555555555566</v>
      </c>
      <c r="H172" s="135">
        <f t="shared" si="42"/>
        <v>1359.5505617977526</v>
      </c>
      <c r="I172" s="131">
        <f>IF(I171=1,($C170-F172)/(F171-F172),IF(I171=2,($C170-F171)/(F170-F171),IF(I171=3,($C170-F170)/(F169-F170),0)))</f>
        <v>0.26868967257586268</v>
      </c>
      <c r="J172" s="108">
        <f>(J$188-J$152)/9+J168</f>
        <v>4611.1111111111131</v>
      </c>
      <c r="K172" s="106">
        <f>(K$188-K$152)/9+K168</f>
        <v>3.0277777777777772</v>
      </c>
      <c r="L172" s="135">
        <f t="shared" si="43"/>
        <v>1522.9357798165147</v>
      </c>
      <c r="M172" s="131">
        <f>IF(M171=1,($C170-J172)/(J171-J172),IF(M171=2,($C170-J171)/(J170-J171),IF(M171=3,($C170-J170)/(J169-J170),0)))</f>
        <v>0.35378311708221238</v>
      </c>
      <c r="N172" s="108">
        <f>(N$188-N$152)/9+N168</f>
        <v>4388.8888888888878</v>
      </c>
      <c r="O172" s="106">
        <f>(O$188-O$152)/9+O168</f>
        <v>2.6333333333333333</v>
      </c>
      <c r="P172" s="135">
        <f t="shared" si="44"/>
        <v>1666.6666666666663</v>
      </c>
      <c r="Q172" s="131">
        <f>IF(Q171=1,($C170-N172)/(N171-N172),IF(Q171=2,($C170-N171)/(N170-N171),IF(Q171=3,($C170-N170)/(N169-N170),0)))</f>
        <v>0.37486686530139013</v>
      </c>
      <c r="R172" s="108">
        <f>(R$188-R$152)/9+R168</f>
        <v>4111.1111111111113</v>
      </c>
      <c r="S172" s="106">
        <f>(S$188-S$152)/9+S168</f>
        <v>2.2111111111111117</v>
      </c>
      <c r="T172" s="142">
        <f t="shared" si="45"/>
        <v>1859.29648241206</v>
      </c>
      <c r="U172" s="131">
        <f>IF(U171=1,($C170-R172)/(R171-R172),IF(U171=2,($C170-R171)/(R170-R171),IF(U171=3,($C170-R170)/(R169-R170),0)))</f>
        <v>0.39936267778958007</v>
      </c>
      <c r="V172" s="108">
        <f>(V$188-V$152)/9+V168</f>
        <v>3655.5555555555566</v>
      </c>
      <c r="W172" s="106">
        <f>(W$188-W$152)/9+W168</f>
        <v>1.8055555555555556</v>
      </c>
      <c r="X172" s="142">
        <f t="shared" si="46"/>
        <v>2024.6153846153852</v>
      </c>
      <c r="Y172" s="131">
        <f>IF(Y171=1,($C170-V172)/(V171-V172),IF(Y171=2,($C170-V171)/(V170-V171),IF(Y171=3,($C170-V170)/(V169-V170),0)))</f>
        <v>0.435630910794922</v>
      </c>
      <c r="Z172" s="108">
        <f>(Z$188-Z$152)/9+Z168</f>
        <v>3155.5555555555566</v>
      </c>
      <c r="AA172" s="106">
        <f>(AA$188-AA$152)/9+AA168</f>
        <v>1.3722222222222225</v>
      </c>
      <c r="AB172" s="142">
        <f t="shared" si="47"/>
        <v>2299.5951417004053</v>
      </c>
      <c r="AC172" s="131">
        <f>IF(AC171=1,($C170-Z172)/(Z171-Z172),IF(AC171=2,($C170-Z171)/(Z170-Z171),IF(AC171=3,($C170-Z170)/(Z169-Z170),0)))</f>
        <v>0.47070910004109395</v>
      </c>
      <c r="AL172" s="23"/>
    </row>
    <row r="173" spans="1:38" x14ac:dyDescent="0.25">
      <c r="A173" s="128"/>
      <c r="B173" s="186">
        <v>-1</v>
      </c>
      <c r="C173" s="25"/>
      <c r="D173" s="31">
        <f>IF(D174&gt;V$5,(1-(D174-V$5)/(Z$5-V$5))*(Y173-AC173)+AC173,IF(D174&gt;R$5,(1-(D174-R$5)/(V$5-R$5))*(U173-Y173)+Y173,IF(D174&gt;N$5,(1-(D174-N$5)/(R$5-N$5))*(Q173-U173)+U173,IF(D174&gt;J$5,(1-(D174-J$5)/(N$5-J$5))*(M173-Q173)+Q173,IF(D174&gt;F$5,(1-(D174-F$5)/(J$5-F$5))*(I173-M173)+M173,I173)))))</f>
        <v>2.6785138114039664</v>
      </c>
      <c r="E173" s="109" t="s">
        <v>6</v>
      </c>
      <c r="F173" s="107">
        <f>(F$185-F$149)/9+F169</f>
        <v>16366.666666666672</v>
      </c>
      <c r="G173" s="105">
        <f>(G$185-G$149)/9+G169</f>
        <v>3.0666666666666655</v>
      </c>
      <c r="H173" s="133">
        <f t="shared" si="42"/>
        <v>5336.9565217391337</v>
      </c>
      <c r="I173" s="16">
        <f>IF(I175=0,G176,IF(I175=1,(G175-G176)*I176+G176,IF(I175=2,(G174-G175)*I176+G175,IF(I175=3,(G173-G174)*I176+G174,G173))))</f>
        <v>3.9145073966145962</v>
      </c>
      <c r="J173" s="107">
        <f>(J$185-J$149)/9+J169</f>
        <v>16166.666666666672</v>
      </c>
      <c r="K173" s="105">
        <f>(K$185-K$149)/9+K169</f>
        <v>2.8333333333333321</v>
      </c>
      <c r="L173" s="133">
        <f t="shared" si="43"/>
        <v>5705.8823529411802</v>
      </c>
      <c r="M173" s="16">
        <f>IF(M175=0,K176,IF(M175=1,(K175-K176)*M176+K176,IF(M175=2,(K174-K175)*M176+K175,IF(M175=3,(K173-K174)*M176+K174,K173))))</f>
        <v>3.2075374172843705</v>
      </c>
      <c r="N173" s="107">
        <f>(N$185-N$149)/9+N169</f>
        <v>15900.000000000004</v>
      </c>
      <c r="O173" s="105">
        <f>(O$185-O$149)/9+O169</f>
        <v>2.5999999999999988</v>
      </c>
      <c r="P173" s="133">
        <f t="shared" si="44"/>
        <v>6115.3846153846198</v>
      </c>
      <c r="Q173" s="16">
        <f>IF(Q175=0,O176,IF(Q175=1,(O175-O176)*Q176+O176,IF(Q175=2,(O174-O175)*Q176+O175,IF(Q175=3,(O173-O174)*Q176+O174,O173))))</f>
        <v>2.83494667648583</v>
      </c>
      <c r="R173" s="107">
        <f>(R$185-R$149)/9+R169</f>
        <v>15700.000000000004</v>
      </c>
      <c r="S173" s="105">
        <f>(S$185-S$149)/9+S169</f>
        <v>2.3666666666666658</v>
      </c>
      <c r="T173" s="141">
        <f t="shared" si="45"/>
        <v>6633.8028169014124</v>
      </c>
      <c r="U173" s="16">
        <f>IF(U175=0,S176,IF(U175=1,(S175-S176)*U176+S176,IF(U175=2,(S174-S175)*U176+S175,IF(U175=3,(S173-S174)*U176+S174,S173))))</f>
        <v>2.4528353864545975</v>
      </c>
      <c r="V173" s="107">
        <f>(V$185-V$149)/9+V169</f>
        <v>14966.666666666672</v>
      </c>
      <c r="W173" s="105">
        <f>(W$185-W$149)/9+W169</f>
        <v>2.3166666666666655</v>
      </c>
      <c r="X173" s="141">
        <f t="shared" si="46"/>
        <v>6460.4316546762639</v>
      </c>
      <c r="Y173" s="16">
        <f>IF(Y175=0,W176,IF(Y175=1,(W175-W176)*Y176+W176,IF(Y175=2,(W174-W175)*Y176+W175,IF(Y175=3,(W173-W174)*Y176+W174,W173))))</f>
        <v>2.1533386967015282</v>
      </c>
      <c r="Z173" s="107">
        <f>(Z$185-Z$149)/9+Z169</f>
        <v>14200.000000000004</v>
      </c>
      <c r="AA173" s="105">
        <f>(AA$185-AA$149)/9+AA169</f>
        <v>2.2166666666666659</v>
      </c>
      <c r="AB173" s="141">
        <f t="shared" si="47"/>
        <v>6406.0150375939884</v>
      </c>
      <c r="AC173" s="59">
        <f>IF(AC175=0,AA176,IF(AC175=1,(AA175-AA176)*AC176+AA176,IF(AC175=2,(AA174-AA175)*AC176+AA175,IF(AC175=3,(AA173-AA174)*AC176+AA174,AA173))))</f>
        <v>1.838345735742944</v>
      </c>
      <c r="AE173" s="23"/>
      <c r="AF173" s="23"/>
      <c r="AG173" s="23"/>
      <c r="AH173" s="23"/>
      <c r="AI173" s="23"/>
      <c r="AJ173" s="23"/>
      <c r="AK173" s="23"/>
      <c r="AL173" s="23"/>
    </row>
    <row r="174" spans="1:38" x14ac:dyDescent="0.25">
      <c r="A174" s="128"/>
      <c r="B174" s="187"/>
      <c r="C174" s="13">
        <f>C$1/(21-E$1)*(C$133-B173)</f>
        <v>6611.5702479338852</v>
      </c>
      <c r="D174" s="32">
        <f>(C174/P$1)^(1/1.3)*50+C$391+$C$2/2+$N$2/100*5+X$2/2</f>
        <v>42.046954240335026</v>
      </c>
      <c r="E174" s="110" t="s">
        <v>20</v>
      </c>
      <c r="F174" s="49">
        <v>14000</v>
      </c>
      <c r="G174" s="104">
        <f>(G$186-G$150)/9+G170</f>
        <v>3.2833333333333323</v>
      </c>
      <c r="H174" s="134">
        <f t="shared" si="42"/>
        <v>4263.9593908629458</v>
      </c>
      <c r="I174" s="63">
        <f>$C174/I173</f>
        <v>1688.991634976039</v>
      </c>
      <c r="J174" s="49">
        <v>14000</v>
      </c>
      <c r="K174" s="104">
        <f>(K$186-K$150)/9+K170</f>
        <v>3.0333333333333323</v>
      </c>
      <c r="L174" s="134">
        <f t="shared" si="43"/>
        <v>4615.3846153846171</v>
      </c>
      <c r="M174" s="63">
        <f>$C174/M173</f>
        <v>2061.2605210172437</v>
      </c>
      <c r="N174" s="49">
        <v>14000</v>
      </c>
      <c r="O174" s="104">
        <f>(O$186-O$150)/9+O170</f>
        <v>2.7833333333333323</v>
      </c>
      <c r="P174" s="134">
        <f t="shared" si="44"/>
        <v>5029.9401197604811</v>
      </c>
      <c r="Q174" s="63">
        <f>$C174/Q173</f>
        <v>2332.1674099808884</v>
      </c>
      <c r="R174" s="49">
        <v>14000</v>
      </c>
      <c r="S174" s="104">
        <f>(S$186-S$150)/9+S170</f>
        <v>2.5333333333333323</v>
      </c>
      <c r="T174" s="139">
        <f t="shared" si="45"/>
        <v>5526.315789473686</v>
      </c>
      <c r="U174" s="63">
        <f>$C174/U173</f>
        <v>2695.4806198757792</v>
      </c>
      <c r="V174" s="49">
        <v>14000</v>
      </c>
      <c r="W174" s="104">
        <f>(W$186-W$150)/9+W170</f>
        <v>2.4166666666666656</v>
      </c>
      <c r="X174" s="139">
        <f t="shared" si="46"/>
        <v>5793.1034482758641</v>
      </c>
      <c r="Y174" s="63">
        <f>$C174/Y173</f>
        <v>3070.381012546447</v>
      </c>
      <c r="Z174" s="49">
        <v>14000</v>
      </c>
      <c r="AA174" s="104">
        <f>(AA$186-AA$150)/9+AA170</f>
        <v>2.2499999999999991</v>
      </c>
      <c r="AB174" s="139">
        <f t="shared" si="47"/>
        <v>6222.2222222222244</v>
      </c>
      <c r="AC174" s="63">
        <f>IF($C174&gt;Z173,AB173,$C174/AC173)</f>
        <v>3596.4781375914054</v>
      </c>
      <c r="AL174" s="23"/>
    </row>
    <row r="175" spans="1:38" x14ac:dyDescent="0.25">
      <c r="A175" s="128"/>
      <c r="B175" s="187"/>
      <c r="C175" s="225">
        <f>C176/X$2/60/1.11</f>
        <v>19.955366375663413</v>
      </c>
      <c r="D175" s="38">
        <f>IF(AND(D174&lt;F$5,C174&lt;F176),C174/F176*100,IF(AND(D174&lt;J$5,C174&lt;J176),C174/(F176-((D174-F$5)/(J$5-F$5))*(F176-J176))*100,IF(AND(D174&lt;N$5,C174&lt;N176),C174/(J176-((D174-J$5)/(N$5-J$5))*(J176-N176))*100,IF(AND(D174&lt;R$5,C174&lt;R176),C174/(N176-((D174-N$5)/(R$5-N$5))*(N176-R176))*100,IF(AND(D174&lt;V$5,C178&lt;V176),C174/(R176-((D174-R$5)/(V$5-R$5))*(R176-V176))*100,100)))))</f>
        <v>100</v>
      </c>
      <c r="E175" s="110" t="s">
        <v>21</v>
      </c>
      <c r="F175" s="49">
        <v>11200</v>
      </c>
      <c r="G175" s="104">
        <f>(G$187-G$151)/9+G171</f>
        <v>3.5166666666666657</v>
      </c>
      <c r="H175" s="134">
        <f t="shared" si="42"/>
        <v>3184.8341232227499</v>
      </c>
      <c r="I175" s="130">
        <f>IF($C174&gt;F174,3,IF($C174&gt;F175,2,IF($C174&gt;F176,1,0)))</f>
        <v>1</v>
      </c>
      <c r="J175" s="49">
        <v>11200</v>
      </c>
      <c r="K175" s="104">
        <f>(K$187-K$151)/9+K171</f>
        <v>3.2666666666666657</v>
      </c>
      <c r="L175" s="134">
        <f t="shared" si="43"/>
        <v>3428.5714285714294</v>
      </c>
      <c r="M175" s="130">
        <f>IF($C174&gt;J174,3,IF($C174&gt;J175,2,IF($C174&gt;J176,1,0)))</f>
        <v>1</v>
      </c>
      <c r="N175" s="49">
        <v>11200</v>
      </c>
      <c r="O175" s="104">
        <f>(O$187-O$151)/9+O171</f>
        <v>3.0166666666666657</v>
      </c>
      <c r="P175" s="134">
        <f t="shared" si="44"/>
        <v>3712.7071823204433</v>
      </c>
      <c r="Q175" s="130">
        <f>IF($C174&gt;N174,3,IF($C174&gt;N175,2,IF($C174&gt;N176,1,0)))</f>
        <v>1</v>
      </c>
      <c r="R175" s="49">
        <v>11200</v>
      </c>
      <c r="S175" s="104">
        <f>(S$187-S$151)/9+S171</f>
        <v>2.7666666666666657</v>
      </c>
      <c r="T175" s="139">
        <f t="shared" si="45"/>
        <v>4048.1927710843388</v>
      </c>
      <c r="U175" s="130">
        <f>IF($C174&gt;R174,3,IF($C174&gt;R175,2,IF($C174&gt;R176,1,0)))</f>
        <v>1</v>
      </c>
      <c r="V175" s="49">
        <v>11200</v>
      </c>
      <c r="W175" s="104">
        <f>(W$187-W$151)/9+W171</f>
        <v>2.5999999999999988</v>
      </c>
      <c r="X175" s="139">
        <f t="shared" si="46"/>
        <v>4307.6923076923094</v>
      </c>
      <c r="Y175" s="130">
        <f>IF($C174&gt;V174,3,IF($C174&gt;V175,2,IF($C174&gt;V176,1,0)))</f>
        <v>1</v>
      </c>
      <c r="Z175" s="49">
        <v>11200</v>
      </c>
      <c r="AA175" s="104">
        <f>(AA$187-AA$151)/9+AA171</f>
        <v>2.399999999999999</v>
      </c>
      <c r="AB175" s="139">
        <f t="shared" si="47"/>
        <v>4666.6666666666688</v>
      </c>
      <c r="AC175" s="129">
        <f>IF($C174&gt;Z173,4,IF($C174&gt;Z174,3,IF($C174&gt;Z175,2,IF($C174&gt;Z176,1,0))))</f>
        <v>1</v>
      </c>
      <c r="AL175" s="23"/>
    </row>
    <row r="176" spans="1:38" ht="15.75" thickBot="1" x14ac:dyDescent="0.3">
      <c r="A176" s="128"/>
      <c r="B176" s="188"/>
      <c r="C176" s="161">
        <f>D176*D173</f>
        <v>6645.1370030959179</v>
      </c>
      <c r="D176" s="33">
        <f>IF(AND(C174&gt;Z173,D174&gt;Z$5),AB173,IF(D174&gt;V$5,((D174-V$5)/(Z$5-V$5))*(AC174-Y174)+Y174,IF(D174&gt;R$5,((D174-R$5)/(V$5-R$5))*(Y174-U174)+U174,IF(D174&gt;N$5,((D174-N$5)/(R$5-N$5))*(U174-Q174)+Q174,IF(D174&gt;J$5,((D174-J$5)/(N$5-J$5))*(Q174-M174)+M174,IF(D174&gt;F$5,((D174-F$5)/(J$5-F$5))*(M174-I174)+I174,I174))))))</f>
        <v>2480.9045130937038</v>
      </c>
      <c r="E176" s="111" t="s">
        <v>7</v>
      </c>
      <c r="F176" s="108">
        <f>(F$188-F$152)/9+F172</f>
        <v>5433.3333333333339</v>
      </c>
      <c r="G176" s="106">
        <f>(G$188-G$152)/9+G172</f>
        <v>4.0166666666666675</v>
      </c>
      <c r="H176" s="135">
        <f t="shared" si="42"/>
        <v>1352.6970954356846</v>
      </c>
      <c r="I176" s="131">
        <f>IF(I175=1,($C174-F176)/(F175-F176),IF(I175=2,($C174-F175)/(F174-F175),IF(I175=3,($C174-F174)/(F173-F174),0)))</f>
        <v>0.20431854010414185</v>
      </c>
      <c r="J176" s="108">
        <f>(J$188-J$152)/9+J172</f>
        <v>4733.3333333333358</v>
      </c>
      <c r="K176" s="106">
        <f>(K$188-K$152)/9+K172</f>
        <v>3.1833333333333327</v>
      </c>
      <c r="L176" s="135">
        <f t="shared" si="43"/>
        <v>1486.910994764399</v>
      </c>
      <c r="M176" s="131">
        <f>IF(M175=1,($C174-J176)/(J175-J176),IF(M175=2,($C174-J175)/(J174-J175),IF(M175=3,($C174-J174)/(J173-J174),0)))</f>
        <v>0.29044900741245622</v>
      </c>
      <c r="N176" s="108">
        <f>(N$188-N$152)/9+N172</f>
        <v>4466.6666666666652</v>
      </c>
      <c r="O176" s="106">
        <f>(O$188-O$152)/9+O172</f>
        <v>2.75</v>
      </c>
      <c r="P176" s="135">
        <f t="shared" si="44"/>
        <v>1624.2424242424238</v>
      </c>
      <c r="Q176" s="131">
        <f>IF(Q175=1,($C174-N176)/(N175-N176),IF(Q175=2,($C174-N175)/(N174-N175),IF(Q175=3,($C174-N174)/(N173-N174),0)))</f>
        <v>0.31855003682186428</v>
      </c>
      <c r="R176" s="108">
        <f>(R$188-R$152)/9+R172</f>
        <v>4133.3333333333339</v>
      </c>
      <c r="S176" s="106">
        <f>(S$188-S$152)/9+S172</f>
        <v>2.2833333333333341</v>
      </c>
      <c r="T176" s="142">
        <f t="shared" si="45"/>
        <v>1810.2189781021893</v>
      </c>
      <c r="U176" s="131">
        <f>IF(U175=1,($C174-R176)/(R175-R176),IF(U175=2,($C174-R175)/(R174-R175),IF(U175=3,($C174-R174)/(R173-R174),0)))</f>
        <v>0.35069390300951198</v>
      </c>
      <c r="V176" s="108">
        <f>(V$188-V$152)/9+V172</f>
        <v>3666.6666666666679</v>
      </c>
      <c r="W176" s="106">
        <f>(W$188-W$152)/9+W172</f>
        <v>1.8666666666666667</v>
      </c>
      <c r="X176" s="142">
        <f t="shared" si="46"/>
        <v>1964.2857142857149</v>
      </c>
      <c r="Y176" s="131">
        <f>IF(Y175=1,($C174-V176)/(V175-V176),IF(Y175=2,($C174-V175)/(V174-V175),IF(Y175=3,($C174-V174)/(V173-V174),0)))</f>
        <v>0.39091640459299348</v>
      </c>
      <c r="Z176" s="108">
        <f>(Z$188-Z$152)/9+Z172</f>
        <v>3166.6666666666679</v>
      </c>
      <c r="AA176" s="106">
        <f>(AA$188-AA$152)/9+AA172</f>
        <v>1.416666666666667</v>
      </c>
      <c r="AB176" s="142">
        <f t="shared" si="47"/>
        <v>2235.294117647059</v>
      </c>
      <c r="AC176" s="131">
        <f>IF(AC175=1,($C174-Z176)/(Z175-Z176),IF(AC175=2,($C174-Z175)/(Z174-Z175),IF(AC175=3,($C174-Z174)/(Z173-Z174),0)))</f>
        <v>0.42882617194197731</v>
      </c>
      <c r="AL176" s="23"/>
    </row>
    <row r="177" spans="1:38" x14ac:dyDescent="0.25">
      <c r="A177" s="128"/>
      <c r="B177" s="186">
        <v>0</v>
      </c>
      <c r="C177" s="34"/>
      <c r="D177" s="31">
        <f>IF(D178&gt;V$5,(1-(D178-V$5)/(Z$5-V$5))*(Y177-AC177)+AC177,IF(D178&gt;R$5,(1-(D178-R$5)/(V$5-R$5))*(U177-Y177)+Y177,IF(D178&gt;N$5,(1-(D178-N$5)/(R$5-N$5))*(Q177-U177)+U177,IF(D178&gt;J$5,(1-(D178-J$5)/(N$5-J$5))*(M177-Q177)+Q177,IF(D178&gt;F$5,(1-(D178-F$5)/(J$5-F$5))*(I177-M177)+M177,I177)))))</f>
        <v>2.8045615709815639</v>
      </c>
      <c r="E177" s="109" t="s">
        <v>6</v>
      </c>
      <c r="F177" s="107">
        <f>(F$185-F$149)/9+F173</f>
        <v>16411.111111111117</v>
      </c>
      <c r="G177" s="105">
        <f>(G$185-G$149)/9+G173</f>
        <v>3.1277777777777764</v>
      </c>
      <c r="H177" s="133">
        <f t="shared" si="42"/>
        <v>5246.891651865013</v>
      </c>
      <c r="I177" s="16">
        <f>IF(I179=0,G180,IF(I179=1,(G179-G180)*I180+G180,IF(I179=2,(G178-G179)*I180+G179,IF(I179=3,(G177-G178)*I180+G178,G177))))</f>
        <v>4.0061186681101786</v>
      </c>
      <c r="J177" s="107">
        <f>(J$185-J$149)/9+J173</f>
        <v>16211.111111111117</v>
      </c>
      <c r="K177" s="105">
        <f>(K$185-K$149)/9+K173</f>
        <v>2.8888888888888875</v>
      </c>
      <c r="L177" s="133">
        <f t="shared" si="43"/>
        <v>5611.5384615384664</v>
      </c>
      <c r="M177" s="16">
        <f>IF(M179=0,K180,IF(M179=1,(K179-K180)*M180+K180,IF(M179=2,(K178-K179)*M180+K179,IF(M179=3,(K177-K178)*M180+K178,K177))))</f>
        <v>3.3326479248784606</v>
      </c>
      <c r="N177" s="107">
        <f>(N$185-N$149)/9+N173</f>
        <v>15933.333333333338</v>
      </c>
      <c r="O177" s="105">
        <f>(O$185-O$149)/9+O173</f>
        <v>2.6499999999999986</v>
      </c>
      <c r="P177" s="133">
        <f t="shared" si="44"/>
        <v>6012.5786163522062</v>
      </c>
      <c r="Q177" s="16">
        <f>IF(Q179=0,O180,IF(Q179=1,(O179-O180)*Q180+O180,IF(Q179=2,(O178-O179)*Q180+O179,IF(Q179=3,(O177-O178)*Q180+O178,O177))))</f>
        <v>2.9174005190775563</v>
      </c>
      <c r="R177" s="107">
        <f>(R$185-R$149)/9+R173</f>
        <v>15733.333333333338</v>
      </c>
      <c r="S177" s="105">
        <f>(S$185-S$149)/9+S173</f>
        <v>2.4111111111111101</v>
      </c>
      <c r="T177" s="141">
        <f t="shared" si="45"/>
        <v>6525.3456221198203</v>
      </c>
      <c r="U177" s="16">
        <f>IF(U179=0,S180,IF(U179=1,(S179-S180)*U180+S180,IF(U179=2,(S178-S179)*U180+S179,IF(U179=3,(S177-S178)*U180+S178,S177))))</f>
        <v>2.4930048984250308</v>
      </c>
      <c r="V177" s="107">
        <f>(V$185-V$149)/9+V173</f>
        <v>15011.111111111117</v>
      </c>
      <c r="W177" s="105">
        <f>(W$185-W$149)/9+W173</f>
        <v>2.3611111111111098</v>
      </c>
      <c r="X177" s="141">
        <f t="shared" si="46"/>
        <v>6357.6470588235352</v>
      </c>
      <c r="Y177" s="16">
        <f>IF(Y179=0,W180,IF(Y179=1,(W179-W180)*Y180+W180,IF(Y179=2,(W178-W179)*Y180+W179,IF(Y179=3,(W177-W178)*Y180+W178,W177))))</f>
        <v>2.1777170794828908</v>
      </c>
      <c r="Z177" s="107">
        <f>(Z$185-Z$149)/9+Z173</f>
        <v>14233.333333333338</v>
      </c>
      <c r="AA177" s="105">
        <f>(AA$185-AA$149)/9+AA173</f>
        <v>2.2611111111111102</v>
      </c>
      <c r="AB177" s="141">
        <f t="shared" si="47"/>
        <v>6294.8402948402991</v>
      </c>
      <c r="AC177" s="59">
        <f>IF(AC179=0,AA180,IF(AC179=1,(AA179-AA180)*AC180+AA180,IF(AC179=2,(AA178-AA179)*AC180+AA179,IF(AC179=3,(AA177-AA178)*AC180+AA178,AA177))))</f>
        <v>1.8436402554886562</v>
      </c>
      <c r="AE177" s="23"/>
      <c r="AF177" s="23"/>
      <c r="AG177" s="23"/>
      <c r="AH177" s="23"/>
      <c r="AI177" s="23"/>
      <c r="AJ177" s="23"/>
      <c r="AK177" s="23"/>
      <c r="AL177" s="23"/>
    </row>
    <row r="178" spans="1:38" x14ac:dyDescent="0.25">
      <c r="A178" s="128"/>
      <c r="B178" s="187"/>
      <c r="C178" s="13">
        <f>C$1/(21-E$1)*(C$133-B177)</f>
        <v>6280.9917355371908</v>
      </c>
      <c r="D178" s="32">
        <f>(C178/P$1)^(1/1.3)*50+C$391+$C$2/2+$N$2/100*5+X$2/2</f>
        <v>41.329407545752922</v>
      </c>
      <c r="E178" s="110" t="s">
        <v>20</v>
      </c>
      <c r="F178" s="49">
        <v>14000</v>
      </c>
      <c r="G178" s="104">
        <f>(G$186-G$150)/9+G174</f>
        <v>3.3222222222222211</v>
      </c>
      <c r="H178" s="134">
        <f t="shared" si="42"/>
        <v>4214.0468227424763</v>
      </c>
      <c r="I178" s="63">
        <f>$C178/I177</f>
        <v>1567.8496459766995</v>
      </c>
      <c r="J178" s="49">
        <v>14000</v>
      </c>
      <c r="K178" s="104">
        <f>(K$186-K$150)/9+K174</f>
        <v>3.0722222222222211</v>
      </c>
      <c r="L178" s="134">
        <f t="shared" si="43"/>
        <v>4556.9620253164576</v>
      </c>
      <c r="M178" s="63">
        <f>$C178/M177</f>
        <v>1884.685054382471</v>
      </c>
      <c r="N178" s="49">
        <v>14000</v>
      </c>
      <c r="O178" s="104">
        <f>(O$186-O$150)/9+O174</f>
        <v>2.8222222222222211</v>
      </c>
      <c r="P178" s="134">
        <f t="shared" si="44"/>
        <v>4960.6299212598442</v>
      </c>
      <c r="Q178" s="63">
        <f>$C178/Q177</f>
        <v>2152.9411866709197</v>
      </c>
      <c r="R178" s="49">
        <v>14000</v>
      </c>
      <c r="S178" s="104">
        <f>(S$186-S$150)/9+S174</f>
        <v>2.5722222222222211</v>
      </c>
      <c r="T178" s="139">
        <f t="shared" si="45"/>
        <v>5442.7645788336959</v>
      </c>
      <c r="U178" s="63">
        <f>$C178/U177</f>
        <v>2519.4462070673189</v>
      </c>
      <c r="V178" s="49">
        <v>14000</v>
      </c>
      <c r="W178" s="104">
        <f>(W$186-W$150)/9+W174</f>
        <v>2.4611111111111099</v>
      </c>
      <c r="X178" s="139">
        <f t="shared" si="46"/>
        <v>5688.4875846501154</v>
      </c>
      <c r="Y178" s="63">
        <f>$C178/Y177</f>
        <v>2884.2092458716638</v>
      </c>
      <c r="Z178" s="49">
        <v>14000</v>
      </c>
      <c r="AA178" s="104">
        <f>(AA$186-AA$150)/9+AA174</f>
        <v>2.2999999999999989</v>
      </c>
      <c r="AB178" s="139">
        <f t="shared" si="47"/>
        <v>6086.9565217391337</v>
      </c>
      <c r="AC178" s="63">
        <f>IF($C178&gt;Z177,AB177,$C178/AC177)</f>
        <v>3406.8423689698707</v>
      </c>
      <c r="AL178" s="23"/>
    </row>
    <row r="179" spans="1:38" x14ac:dyDescent="0.25">
      <c r="A179" s="128"/>
      <c r="B179" s="187"/>
      <c r="C179" s="225">
        <f>C180/X$2/60/1.11</f>
        <v>18.953008918691022</v>
      </c>
      <c r="D179" s="38">
        <f>IF(AND(D178&lt;F$5,C178&lt;F180),C178/F180*100,IF(AND(D178&lt;J$5,C178&lt;J180),C178/(F180-((D178-F$5)/(J$5-F$5))*(F180-J180))*100,IF(AND(D178&lt;N$5,C178&lt;N180),C178/(J180-((D178-J$5)/(N$5-J$5))*(J180-N180))*100,IF(AND(D178&lt;R$5,C178&lt;R180),C178/(N180-((D178-N$5)/(R$5-N$5))*(N180-R180))*100,IF(AND(D178&lt;V$5,C182&lt;V180),C178/(R180-((D178-R$5)/(V$5-R$5))*(R180-V180))*100,100)))))</f>
        <v>100</v>
      </c>
      <c r="E179" s="110" t="s">
        <v>21</v>
      </c>
      <c r="F179" s="49">
        <v>11200</v>
      </c>
      <c r="G179" s="104">
        <f>(G$187-G$151)/9+G175</f>
        <v>3.56111111111111</v>
      </c>
      <c r="H179" s="134">
        <f t="shared" si="42"/>
        <v>3145.0858034321382</v>
      </c>
      <c r="I179" s="130">
        <f>IF($C178&gt;F178,3,IF($C178&gt;F179,2,IF($C178&gt;F180,1,0)))</f>
        <v>1</v>
      </c>
      <c r="J179" s="49">
        <v>11200</v>
      </c>
      <c r="K179" s="104">
        <f>(K$187-K$151)/9+K175</f>
        <v>3.31111111111111</v>
      </c>
      <c r="L179" s="134">
        <f t="shared" si="43"/>
        <v>3382.5503355704709</v>
      </c>
      <c r="M179" s="130">
        <f>IF($C178&gt;J178,3,IF($C178&gt;J179,2,IF($C178&gt;J180,1,0)))</f>
        <v>1</v>
      </c>
      <c r="N179" s="49">
        <v>11200</v>
      </c>
      <c r="O179" s="104">
        <f>(O$187-O$151)/9+O175</f>
        <v>3.06111111111111</v>
      </c>
      <c r="P179" s="134">
        <f t="shared" si="44"/>
        <v>3658.8021778584407</v>
      </c>
      <c r="Q179" s="130">
        <f>IF($C178&gt;N178,3,IF($C178&gt;N179,2,IF($C178&gt;N180,1,0)))</f>
        <v>1</v>
      </c>
      <c r="R179" s="49">
        <v>11200</v>
      </c>
      <c r="S179" s="104">
        <f>(S$187-S$151)/9+S175</f>
        <v>2.81111111111111</v>
      </c>
      <c r="T179" s="139">
        <f t="shared" si="45"/>
        <v>3984.1897233201598</v>
      </c>
      <c r="U179" s="130">
        <f>IF($C178&gt;R178,3,IF($C178&gt;R179,2,IF($C178&gt;R180,1,0)))</f>
        <v>1</v>
      </c>
      <c r="V179" s="49">
        <v>11200</v>
      </c>
      <c r="W179" s="104">
        <f>(W$187-W$151)/9+W175</f>
        <v>2.6499999999999986</v>
      </c>
      <c r="X179" s="139">
        <f t="shared" si="46"/>
        <v>4226.4150943396253</v>
      </c>
      <c r="Y179" s="130">
        <f>IF($C178&gt;V178,3,IF($C178&gt;V179,2,IF($C178&gt;V180,1,0)))</f>
        <v>1</v>
      </c>
      <c r="Z179" s="49">
        <v>11200</v>
      </c>
      <c r="AA179" s="104">
        <f>(AA$187-AA$151)/9+AA175</f>
        <v>2.4499999999999988</v>
      </c>
      <c r="AB179" s="139">
        <f t="shared" si="47"/>
        <v>4571.4285714285734</v>
      </c>
      <c r="AC179" s="129">
        <f>IF($C178&gt;Z177,4,IF($C178&gt;Z178,3,IF($C178&gt;Z179,2,IF($C178&gt;Z180,1,0))))</f>
        <v>1</v>
      </c>
      <c r="AL179" s="23"/>
    </row>
    <row r="180" spans="1:38" ht="15.75" thickBot="1" x14ac:dyDescent="0.3">
      <c r="A180" s="128"/>
      <c r="B180" s="188"/>
      <c r="C180" s="161">
        <f>D180*D177</f>
        <v>6311.3519699241115</v>
      </c>
      <c r="D180" s="33">
        <f>IF(AND(C178&gt;Z177,D178&gt;Z$5),AB177,IF(D178&gt;V$5,((D178-V$5)/(Z$5-V$5))*(AC178-Y178)+Y178,IF(D178&gt;R$5,((D178-R$5)/(V$5-R$5))*(Y178-U178)+U178,IF(D178&gt;N$5,((D178-N$5)/(R$5-N$5))*(U178-Q178)+Q178,IF(D178&gt;J$5,((D178-J$5)/(N$5-J$5))*(Q178-M178)+M178,IF(D178&gt;F$5,((D178-F$5)/(J$5-F$5))*(M178-I178)+I178,I178))))))</f>
        <v>2250.38809460518</v>
      </c>
      <c r="E180" s="111" t="s">
        <v>7</v>
      </c>
      <c r="F180" s="108">
        <f>(F$188-F$152)/9+F176</f>
        <v>5488.8888888888896</v>
      </c>
      <c r="G180" s="106">
        <f>(G$188-G$152)/9+G176</f>
        <v>4.0777777777777784</v>
      </c>
      <c r="H180" s="135">
        <f t="shared" si="42"/>
        <v>1346.0490463215258</v>
      </c>
      <c r="I180" s="131">
        <f>IF(I179=1,($C178-F180)/(F179-F180),IF(I179=2,($C178-F179)/(F178-F179),IF(I179=3,($C178-F178)/(F177-F178),0)))</f>
        <v>0.13869505096954693</v>
      </c>
      <c r="J180" s="108">
        <f>(J$188-J$152)/9+J176</f>
        <v>4855.5555555555584</v>
      </c>
      <c r="K180" s="106">
        <f>(K$188-K$152)/9+K176</f>
        <v>3.3388888888888881</v>
      </c>
      <c r="L180" s="135">
        <f t="shared" si="43"/>
        <v>1454.2429284525801</v>
      </c>
      <c r="M180" s="131">
        <f>IF(M179=1,($C178-J180)/(J179-J180),IF(M179=2,($C178-J179)/(J178-J179),IF(M179=3,($C178-J178)/(J177-J178),0)))</f>
        <v>0.22467470437538875</v>
      </c>
      <c r="N180" s="108">
        <f>(N$188-N$152)/9+N176</f>
        <v>4544.4444444444425</v>
      </c>
      <c r="O180" s="106">
        <f>(O$188-O$152)/9+O176</f>
        <v>2.8666666666666667</v>
      </c>
      <c r="P180" s="135">
        <f t="shared" si="44"/>
        <v>1585.2713178294566</v>
      </c>
      <c r="Q180" s="131">
        <f>IF(Q179=1,($C178-N180)/(N179-N180),IF(Q179=2,($C178-N179)/(N178-N179),IF(Q179=3,($C178-N178)/(N177-N178),0)))</f>
        <v>0.2609169552560055</v>
      </c>
      <c r="R180" s="108">
        <f>(R$188-R$152)/9+R176</f>
        <v>4155.5555555555566</v>
      </c>
      <c r="S180" s="106">
        <f>(S$188-S$152)/9+S176</f>
        <v>2.3555555555555565</v>
      </c>
      <c r="T180" s="142">
        <f t="shared" si="45"/>
        <v>1764.1509433962262</v>
      </c>
      <c r="U180" s="131">
        <f>IF(U179=1,($C178-R180)/(R179-R180),IF(U179=2,($C178-R179)/(R178-R179),IF(U179=3,($C178-R178)/(R177-R178),0)))</f>
        <v>0.30171806971348125</v>
      </c>
      <c r="V180" s="108">
        <f>(V$188-V$152)/9+V176</f>
        <v>3677.7777777777792</v>
      </c>
      <c r="W180" s="106">
        <f>(W$188-W$152)/9+W176</f>
        <v>1.9277777777777778</v>
      </c>
      <c r="X180" s="142">
        <f t="shared" si="46"/>
        <v>1907.7809798270901</v>
      </c>
      <c r="Y180" s="131">
        <f>IF(Y179=1,($C178-V180)/(V179-V180),IF(Y179=2,($C178-V179)/(V178-V179),IF(Y179=3,($C178-V178)/(V177-V178),0)))</f>
        <v>0.34606980236092627</v>
      </c>
      <c r="Z180" s="108">
        <f>(Z$188-Z$152)/9+Z176</f>
        <v>3177.7777777777792</v>
      </c>
      <c r="AA180" s="106">
        <f>(AA$188-AA$152)/9+AA176</f>
        <v>1.4611111111111115</v>
      </c>
      <c r="AB180" s="142">
        <f t="shared" si="47"/>
        <v>2174.9049429657798</v>
      </c>
      <c r="AC180" s="131">
        <f>IF(AC179=1,($C178-Z180)/(Z179-Z180),IF(AC179=2,($C178-Z179)/(Z178-Z179),IF(AC179=3,($C178-Z178)/(Z177-Z178),0)))</f>
        <v>0.38682722465145025</v>
      </c>
      <c r="AL180" s="23"/>
    </row>
    <row r="181" spans="1:38" x14ac:dyDescent="0.25">
      <c r="A181" s="128"/>
      <c r="B181" s="186">
        <v>1</v>
      </c>
      <c r="C181" s="25"/>
      <c r="D181" s="31">
        <f>IF(D182&gt;V$5,(1-(D182-V$5)/(Z$5-V$5))*(Y181-AC181)+AC181,IF(D182&gt;R$5,(1-(D182-R$5)/(V$5-R$5))*(U181-Y181)+Y181,IF(D182&gt;N$5,(1-(D182-N$5)/(R$5-N$5))*(Q181-U181)+U181,IF(D182&gt;J$5,(1-(D182-J$5)/(N$5-J$5))*(M181-Q181)+Q181,IF(D182&gt;F$5,(1-(D182-F$5)/(J$5-F$5))*(I181-M181)+M181,I181)))))</f>
        <v>2.9510509104653537</v>
      </c>
      <c r="E181" s="109" t="s">
        <v>6</v>
      </c>
      <c r="F181" s="107">
        <f>(F$185-F$149)/9+F177</f>
        <v>16455.555555555562</v>
      </c>
      <c r="G181" s="105">
        <f>(G$185-G$149)/9+G177</f>
        <v>3.1888888888888873</v>
      </c>
      <c r="H181" s="133">
        <f t="shared" si="42"/>
        <v>5160.278745644604</v>
      </c>
      <c r="I181" s="16">
        <f>IF(I183=0,G184,IF(I183=1,(G183-G184)*I184+G184,IF(I183=2,(G182-G183)*I184+G183,IF(I183=3,(G181-G182)*I184+G182,G181))))</f>
        <v>4.1006049962024242</v>
      </c>
      <c r="J181" s="107">
        <f>(J$185-J$149)/9+J177</f>
        <v>16255.555555555562</v>
      </c>
      <c r="K181" s="105">
        <f>(K$185-K$149)/9+K177</f>
        <v>2.9444444444444429</v>
      </c>
      <c r="L181" s="133">
        <f t="shared" ref="L181:L244" si="48">J181/K181</f>
        <v>5520.7547169811369</v>
      </c>
      <c r="M181" s="16">
        <f>IF(M183=0,K184,IF(M183=1,(K183-K184)*M184+K184,IF(M183=2,(K182-K183)*M184+K183,IF(M183=3,(K181-K182)*M184+K182,K181))))</f>
        <v>3.47273383182474</v>
      </c>
      <c r="N181" s="107">
        <f>(N$185-N$149)/9+N177</f>
        <v>15966.666666666672</v>
      </c>
      <c r="O181" s="105">
        <f>(O$185-O$149)/9+O177</f>
        <v>2.6999999999999984</v>
      </c>
      <c r="P181" s="133">
        <f t="shared" ref="P181:P244" si="49">N181/O181</f>
        <v>5913.5802469135851</v>
      </c>
      <c r="Q181" s="16">
        <f>IF(Q183=0,O184,IF(Q183=1,(O183-O184)*Q184+O184,IF(Q183=2,(O182-O183)*Q184+O183,IF(Q183=3,(O181-O182)*Q184+O182,O181))))</f>
        <v>3.0080125580125578</v>
      </c>
      <c r="R181" s="107">
        <f>(R$185-R$149)/9+R177</f>
        <v>15766.666666666672</v>
      </c>
      <c r="S181" s="105">
        <f>(S$185-S$149)/9+S177</f>
        <v>2.4555555555555544</v>
      </c>
      <c r="T181" s="141">
        <f t="shared" ref="T181:T244" si="50">R181/S181</f>
        <v>6420.8144796380138</v>
      </c>
      <c r="U181" s="16">
        <f>IF(U183=0,S184,IF(U183=1,(S183-S184)*U184+S184,IF(U183=2,(S182-S183)*U184+S183,IF(U183=3,(S181-S182)*U184+S182,S181))))</f>
        <v>2.5357626901930703</v>
      </c>
      <c r="V181" s="107">
        <f>(V$185-V$149)/9+V177</f>
        <v>15055.555555555562</v>
      </c>
      <c r="W181" s="105">
        <f>(W$185-W$149)/9+W177</f>
        <v>2.4055555555555541</v>
      </c>
      <c r="X181" s="141">
        <f t="shared" ref="X181:X244" si="51">V181/W181</f>
        <v>6258.6605080831478</v>
      </c>
      <c r="Y181" s="16">
        <f>IF(Y183=0,W184,IF(Y183=1,(W183-W184)*Y184+W184,IF(Y183=2,(W182-W183)*Y184+W183,IF(Y183=3,(W181-W182)*Y184+W182,W181))))</f>
        <v>2.2029977015990996</v>
      </c>
      <c r="Z181" s="107">
        <f>(Z$185-Z$149)/9+Z177</f>
        <v>14266.666666666672</v>
      </c>
      <c r="AA181" s="105">
        <f>(AA$185-AA$149)/9+AA177</f>
        <v>2.3055555555555545</v>
      </c>
      <c r="AB181" s="141">
        <f t="shared" ref="AB181:AB244" si="52">Z181/AA181</f>
        <v>6187.9518072289211</v>
      </c>
      <c r="AC181" s="59">
        <f>IF(AC183=0,AA184,IF(AC183=1,(AA183-AA184)*AC184+AA184,IF(AC183=2,(AA182-AA183)*AC184+AA183,IF(AC183=3,(AA181-AA182)*AC184+AA182,AA181))))</f>
        <v>1.8483522655632096</v>
      </c>
      <c r="AE181" s="23"/>
      <c r="AF181" s="23"/>
      <c r="AG181" s="23"/>
      <c r="AH181" s="23"/>
      <c r="AI181" s="23"/>
      <c r="AJ181" s="23"/>
      <c r="AK181" s="23"/>
      <c r="AL181" s="23"/>
    </row>
    <row r="182" spans="1:38" x14ac:dyDescent="0.25">
      <c r="A182" s="128"/>
      <c r="B182" s="187"/>
      <c r="C182" s="13">
        <f>C$1/(21-E$1)*(C$133-B181)</f>
        <v>5950.4132231404965</v>
      </c>
      <c r="D182" s="32">
        <f>(C182/P$1)^(1/1.3)*50+C$391+$C$2/2+$N$2/100*5+X$2/2</f>
        <v>40.603088020015889</v>
      </c>
      <c r="E182" s="110" t="s">
        <v>20</v>
      </c>
      <c r="F182" s="49">
        <v>14000</v>
      </c>
      <c r="G182" s="104">
        <f>(G$186-G$150)/9+G178</f>
        <v>3.3611111111111098</v>
      </c>
      <c r="H182" s="134">
        <f t="shared" si="42"/>
        <v>4165.289256198349</v>
      </c>
      <c r="I182" s="63">
        <f>$C182/I181</f>
        <v>1451.1061730284146</v>
      </c>
      <c r="J182" s="49">
        <v>14000</v>
      </c>
      <c r="K182" s="104">
        <f>(K$186-K$150)/9+K178</f>
        <v>3.1111111111111098</v>
      </c>
      <c r="L182" s="134">
        <f t="shared" si="48"/>
        <v>4500.0000000000018</v>
      </c>
      <c r="M182" s="63">
        <f>$C182/M181</f>
        <v>1713.466539995052</v>
      </c>
      <c r="N182" s="49">
        <v>14000</v>
      </c>
      <c r="O182" s="104">
        <f>(O$186-O$150)/9+O178</f>
        <v>2.8611111111111098</v>
      </c>
      <c r="P182" s="134">
        <f t="shared" si="49"/>
        <v>4893.2038834951481</v>
      </c>
      <c r="Q182" s="63">
        <f>$C182/Q181</f>
        <v>1978.1876266740155</v>
      </c>
      <c r="R182" s="49">
        <v>14000</v>
      </c>
      <c r="S182" s="104">
        <f>(S$186-S$150)/9+S178</f>
        <v>2.6111111111111098</v>
      </c>
      <c r="T182" s="139">
        <f t="shared" si="50"/>
        <v>5361.7021276595769</v>
      </c>
      <c r="U182" s="63">
        <f>$C182/U181</f>
        <v>2346.5970400753226</v>
      </c>
      <c r="V182" s="49">
        <v>14000</v>
      </c>
      <c r="W182" s="104">
        <f>(W$186-W$150)/9+W178</f>
        <v>2.5055555555555542</v>
      </c>
      <c r="X182" s="139">
        <f t="shared" si="51"/>
        <v>5587.5831485587614</v>
      </c>
      <c r="Y182" s="63">
        <f>$C182/Y181</f>
        <v>2701.0528512223341</v>
      </c>
      <c r="Z182" s="49">
        <v>14000</v>
      </c>
      <c r="AA182" s="104">
        <f>(AA$186-AA$150)/9+AA178</f>
        <v>2.3499999999999988</v>
      </c>
      <c r="AB182" s="139">
        <f t="shared" si="52"/>
        <v>5957.4468085106419</v>
      </c>
      <c r="AC182" s="63">
        <f>IF($C182&gt;Z181,AB181,$C182/AC181)</f>
        <v>3219.3069113518532</v>
      </c>
      <c r="AL182" s="23"/>
    </row>
    <row r="183" spans="1:38" x14ac:dyDescent="0.25">
      <c r="A183" s="128"/>
      <c r="B183" s="187"/>
      <c r="C183" s="225">
        <f>C184/X$2/60/1.11</f>
        <v>17.924526260938965</v>
      </c>
      <c r="D183" s="38">
        <f>IF(AND(D182&lt;F$5,C182&lt;F184),C182/F184*100,IF(AND(D182&lt;J$5,C182&lt;J184),C182/(F184-((D182-F$5)/(J$5-F$5))*(F184-J184))*100,IF(AND(D182&lt;N$5,C182&lt;N184),C182/(J184-((D182-J$5)/(N$5-J$5))*(J184-N184))*100,IF(AND(D182&lt;R$5,C182&lt;R184),C182/(N184-((D182-N$5)/(R$5-N$5))*(N184-R184))*100,IF(AND(D182&lt;V$5,C186&lt;V184),C182/(R184-((D182-R$5)/(V$5-R$5))*(R184-V184))*100,100)))))</f>
        <v>100</v>
      </c>
      <c r="E183" s="110" t="s">
        <v>21</v>
      </c>
      <c r="F183" s="49">
        <v>11200</v>
      </c>
      <c r="G183" s="104">
        <f>(G$187-G$151)/9+G179</f>
        <v>3.6055555555555543</v>
      </c>
      <c r="H183" s="134">
        <f t="shared" si="42"/>
        <v>3106.3174114021581</v>
      </c>
      <c r="I183" s="130">
        <f>IF($C182&gt;F182,3,IF($C182&gt;F183,2,IF($C182&gt;F184,1,0)))</f>
        <v>1</v>
      </c>
      <c r="J183" s="49">
        <v>11200</v>
      </c>
      <c r="K183" s="104">
        <f>(K$187-K$151)/9+K179</f>
        <v>3.3555555555555543</v>
      </c>
      <c r="L183" s="134">
        <f t="shared" si="48"/>
        <v>3337.748344370862</v>
      </c>
      <c r="M183" s="130">
        <f>IF($C182&gt;J182,3,IF($C182&gt;J183,2,IF($C182&gt;J184,1,0)))</f>
        <v>1</v>
      </c>
      <c r="N183" s="49">
        <v>11200</v>
      </c>
      <c r="O183" s="104">
        <f>(O$187-O$151)/9+O179</f>
        <v>3.1055555555555543</v>
      </c>
      <c r="P183" s="134">
        <f t="shared" si="49"/>
        <v>3606.440071556352</v>
      </c>
      <c r="Q183" s="130">
        <f>IF($C182&gt;N182,3,IF($C182&gt;N183,2,IF($C182&gt;N184,1,0)))</f>
        <v>1</v>
      </c>
      <c r="R183" s="49">
        <v>11200</v>
      </c>
      <c r="S183" s="104">
        <f>(S$187-S$151)/9+S179</f>
        <v>2.8555555555555543</v>
      </c>
      <c r="T183" s="139">
        <f t="shared" si="50"/>
        <v>3922.1789883268498</v>
      </c>
      <c r="U183" s="130">
        <f>IF($C182&gt;R182,3,IF($C182&gt;R183,2,IF($C182&gt;R184,1,0)))</f>
        <v>1</v>
      </c>
      <c r="V183" s="49">
        <v>11200</v>
      </c>
      <c r="W183" s="104">
        <f>(W$187-W$151)/9+W179</f>
        <v>2.6999999999999984</v>
      </c>
      <c r="X183" s="139">
        <f t="shared" si="51"/>
        <v>4148.1481481481505</v>
      </c>
      <c r="Y183" s="130">
        <f>IF($C182&gt;V182,3,IF($C182&gt;V183,2,IF($C182&gt;V184,1,0)))</f>
        <v>1</v>
      </c>
      <c r="Z183" s="49">
        <v>11200</v>
      </c>
      <c r="AA183" s="104">
        <f>(AA$187-AA$151)/9+AA179</f>
        <v>2.4999999999999987</v>
      </c>
      <c r="AB183" s="139">
        <f t="shared" si="52"/>
        <v>4480.0000000000027</v>
      </c>
      <c r="AC183" s="129">
        <f>IF($C182&gt;Z181,4,IF($C182&gt;Z182,3,IF($C182&gt;Z183,2,IF($C182&gt;Z184,1,0))))</f>
        <v>1</v>
      </c>
      <c r="AL183" s="23"/>
    </row>
    <row r="184" spans="1:38" ht="15.75" thickBot="1" x14ac:dyDescent="0.3">
      <c r="A184" s="128"/>
      <c r="B184" s="188"/>
      <c r="C184" s="161">
        <f>D184*D181</f>
        <v>5968.8672448926764</v>
      </c>
      <c r="D184" s="33">
        <f>IF(AND(C182&gt;Z181,D182&gt;Z$5),AB181,IF(D182&gt;V$5,((D182-V$5)/(Z$5-V$5))*(AC182-Y182)+Y182,IF(D182&gt;R$5,((D182-R$5)/(V$5-R$5))*(Y182-U182)+U182,IF(D182&gt;N$5,((D182-N$5)/(R$5-N$5))*(U182-Q182)+Q182,IF(D182&gt;J$5,((D182-J$5)/(N$5-J$5))*(Q182-M182)+M182,IF(D182&gt;F$5,((D182-F$5)/(J$5-F$5))*(M182-I182)+I182,I182))))))</f>
        <v>2022.6242874106974</v>
      </c>
      <c r="E184" s="111" t="s">
        <v>7</v>
      </c>
      <c r="F184" s="108">
        <f>(F$188-F$152)/9+F180</f>
        <v>5544.4444444444453</v>
      </c>
      <c r="G184" s="106">
        <f>(G$188-G$152)/9+G180</f>
        <v>4.1388888888888893</v>
      </c>
      <c r="H184" s="135">
        <f t="shared" si="42"/>
        <v>1339.5973154362416</v>
      </c>
      <c r="I184" s="131">
        <f>IF(I183=1,($C182-F184)/(F183-F184),IF(I183=2,($C182-F183)/(F182-F183),IF(I183=3,($C182-F182)/(F181-F182),0)))</f>
        <v>7.1782298787121057E-2</v>
      </c>
      <c r="J184" s="108">
        <f>(J$188-J$152)/9+J180</f>
        <v>4977.777777777781</v>
      </c>
      <c r="K184" s="106">
        <f>(K$188-K$152)/9+K180</f>
        <v>3.4944444444444436</v>
      </c>
      <c r="L184" s="135">
        <f t="shared" si="48"/>
        <v>1424.4833068362493</v>
      </c>
      <c r="M184" s="131">
        <f>IF(M183=1,($C182-J184)/(J183-J184),IF(M183=2,($C182-J183)/(J182-J183),IF(M183=3,($C182-J182)/(J181-J182),0)))</f>
        <v>0.15631641086186507</v>
      </c>
      <c r="N184" s="108">
        <f>(N$188-N$152)/9+N180</f>
        <v>4622.2222222222199</v>
      </c>
      <c r="O184" s="106">
        <f>(O$188-O$152)/9+O180</f>
        <v>2.9833333333333334</v>
      </c>
      <c r="P184" s="135">
        <f t="shared" si="49"/>
        <v>1549.3482309124759</v>
      </c>
      <c r="Q184" s="131">
        <f>IF(Q183=1,($C182-N184)/(N183-N184),IF(Q183=2,($C182-N183)/(N182-N183),IF(Q183=3,($C182-N182)/(N181-N182),0)))</f>
        <v>0.20192092919365684</v>
      </c>
      <c r="R184" s="108">
        <f>(R$188-R$152)/9+R180</f>
        <v>4177.7777777777792</v>
      </c>
      <c r="S184" s="106">
        <f>(S$188-S$152)/9+S180</f>
        <v>2.4277777777777789</v>
      </c>
      <c r="T184" s="142">
        <f t="shared" si="50"/>
        <v>1720.8237986270021</v>
      </c>
      <c r="U184" s="131">
        <f>IF(U183=1,($C182-R184)/(R183-R184),IF(U183=2,($C182-R183)/(R182-R183),IF(U183=3,($C182-R182)/(R181-R182),0)))</f>
        <v>0.25243226278899461</v>
      </c>
      <c r="V184" s="108">
        <f>(V$188-V$152)/9+V180</f>
        <v>3688.8888888888905</v>
      </c>
      <c r="W184" s="106">
        <f>(W$188-W$152)/9+W180</f>
        <v>1.9888888888888889</v>
      </c>
      <c r="X184" s="142">
        <f t="shared" si="51"/>
        <v>1854.748603351956</v>
      </c>
      <c r="Y184" s="131">
        <f>IF(Y183=1,($C182-V184)/(V183-V184),IF(Y183=2,($C182-V183)/(V182-V183),IF(Y183=3,($C182-V182)/(V181-V182),0)))</f>
        <v>0.30109051787373459</v>
      </c>
      <c r="Z184" s="108">
        <f>(Z$188-Z$152)/9+Z180</f>
        <v>3188.8888888888905</v>
      </c>
      <c r="AA184" s="106">
        <f>(AA$188-AA$152)/9+AA180</f>
        <v>1.505555555555556</v>
      </c>
      <c r="AB184" s="142">
        <f t="shared" si="52"/>
        <v>2118.0811808118087</v>
      </c>
      <c r="AC184" s="131">
        <f>IF(AC183=1,($C182-Z184)/(Z183-Z184),IF(AC183=2,($C182-Z183)/(Z182-Z183),IF(AC183=3,($C182-Z182)/(Z181-Z182),0)))</f>
        <v>0.34471177542669151</v>
      </c>
      <c r="AL184" s="23"/>
    </row>
    <row r="185" spans="1:38" ht="15.75" customHeight="1" x14ac:dyDescent="0.25">
      <c r="A185" s="191" t="s">
        <v>67</v>
      </c>
      <c r="B185" s="186">
        <v>2</v>
      </c>
      <c r="C185" s="26"/>
      <c r="D185" s="31">
        <f>IF(D186&gt;V$5,(1-(D186-V$5)/(Z$5-V$5))*(Y185-AC185)+AC185,IF(D186&gt;R$5,(1-(D186-R$5)/(V$5-R$5))*(U185-Y185)+Y185,IF(D186&gt;N$5,(1-(D186-N$5)/(R$5-N$5))*(Q185-U185)+U185,IF(D186&gt;J$5,(1-(D186-J$5)/(N$5-J$5))*(M185-Q185)+Q185,IF(D186&gt;F$5,(1-(D186-F$5)/(J$5-F$5))*(I185-M185)+M185,I185)))))</f>
        <v>3.1209099081430476</v>
      </c>
      <c r="E185" s="109" t="s">
        <v>6</v>
      </c>
      <c r="F185" s="48">
        <v>16500</v>
      </c>
      <c r="G185" s="74">
        <v>3.25</v>
      </c>
      <c r="H185" s="133">
        <f t="shared" ref="H185:H248" si="53">F185/G185</f>
        <v>5076.9230769230771</v>
      </c>
      <c r="I185" s="16">
        <f>IF(I187=0,G188,IF(I187=1,(G187-G188)*I188+G188,IF(I187=2,(G186-G187)*I188+G187,IF(I187=3,(G185-G186)*I188+G186,G185))))</f>
        <v>4.1980519480519485</v>
      </c>
      <c r="J185" s="48">
        <v>16300</v>
      </c>
      <c r="K185" s="4">
        <v>3</v>
      </c>
      <c r="L185" s="133">
        <f t="shared" si="48"/>
        <v>5433.333333333333</v>
      </c>
      <c r="M185" s="16">
        <f>IF(M187=0,K188,IF(M187=1,(K187-K188)*M188+K188,IF(M187=2,(K186-K187)*M188+K187,IF(M187=3,(K185-K186)*M188+K186,K185))))</f>
        <v>3.6286952987400078</v>
      </c>
      <c r="N185" s="48">
        <v>16000</v>
      </c>
      <c r="O185" s="4">
        <v>2.75</v>
      </c>
      <c r="P185" s="133">
        <f t="shared" si="49"/>
        <v>5818.181818181818</v>
      </c>
      <c r="Q185" s="16">
        <f>IF(Q187=0,O188,IF(Q187=1,(O187-O188)*Q188+O188,IF(Q187=2,(O186-O187)*Q188+O187,IF(Q187=3,(O185-O186)*Q188+O186,O185))))</f>
        <v>3.1070756516211064</v>
      </c>
      <c r="R185" s="48">
        <v>15800</v>
      </c>
      <c r="S185" s="4">
        <v>2.5</v>
      </c>
      <c r="T185" s="141">
        <f t="shared" si="50"/>
        <v>6320</v>
      </c>
      <c r="U185" s="16">
        <f>IF(U187=0,S188,IF(U187=1,(S187-S188)*U188+S188,IF(U187=2,(S186-S187)*U188+S187,IF(U187=3,(S185-S186)*U188+S186,S185))))</f>
        <v>2.5811334120425031</v>
      </c>
      <c r="V185" s="48">
        <v>15100</v>
      </c>
      <c r="W185" s="4">
        <v>2.4500000000000002</v>
      </c>
      <c r="X185" s="141">
        <f t="shared" si="51"/>
        <v>6163.2653061224482</v>
      </c>
      <c r="Y185" s="16">
        <f>IF(Y187=0,W188,IF(Y187=1,(W187-W188)*Y188+W188,IF(Y187=2,(W186-W187)*Y188+W187,IF(Y187=3,(W185-W186)*Y188+W186,W185))))</f>
        <v>2.2291845730027546</v>
      </c>
      <c r="Z185" s="48">
        <v>14300</v>
      </c>
      <c r="AA185" s="4">
        <v>2.35</v>
      </c>
      <c r="AB185" s="141">
        <f t="shared" si="52"/>
        <v>6085.1063829787236</v>
      </c>
      <c r="AC185" s="59">
        <f>IF(AC187=0,AA188,IF(AC187=1,(AA187-AA188)*AC188+AA188,IF(AC187=2,(AA186-AA187)*AC188+AA187,IF(AC187=3,(AA185-AA186)*AC188+AA186,AA185))))</f>
        <v>1.8524793388429752</v>
      </c>
      <c r="AE185" s="23"/>
      <c r="AF185" s="23"/>
      <c r="AG185" s="23"/>
      <c r="AH185" s="23"/>
      <c r="AI185" s="23"/>
      <c r="AJ185" s="23"/>
      <c r="AK185" s="23"/>
      <c r="AL185" s="22"/>
    </row>
    <row r="186" spans="1:38" x14ac:dyDescent="0.25">
      <c r="A186" s="192"/>
      <c r="B186" s="187"/>
      <c r="C186" s="13">
        <f>C$1/(21-E$1)*(C$133-B185)</f>
        <v>5619.8347107438021</v>
      </c>
      <c r="D186" s="32">
        <f>(C186/P$1)^(1/1.3)*50+C$391+$C$2/2+$N$2/100*5+X$2/2</f>
        <v>39.867391339663364</v>
      </c>
      <c r="E186" s="110" t="s">
        <v>20</v>
      </c>
      <c r="F186" s="49">
        <v>14000</v>
      </c>
      <c r="G186" s="71">
        <v>3.4</v>
      </c>
      <c r="H186" s="134">
        <f t="shared" si="53"/>
        <v>4117.6470588235297</v>
      </c>
      <c r="I186" s="63">
        <f>$C186/I185</f>
        <v>1338.6767911129859</v>
      </c>
      <c r="J186" s="49">
        <v>14000</v>
      </c>
      <c r="K186" s="6">
        <v>3.15</v>
      </c>
      <c r="L186" s="134">
        <f t="shared" si="48"/>
        <v>4444.4444444444443</v>
      </c>
      <c r="M186" s="63">
        <f>$C186/M185</f>
        <v>1548.7204761158034</v>
      </c>
      <c r="N186" s="49">
        <v>14000</v>
      </c>
      <c r="O186" s="6">
        <v>2.9</v>
      </c>
      <c r="P186" s="134">
        <f t="shared" si="49"/>
        <v>4827.5862068965516</v>
      </c>
      <c r="Q186" s="63">
        <f>$C186/Q185</f>
        <v>1808.7215571373913</v>
      </c>
      <c r="R186" s="49">
        <v>14000</v>
      </c>
      <c r="S186" s="6">
        <v>2.65</v>
      </c>
      <c r="T186" s="139">
        <f t="shared" si="50"/>
        <v>5283.0188679245284</v>
      </c>
      <c r="U186" s="63">
        <f>$C186/U185</f>
        <v>2177.2740163387034</v>
      </c>
      <c r="V186" s="49">
        <v>14000</v>
      </c>
      <c r="W186" s="6">
        <v>2.5499999999999998</v>
      </c>
      <c r="X186" s="139">
        <f t="shared" si="51"/>
        <v>5490.1960784313733</v>
      </c>
      <c r="Y186" s="63">
        <f>$C186/Y185</f>
        <v>2521.0270960980929</v>
      </c>
      <c r="Z186" s="49">
        <v>14000</v>
      </c>
      <c r="AA186" s="6">
        <v>2.4</v>
      </c>
      <c r="AB186" s="139">
        <f t="shared" si="52"/>
        <v>5833.3333333333339</v>
      </c>
      <c r="AC186" s="63">
        <f>IF($C186&gt;Z185,AB185,$C186/AC185)</f>
        <v>3033.6828016952936</v>
      </c>
      <c r="AF186" s="23"/>
      <c r="AG186" s="23"/>
      <c r="AH186" s="23"/>
      <c r="AI186" s="23"/>
      <c r="AJ186" s="23"/>
      <c r="AK186" s="23"/>
      <c r="AL186" s="22"/>
    </row>
    <row r="187" spans="1:38" x14ac:dyDescent="0.25">
      <c r="A187" s="192"/>
      <c r="B187" s="187"/>
      <c r="C187" s="225">
        <f>C188/X$2/60/1.11</f>
        <v>16.886895603010046</v>
      </c>
      <c r="D187" s="38">
        <f>IF(AND(D186&lt;F$5,C186&lt;F188),C186/F188*100,IF(AND(D186&lt;J$5,C186&lt;J188),C186/(F188-((D186-F$5)/(J$5-F$5))*(F188-J188))*100,IF(AND(D186&lt;N$5,C186&lt;N188),C186/(J188-((D186-J$5)/(N$5-J$5))*(J188-N188))*100,IF(AND(D186&lt;R$5,C186&lt;R188),C186/(N188-((D186-N$5)/(R$5-N$5))*(N188-R188))*100,IF(AND(D186&lt;V$5,C190&lt;V188),C186/(R188-((D186-R$5)/(V$5-R$5))*(R188-V188))*100,100)))))</f>
        <v>100</v>
      </c>
      <c r="E187" s="110" t="s">
        <v>21</v>
      </c>
      <c r="F187" s="49">
        <v>11200</v>
      </c>
      <c r="G187" s="71">
        <v>3.65</v>
      </c>
      <c r="H187" s="134">
        <f t="shared" si="53"/>
        <v>3068.4931506849316</v>
      </c>
      <c r="I187" s="132">
        <f>IF($C186&gt;F186,3,IF($C186&gt;F187,2,IF($C186&gt;F188,1,0)))</f>
        <v>1</v>
      </c>
      <c r="J187" s="49">
        <v>11200</v>
      </c>
      <c r="K187" s="6">
        <v>3.4</v>
      </c>
      <c r="L187" s="134">
        <f t="shared" si="48"/>
        <v>3294.1176470588234</v>
      </c>
      <c r="M187" s="132">
        <f>IF($C186&gt;J186,3,IF($C186&gt;J187,2,IF($C186&gt;J188,1,0)))</f>
        <v>1</v>
      </c>
      <c r="N187" s="49">
        <v>11200</v>
      </c>
      <c r="O187" s="6">
        <v>3.15</v>
      </c>
      <c r="P187" s="134">
        <f t="shared" si="49"/>
        <v>3555.5555555555557</v>
      </c>
      <c r="Q187" s="132">
        <f>IF($C186&gt;N186,3,IF($C186&gt;N187,2,IF($C186&gt;N188,1,0)))</f>
        <v>1</v>
      </c>
      <c r="R187" s="49">
        <v>11200</v>
      </c>
      <c r="S187" s="6">
        <v>2.9</v>
      </c>
      <c r="T187" s="139">
        <f t="shared" si="50"/>
        <v>3862.0689655172414</v>
      </c>
      <c r="U187" s="132">
        <f>IF($C186&gt;R186,3,IF($C186&gt;R187,2,IF($C186&gt;R188,1,0)))</f>
        <v>1</v>
      </c>
      <c r="V187" s="49">
        <v>11200</v>
      </c>
      <c r="W187" s="6">
        <v>2.75</v>
      </c>
      <c r="X187" s="139">
        <f t="shared" si="51"/>
        <v>4072.7272727272725</v>
      </c>
      <c r="Y187" s="132">
        <f>IF($C186&gt;V186,3,IF($C186&gt;V187,2,IF($C186&gt;V188,1,0)))</f>
        <v>1</v>
      </c>
      <c r="Z187" s="49">
        <v>11200</v>
      </c>
      <c r="AA187" s="6">
        <v>2.5499999999999998</v>
      </c>
      <c r="AB187" s="139">
        <f t="shared" si="52"/>
        <v>4392.1568627450979</v>
      </c>
      <c r="AC187" s="129">
        <f>IF($C186&gt;Z185,4,IF($C186&gt;Z186,3,IF($C186&gt;Z187,2,IF($C186&gt;Z188,1,0))))</f>
        <v>1</v>
      </c>
      <c r="AF187" s="23"/>
      <c r="AG187" s="23"/>
      <c r="AH187" s="23"/>
      <c r="AI187" s="23"/>
      <c r="AJ187" s="23"/>
      <c r="AK187" s="23"/>
      <c r="AL187" s="22"/>
    </row>
    <row r="188" spans="1:38" ht="15.75" thickBot="1" x14ac:dyDescent="0.3">
      <c r="A188" s="192"/>
      <c r="B188" s="188"/>
      <c r="C188" s="161">
        <f>D188*D185</f>
        <v>5623.3362358023469</v>
      </c>
      <c r="D188" s="33">
        <f>IF(AND(C186&gt;Z185,D186&gt;Z$5),AB185,IF(D186&gt;V$5,((D186-V$5)/(Z$5-V$5))*(AC186-Y186)+Y186,IF(D186&gt;R$5,((D186-R$5)/(V$5-R$5))*(Y186-U186)+U186,IF(D186&gt;N$5,((D186-N$5)/(R$5-N$5))*(U186-Q186)+Q186,IF(D186&gt;J$5,((D186-J$5)/(N$5-J$5))*(Q186-M186)+M186,IF(D186&gt;F$5,((D186-F$5)/(J$5-F$5))*(M186-I186)+I186,I186))))))</f>
        <v>1801.8258781293214</v>
      </c>
      <c r="E188" s="111" t="s">
        <v>7</v>
      </c>
      <c r="F188" s="50">
        <v>5600</v>
      </c>
      <c r="G188" s="73">
        <v>4.2</v>
      </c>
      <c r="H188" s="135">
        <f t="shared" si="53"/>
        <v>1333.3333333333333</v>
      </c>
      <c r="I188" s="131">
        <f>IF(I187=1,($C186-F188)/(F187-F188),IF(I187=2,($C186-F187)/(F186-F187),IF(I187=3,($C186-F186)/(F185-F186),0)))</f>
        <v>3.5419126328218096E-3</v>
      </c>
      <c r="J188" s="50">
        <v>5100</v>
      </c>
      <c r="K188" s="8">
        <v>3.65</v>
      </c>
      <c r="L188" s="135">
        <f t="shared" si="48"/>
        <v>1397.2602739726028</v>
      </c>
      <c r="M188" s="131">
        <f>IF(M187=1,($C186-J188)/(J187-J188),IF(M187=2,($C186-J187)/(J186-J187),IF(M187=3,($C186-J186)/(J185-J186),0)))</f>
        <v>8.5218805039967566E-2</v>
      </c>
      <c r="N188" s="50">
        <v>4700</v>
      </c>
      <c r="O188" s="8">
        <v>3.1</v>
      </c>
      <c r="P188" s="135">
        <f t="shared" si="49"/>
        <v>1516.1290322580644</v>
      </c>
      <c r="Q188" s="131">
        <f>IF(Q187=1,($C186-N188)/(N187-N188),IF(Q187=2,($C186-N187)/(N186-N187),IF(Q187=3,($C186-N186)/(N185-N186),0)))</f>
        <v>0.1415130324221234</v>
      </c>
      <c r="R188" s="50">
        <v>4200</v>
      </c>
      <c r="S188" s="8">
        <v>2.5</v>
      </c>
      <c r="T188" s="142">
        <f t="shared" si="50"/>
        <v>1680</v>
      </c>
      <c r="U188" s="131">
        <f>IF(U187=1,($C186-R188)/(R187-R188),IF(U187=2,($C186-R187)/(R186-R187),IF(U187=3,($C186-R186)/(R185-R186),0)))</f>
        <v>0.20283353010625746</v>
      </c>
      <c r="V188" s="50">
        <v>3700</v>
      </c>
      <c r="W188" s="8">
        <v>2.0499999999999998</v>
      </c>
      <c r="X188" s="142">
        <f t="shared" si="51"/>
        <v>1804.8780487804879</v>
      </c>
      <c r="Y188" s="131">
        <f>IF(Y187=1,($C186-V188)/(V187-V188),IF(Y187=2,($C186-V187)/(V186-V187),IF(Y187=3,($C186-V186)/(V185-V186),0)))</f>
        <v>0.25597796143250695</v>
      </c>
      <c r="Z188" s="50">
        <v>3200</v>
      </c>
      <c r="AA188" s="8">
        <v>1.55</v>
      </c>
      <c r="AB188" s="142">
        <f t="shared" si="52"/>
        <v>2064.516129032258</v>
      </c>
      <c r="AC188" s="131">
        <f>IF(AC187=1,($C186-Z188)/(Z187-Z188),IF(AC187=2,($C186-Z187)/(Z186-Z187),IF(AC187=3,($C186-Z186)/(Z185-Z186),0)))</f>
        <v>0.30247933884297529</v>
      </c>
      <c r="AG188" s="23"/>
      <c r="AL188" s="23"/>
    </row>
    <row r="189" spans="1:38" x14ac:dyDescent="0.25">
      <c r="A189" s="192"/>
      <c r="B189" s="186">
        <v>3</v>
      </c>
      <c r="C189" s="25"/>
      <c r="D189" s="31">
        <f>IF(D190&gt;V$5,(1-(D190-V$5)/(Z$5-V$5))*(Y189-AC189)+AC189,IF(D190&gt;R$5,(1-(D190-R$5)/(V$5-R$5))*(U189-Y189)+Y189,IF(D190&gt;N$5,(1-(D190-N$5)/(R$5-N$5))*(Q189-U189)+U189,IF(D190&gt;J$5,(1-(D190-J$5)/(N$5-J$5))*(M189-Q189)+Q189,IF(D190&gt;F$5,(1-(D190-F$5)/(J$5-F$5))*(I189-M189)+M189,I189)))))</f>
        <v>3.3097234906240316</v>
      </c>
      <c r="E189" s="109" t="s">
        <v>6</v>
      </c>
      <c r="F189" s="107">
        <f>(F$205-F$185)/5+F185</f>
        <v>16560</v>
      </c>
      <c r="G189" s="105">
        <f>(G$205-G$185)/5+G185</f>
        <v>3.54</v>
      </c>
      <c r="H189" s="133">
        <f t="shared" si="53"/>
        <v>4677.9661016949149</v>
      </c>
      <c r="I189" s="16">
        <f>IF(I191=0,G192,IF(I191=1,(G191-G192)*I192+G192,IF(I191=2,(G190-G191)*I192+G191,IF(I191=3,(G189-G190)*I192+G190,G189))))</f>
        <v>4.68</v>
      </c>
      <c r="J189" s="107">
        <f>(J$205-J$185)/5+J185</f>
        <v>16360</v>
      </c>
      <c r="K189" s="105">
        <f>(K$205-K$185)/5+K185</f>
        <v>3.25</v>
      </c>
      <c r="L189" s="133">
        <f t="shared" si="48"/>
        <v>5033.8461538461543</v>
      </c>
      <c r="M189" s="16">
        <f>IF(M191=0,K192,IF(M191=1,(K191-K192)*M192+K192,IF(M191=2,(K190-K191)*M192+K191,IF(M191=3,(K189-K190)*M192+K190,K189))))</f>
        <v>3.8023561614991843</v>
      </c>
      <c r="N189" s="107">
        <f>(N$205-N$185)/5+N185</f>
        <v>16080</v>
      </c>
      <c r="O189" s="105">
        <f>(O$205-O$185)/5+O185</f>
        <v>2.96</v>
      </c>
      <c r="P189" s="133">
        <f t="shared" si="49"/>
        <v>5432.4324324324325</v>
      </c>
      <c r="Q189" s="16">
        <f>IF(Q191=0,O192,IF(Q191=1,(O191-O192)*Q192+O192,IF(Q191=2,(O190-O191)*Q192+O191,IF(Q191=3,(O189-O190)*Q192+O190,O189))))</f>
        <v>3.2047378808437155</v>
      </c>
      <c r="R189" s="107">
        <f>(R$205-R$185)/5+R185</f>
        <v>15860</v>
      </c>
      <c r="S189" s="105">
        <f>(S$205-S$185)/5+S185</f>
        <v>2.66</v>
      </c>
      <c r="T189" s="141">
        <f t="shared" si="50"/>
        <v>5962.4060150375935</v>
      </c>
      <c r="U189" s="16">
        <f>IF(U191=0,S192,IF(U191=1,(S191-S192)*U192+S192,IF(U191=2,(S190-S191)*U192+S191,IF(U191=3,(S189-S190)*U192+S190,S189))))</f>
        <v>2.6138567493112945</v>
      </c>
      <c r="V189" s="107">
        <f>(V$205-V$185)/5+V185</f>
        <v>15160</v>
      </c>
      <c r="W189" s="105">
        <f>(W$205-W$185)/5+W185</f>
        <v>2.54</v>
      </c>
      <c r="X189" s="141">
        <f t="shared" si="51"/>
        <v>5968.5039370078739</v>
      </c>
      <c r="Y189" s="16">
        <f>IF(Y191=0,W192,IF(Y191=1,(W191-W192)*Y192+W192,IF(Y191=2,(W190-W191)*Y192+W191,IF(Y191=3,(W189-W190)*Y192+W190,W189))))</f>
        <v>2.2351915852742299</v>
      </c>
      <c r="Z189" s="107">
        <f>(Z$205-Z$185)/5+Z185</f>
        <v>14360</v>
      </c>
      <c r="AA189" s="105">
        <f>(AA$205-AA$185)/5+AA185</f>
        <v>2.38</v>
      </c>
      <c r="AB189" s="141">
        <f t="shared" si="52"/>
        <v>6033.6134453781515</v>
      </c>
      <c r="AC189" s="59">
        <f>IF(AC191=0,AA192,IF(AC191=1,(AA191-AA192)*AC192+AA192,IF(AC191=2,(AA190-AA191)*AC192+AA191,IF(AC191=3,(AA189-AA190)*AC192+AA190,AA189))))</f>
        <v>1.8343035678290667</v>
      </c>
      <c r="AE189" s="23"/>
      <c r="AF189" s="23"/>
      <c r="AG189" s="23"/>
      <c r="AH189" s="23"/>
      <c r="AI189" s="23"/>
      <c r="AJ189" s="23"/>
      <c r="AK189" s="23"/>
      <c r="AL189" s="23"/>
    </row>
    <row r="190" spans="1:38" x14ac:dyDescent="0.25">
      <c r="A190" s="192"/>
      <c r="B190" s="187"/>
      <c r="C190" s="13">
        <f>C$1/(21-E$1)*(C$133-B189)</f>
        <v>5289.2561983471078</v>
      </c>
      <c r="D190" s="32">
        <f>(C190/P$1)^(1/1.3)*50+C$391+$C$2/2+$N$2/100*5+X$2/2</f>
        <v>39.121633213217912</v>
      </c>
      <c r="E190" s="110" t="s">
        <v>20</v>
      </c>
      <c r="F190" s="49">
        <v>14000</v>
      </c>
      <c r="G190" s="104">
        <f>(G$206-G$186)/5+G186</f>
        <v>3.7</v>
      </c>
      <c r="H190" s="134">
        <f t="shared" si="53"/>
        <v>3783.7837837837837</v>
      </c>
      <c r="I190" s="63">
        <f>$C190/I189</f>
        <v>1130.1829483647666</v>
      </c>
      <c r="J190" s="49">
        <v>14000</v>
      </c>
      <c r="K190" s="104">
        <f>(K$206-K$186)/5+K186</f>
        <v>3.41</v>
      </c>
      <c r="L190" s="134">
        <f t="shared" si="48"/>
        <v>4105.5718475073309</v>
      </c>
      <c r="M190" s="63">
        <f>$C190/M189</f>
        <v>1391.0470176106996</v>
      </c>
      <c r="N190" s="49">
        <v>14000</v>
      </c>
      <c r="O190" s="104">
        <f>(O$206-O$186)/5+O186</f>
        <v>3.12</v>
      </c>
      <c r="P190" s="134">
        <f t="shared" si="49"/>
        <v>4487.1794871794873</v>
      </c>
      <c r="Q190" s="63">
        <f>$C190/Q189</f>
        <v>1650.4489274968716</v>
      </c>
      <c r="R190" s="49">
        <v>14000</v>
      </c>
      <c r="S190" s="104">
        <f>(S$206-S$186)/5+S186</f>
        <v>2.82</v>
      </c>
      <c r="T190" s="139">
        <f t="shared" si="50"/>
        <v>4964.5390070921985</v>
      </c>
      <c r="U190" s="63">
        <f>$C190/U189</f>
        <v>2023.5447867373505</v>
      </c>
      <c r="V190" s="49">
        <v>14000</v>
      </c>
      <c r="W190" s="104">
        <f>(W$206-W$186)/5+W186</f>
        <v>2.67</v>
      </c>
      <c r="X190" s="139">
        <f t="shared" si="51"/>
        <v>5243.4456928838954</v>
      </c>
      <c r="Y190" s="63">
        <f>$C190/Y189</f>
        <v>2366.3547380875552</v>
      </c>
      <c r="Z190" s="49">
        <v>14000</v>
      </c>
      <c r="AA190" s="104">
        <f>(AA$206-AA$186)/5+AA186</f>
        <v>2.4699999999999998</v>
      </c>
      <c r="AB190" s="139">
        <f t="shared" si="52"/>
        <v>5668.0161943319845</v>
      </c>
      <c r="AC190" s="63">
        <f>IF($C190&gt;Z189,AB189,$C190/AC189)</f>
        <v>2883.5228209292773</v>
      </c>
      <c r="AG190" s="23"/>
      <c r="AL190" s="23"/>
    </row>
    <row r="191" spans="1:38" x14ac:dyDescent="0.25">
      <c r="A191" s="192"/>
      <c r="B191" s="187"/>
      <c r="C191" s="225">
        <f>C192/X$2/60/1.11</f>
        <v>15.951067481482134</v>
      </c>
      <c r="D191" s="38">
        <f>IF(AND(D190&lt;F$5,C190&lt;F192),C190/F192*100,IF(AND(D190&lt;J$5,C190&lt;J192),C190/(F192-((D190-F$5)/(J$5-F$5))*(F192-J192))*100,IF(AND(D190&lt;N$5,C190&lt;N192),C190/(J192-((D190-J$5)/(N$5-J$5))*(J192-N192))*100,IF(AND(D190&lt;R$5,C190&lt;R192),C190/(N192-((D190-N$5)/(R$5-N$5))*(N192-R192))*100,IF(AND(D190&lt;V$5,C194&lt;V192),C190/(R192-((D190-R$5)/(V$5-R$5))*(R192-V192))*100,100)))))</f>
        <v>100</v>
      </c>
      <c r="E191" s="110" t="s">
        <v>21</v>
      </c>
      <c r="F191" s="49">
        <v>11200</v>
      </c>
      <c r="G191" s="104">
        <f>(G$207-G$187)/5+G187</f>
        <v>3.9699999999999998</v>
      </c>
      <c r="H191" s="134">
        <f t="shared" si="53"/>
        <v>2821.1586901763226</v>
      </c>
      <c r="I191" s="130">
        <f>IF($C190&gt;F190,3,IF($C190&gt;F191,2,IF($C190&gt;F192,1,0)))</f>
        <v>0</v>
      </c>
      <c r="J191" s="49">
        <v>11200</v>
      </c>
      <c r="K191" s="104">
        <f>(K$207-K$187)/5+K187</f>
        <v>3.6799999999999997</v>
      </c>
      <c r="L191" s="134">
        <f t="shared" si="48"/>
        <v>3043.4782608695655</v>
      </c>
      <c r="M191" s="130">
        <f>IF($C190&gt;J190,3,IF($C190&gt;J191,2,IF($C190&gt;J192,1,0)))</f>
        <v>1</v>
      </c>
      <c r="N191" s="49">
        <v>11200</v>
      </c>
      <c r="O191" s="104">
        <f>(O$207-O$187)/5+O187</f>
        <v>3.3899999999999997</v>
      </c>
      <c r="P191" s="134">
        <f t="shared" si="49"/>
        <v>3303.8348082595871</v>
      </c>
      <c r="Q191" s="130">
        <f>IF($C190&gt;N190,3,IF($C190&gt;N191,2,IF($C190&gt;N192,1,0)))</f>
        <v>1</v>
      </c>
      <c r="R191" s="49">
        <v>11200</v>
      </c>
      <c r="S191" s="104">
        <f>(S$207-S$187)/5+S187</f>
        <v>3.09</v>
      </c>
      <c r="T191" s="139">
        <f t="shared" si="50"/>
        <v>3624.5954692556634</v>
      </c>
      <c r="U191" s="130">
        <f>IF($C190&gt;R190,3,IF($C190&gt;R191,2,IF($C190&gt;R192,1,0)))</f>
        <v>1</v>
      </c>
      <c r="V191" s="49">
        <v>11200</v>
      </c>
      <c r="W191" s="104">
        <f>(W$207-W$187)/5+W187</f>
        <v>2.88</v>
      </c>
      <c r="X191" s="139">
        <f t="shared" si="51"/>
        <v>3888.8888888888891</v>
      </c>
      <c r="Y191" s="130">
        <f>IF($C190&gt;V190,3,IF($C190&gt;V191,2,IF($C190&gt;V192,1,0)))</f>
        <v>1</v>
      </c>
      <c r="Z191" s="49">
        <v>11200</v>
      </c>
      <c r="AA191" s="104">
        <f>(AA$207-AA$187)/5+AA187</f>
        <v>2.6199999999999997</v>
      </c>
      <c r="AB191" s="139">
        <f t="shared" si="52"/>
        <v>4274.8091603053444</v>
      </c>
      <c r="AC191" s="129">
        <f>IF($C190&gt;Z189,4,IF($C190&gt;Z190,3,IF($C190&gt;Z191,2,IF($C190&gt;Z192,1,0))))</f>
        <v>1</v>
      </c>
      <c r="AG191" s="23"/>
      <c r="AL191" s="23"/>
    </row>
    <row r="192" spans="1:38" ht="15.75" thickBot="1" x14ac:dyDescent="0.3">
      <c r="A192" s="192"/>
      <c r="B192" s="188"/>
      <c r="C192" s="161">
        <f>D192*D189</f>
        <v>5311.7054713335519</v>
      </c>
      <c r="D192" s="33">
        <f>IF(AND(C190&gt;Z189,D190&gt;Z$5),AB189,IF(D190&gt;V$5,((D190-V$5)/(Z$5-V$5))*(AC190-Y190)+Y190,IF(D190&gt;R$5,((D190-R$5)/(V$5-R$5))*(Y190-U190)+U190,IF(D190&gt;N$5,((D190-N$5)/(R$5-N$5))*(U190-Q190)+Q190,IF(D190&gt;J$5,((D190-J$5)/(N$5-J$5))*(Q190-M190)+M190,IF(D190&gt;F$5,((D190-F$5)/(J$5-F$5))*(M190-I190)+I190,I190))))))</f>
        <v>1604.8789230825009</v>
      </c>
      <c r="E192" s="111" t="s">
        <v>7</v>
      </c>
      <c r="F192" s="108">
        <f>(F$208-F$188)/5+F188</f>
        <v>5380</v>
      </c>
      <c r="G192" s="106">
        <f>(G$208-G$188)/5+G188</f>
        <v>4.68</v>
      </c>
      <c r="H192" s="135">
        <f t="shared" si="53"/>
        <v>1149.5726495726497</v>
      </c>
      <c r="I192" s="131">
        <f>IF(I191=1,($C190-F192)/(F191-F192),IF(I191=2,($C190-F191)/(F190-F191),IF(I191=3,($C190-F190)/(F189-F190),0)))</f>
        <v>0</v>
      </c>
      <c r="J192" s="108">
        <f>(J$208-J$188)/5+J188</f>
        <v>4920</v>
      </c>
      <c r="K192" s="106">
        <f>(K$208-K$188)/5+K188</f>
        <v>3.81</v>
      </c>
      <c r="L192" s="135">
        <f t="shared" si="48"/>
        <v>1291.3385826771653</v>
      </c>
      <c r="M192" s="131">
        <f>IF(M191=1,($C190-J192)/(J191-J192),IF(M191=2,($C190-J191)/(J190-J191),IF(M191=3,($C190-J190)/(J189-J190),0)))</f>
        <v>5.8798757698584045E-2</v>
      </c>
      <c r="N192" s="108">
        <f>(N$208-N$188)/5+N188</f>
        <v>4500</v>
      </c>
      <c r="O192" s="106">
        <f>(O$208-O$188)/5+O188</f>
        <v>3.18</v>
      </c>
      <c r="P192" s="135">
        <f t="shared" si="49"/>
        <v>1415.0943396226414</v>
      </c>
      <c r="Q192" s="131">
        <f>IF(Q191=1,($C190-N192)/(N191-N192),IF(Q191=2,($C190-N191)/(N190-N191),IF(Q191=3,($C190-N190)/(N189-N190),0)))</f>
        <v>0.11779943258912057</v>
      </c>
      <c r="R192" s="108">
        <f>(R$208-R$188)/5+R188</f>
        <v>4000</v>
      </c>
      <c r="S192" s="106">
        <f>(S$208-S$188)/5+S188</f>
        <v>2.5099999999999998</v>
      </c>
      <c r="T192" s="142">
        <f t="shared" si="50"/>
        <v>1593.6254980079682</v>
      </c>
      <c r="U192" s="131">
        <f>IF(U191=1,($C190-R192)/(R191-R192),IF(U191=2,($C190-R191)/(R190-R191),IF(U191=3,($C190-R190)/(R189-R190),0)))</f>
        <v>0.17906336088154276</v>
      </c>
      <c r="V192" s="108">
        <f>(V$208-V$188)/5+V188</f>
        <v>3500</v>
      </c>
      <c r="W192" s="106">
        <f>(W$208-W$188)/5+W188</f>
        <v>2.04</v>
      </c>
      <c r="X192" s="142">
        <f t="shared" si="51"/>
        <v>1715.686274509804</v>
      </c>
      <c r="Y192" s="131">
        <f>IF(Y191=1,($C190-V192)/(V191-V192),IF(Y191=2,($C190-V191)/(V190-V191),IF(Y191=3,($C190-V190)/(V189-V190),0)))</f>
        <v>0.23237093485027374</v>
      </c>
      <c r="Z192" s="108">
        <f>(Z$208-Z$188)/5+Z188</f>
        <v>3000</v>
      </c>
      <c r="AA192" s="106">
        <f>(AA$208-AA$188)/5+AA188</f>
        <v>1.53</v>
      </c>
      <c r="AB192" s="142">
        <f t="shared" si="52"/>
        <v>1960.7843137254902</v>
      </c>
      <c r="AC192" s="131">
        <f>IF(AC191=1,($C190-Z192)/(Z191-Z192),IF(AC191=2,($C190-Z191)/(Z190-Z191),IF(AC191=3,($C190-Z190)/(Z189-Z190),0)))</f>
        <v>0.27917758516428143</v>
      </c>
      <c r="AL192" s="23"/>
    </row>
    <row r="193" spans="1:38" x14ac:dyDescent="0.25">
      <c r="A193" s="192"/>
      <c r="B193" s="186">
        <v>4</v>
      </c>
      <c r="C193" s="34"/>
      <c r="D193" s="31">
        <f>IF(D194&gt;V$5,(1-(D194-V$5)/(Z$5-V$5))*(Y193-AC193)+AC193,IF(D194&gt;R$5,(1-(D194-R$5)/(V$5-R$5))*(U193-Y193)+Y193,IF(D194&gt;N$5,(1-(D194-N$5)/(R$5-N$5))*(Q193-U193)+U193,IF(D194&gt;J$5,(1-(D194-J$5)/(N$5-J$5))*(M193-Q193)+Q193,IF(D194&gt;F$5,(1-(D194-F$5)/(J$5-F$5))*(I193-M193)+M193,I193)))))</f>
        <v>3.5158254733318546</v>
      </c>
      <c r="E193" s="109" t="s">
        <v>6</v>
      </c>
      <c r="F193" s="107">
        <f>(F$205-F$185)/5+F189</f>
        <v>16620</v>
      </c>
      <c r="G193" s="105">
        <f>(G$205-G$185)/5+G189</f>
        <v>3.83</v>
      </c>
      <c r="H193" s="133">
        <f t="shared" si="53"/>
        <v>4339.4255874673627</v>
      </c>
      <c r="I193" s="16">
        <f>IF(I195=0,G196,IF(I195=1,(G195-G196)*I196+G196,IF(I195=2,(G194-G195)*I196+G195,IF(I195=3,(G193-G194)*I196+G194,G193))))</f>
        <v>5.1599999999999993</v>
      </c>
      <c r="J193" s="107">
        <f>(J$205-J$185)/5+J189</f>
        <v>16420</v>
      </c>
      <c r="K193" s="105">
        <f>(K$205-K$185)/5+K189</f>
        <v>3.5</v>
      </c>
      <c r="L193" s="133">
        <f t="shared" si="48"/>
        <v>4691.4285714285716</v>
      </c>
      <c r="M193" s="16">
        <f>IF(M195=0,K196,IF(M195=1,(K195-K196)*M196+K196,IF(M195=2,(K194-K195)*M196+K195,IF(M195=3,(K193-K194)*M196+K194,K193))))</f>
        <v>3.9696614896502318</v>
      </c>
      <c r="N193" s="107">
        <f>(N$205-N$185)/5+N189</f>
        <v>16160</v>
      </c>
      <c r="O193" s="105">
        <f>(O$205-O$185)/5+O189</f>
        <v>3.17</v>
      </c>
      <c r="P193" s="133">
        <f t="shared" si="49"/>
        <v>5097.791798107256</v>
      </c>
      <c r="Q193" s="16">
        <f>IF(Q195=0,O196,IF(Q195=1,(O195-O196)*Q196+O196,IF(Q195=2,(O194-O195)*Q196+O195,IF(Q195=3,(O193-O194)*Q196+O194,O193))))</f>
        <v>3.2953203976524135</v>
      </c>
      <c r="R193" s="107">
        <f>(R$205-R$185)/5+R189</f>
        <v>15920</v>
      </c>
      <c r="S193" s="105">
        <f>(S$205-S$185)/5+S189</f>
        <v>2.8200000000000003</v>
      </c>
      <c r="T193" s="141">
        <f t="shared" si="50"/>
        <v>5645.3900709219852</v>
      </c>
      <c r="U193" s="16">
        <f>IF(U195=0,S196,IF(U195=1,(S195-S196)*U196+S196,IF(U195=2,(S194-S195)*U196+S195,IF(U195=3,(S193-S194)*U196+S194,S193))))</f>
        <v>2.6389993299084202</v>
      </c>
      <c r="V193" s="107">
        <f>(V$205-V$185)/5+V189</f>
        <v>15220</v>
      </c>
      <c r="W193" s="105">
        <f>(W$205-W$185)/5+W189</f>
        <v>2.63</v>
      </c>
      <c r="X193" s="141">
        <f t="shared" si="51"/>
        <v>5787.0722433460078</v>
      </c>
      <c r="Y193" s="16">
        <f>IF(Y195=0,W196,IF(Y195=1,(W195-W196)*Y196+W196,IF(Y195=2,(W194-W195)*Y196+W195,IF(Y195=3,(W193-W194)*Y196+W194,W193))))</f>
        <v>2.2357600167381526</v>
      </c>
      <c r="Z193" s="107">
        <f>(Z$205-Z$185)/5+Z189</f>
        <v>14420</v>
      </c>
      <c r="AA193" s="105">
        <f>(AA$205-AA$185)/5+AA189</f>
        <v>2.4099999999999997</v>
      </c>
      <c r="AB193" s="141">
        <f t="shared" si="52"/>
        <v>5983.4024896265564</v>
      </c>
      <c r="AC193" s="59">
        <f>IF(AC195=0,AA196,IF(AC195=1,(AA195-AA196)*AC196+AA196,IF(AC195=2,(AA194-AA195)*AC196+AA195,IF(AC195=3,(AA193-AA194)*AC196+AA194,AA193))))</f>
        <v>1.8132428177882722</v>
      </c>
      <c r="AE193" s="23"/>
      <c r="AF193" s="23"/>
      <c r="AG193" s="23"/>
      <c r="AH193" s="23"/>
      <c r="AI193" s="23"/>
      <c r="AJ193" s="23"/>
      <c r="AK193" s="23"/>
      <c r="AL193" s="23"/>
    </row>
    <row r="194" spans="1:38" x14ac:dyDescent="0.25">
      <c r="A194" s="192"/>
      <c r="B194" s="187"/>
      <c r="C194" s="13">
        <f>C$1/(21-E$1)*(C$133-B193)</f>
        <v>4958.6776859504134</v>
      </c>
      <c r="D194" s="32">
        <f>(C194/P$1)^(1/1.3)*50+C$391+$C$2/2+$N$2/100*5+X$2/2</f>
        <v>38.365033079726999</v>
      </c>
      <c r="E194" s="110" t="s">
        <v>20</v>
      </c>
      <c r="F194" s="49">
        <v>14000</v>
      </c>
      <c r="G194" s="104">
        <f>(G$206-G$186)/5+G190</f>
        <v>4</v>
      </c>
      <c r="H194" s="134">
        <f t="shared" si="53"/>
        <v>3500</v>
      </c>
      <c r="I194" s="63">
        <f>$C194/I193</f>
        <v>960.98404766480894</v>
      </c>
      <c r="J194" s="49">
        <v>14000</v>
      </c>
      <c r="K194" s="104">
        <f>(K$206-K$186)/5+K190</f>
        <v>3.6700000000000004</v>
      </c>
      <c r="L194" s="134">
        <f t="shared" si="48"/>
        <v>3814.7138964577653</v>
      </c>
      <c r="M194" s="63">
        <f>$C194/M193</f>
        <v>1249.1437113413226</v>
      </c>
      <c r="N194" s="49">
        <v>14000</v>
      </c>
      <c r="O194" s="104">
        <f>(O$206-O$186)/5+O190</f>
        <v>3.3400000000000003</v>
      </c>
      <c r="P194" s="134">
        <f t="shared" si="49"/>
        <v>4191.6167664670656</v>
      </c>
      <c r="Q194" s="63">
        <f>$C194/Q193</f>
        <v>1504.7634486415875</v>
      </c>
      <c r="R194" s="49">
        <v>14000</v>
      </c>
      <c r="S194" s="104">
        <f>(S$206-S$186)/5+S190</f>
        <v>2.9899999999999998</v>
      </c>
      <c r="T194" s="139">
        <f t="shared" si="50"/>
        <v>4682.2742474916395</v>
      </c>
      <c r="U194" s="63">
        <f>$C194/U193</f>
        <v>1878.9992213156386</v>
      </c>
      <c r="V194" s="49">
        <v>14000</v>
      </c>
      <c r="W194" s="104">
        <f>(W$206-W$186)/5+W190</f>
        <v>2.79</v>
      </c>
      <c r="X194" s="139">
        <f t="shared" si="51"/>
        <v>5017.9211469534048</v>
      </c>
      <c r="Y194" s="63">
        <f>$C194/Y193</f>
        <v>2217.8935345596005</v>
      </c>
      <c r="Z194" s="49">
        <v>14000</v>
      </c>
      <c r="AA194" s="104">
        <f>(AA$206-AA$186)/5+AA190</f>
        <v>2.5399999999999996</v>
      </c>
      <c r="AB194" s="139">
        <f t="shared" si="52"/>
        <v>5511.8110236220482</v>
      </c>
      <c r="AC194" s="63">
        <f>IF($C194&gt;Z193,AB193,$C194/AC193)</f>
        <v>2734.7014075030661</v>
      </c>
      <c r="AE194" s="23"/>
      <c r="AL194" s="23"/>
    </row>
    <row r="195" spans="1:38" x14ac:dyDescent="0.25">
      <c r="A195" s="192"/>
      <c r="B195" s="187"/>
      <c r="C195" s="225">
        <f>C196/X$2/60/1.11</f>
        <v>15.004840860021428</v>
      </c>
      <c r="D195" s="38">
        <f>IF(AND(D194&lt;F$5,C194&lt;F196),C194/F196*100,IF(AND(D194&lt;J$5,C194&lt;J196),C194/(F196-((D194-F$5)/(J$5-F$5))*(F196-J196))*100,IF(AND(D194&lt;N$5,C194&lt;N196),C194/(J196-((D194-J$5)/(N$5-J$5))*(J196-N196))*100,IF(AND(D194&lt;R$5,C194&lt;R196),C194/(N196-((D194-N$5)/(R$5-N$5))*(N196-R196))*100,IF(AND(D194&lt;V$5,C198&lt;V196),C194/(R196-((D194-R$5)/(V$5-R$5))*(R196-V196))*100,100)))))</f>
        <v>100</v>
      </c>
      <c r="E195" s="110" t="s">
        <v>21</v>
      </c>
      <c r="F195" s="49">
        <v>11200</v>
      </c>
      <c r="G195" s="104">
        <f>(G$207-G$187)/5+G191</f>
        <v>4.29</v>
      </c>
      <c r="H195" s="134">
        <f t="shared" si="53"/>
        <v>2610.7226107226106</v>
      </c>
      <c r="I195" s="130">
        <f>IF($C194&gt;F194,3,IF($C194&gt;F195,2,IF($C194&gt;F196,1,0)))</f>
        <v>0</v>
      </c>
      <c r="J195" s="49">
        <v>11200</v>
      </c>
      <c r="K195" s="104">
        <f>(K$207-K$187)/5+K191</f>
        <v>3.9599999999999995</v>
      </c>
      <c r="L195" s="134">
        <f t="shared" si="48"/>
        <v>2828.2828282828286</v>
      </c>
      <c r="M195" s="130">
        <f>IF($C194&gt;J194,3,IF($C194&gt;J195,2,IF($C194&gt;J196,1,0)))</f>
        <v>1</v>
      </c>
      <c r="N195" s="49">
        <v>11200</v>
      </c>
      <c r="O195" s="104">
        <f>(O$207-O$187)/5+O191</f>
        <v>3.6299999999999994</v>
      </c>
      <c r="P195" s="134">
        <f t="shared" si="49"/>
        <v>3085.3994490358132</v>
      </c>
      <c r="Q195" s="130">
        <f>IF($C194&gt;N194,3,IF($C194&gt;N195,2,IF($C194&gt;N196,1,0)))</f>
        <v>1</v>
      </c>
      <c r="R195" s="49">
        <v>11200</v>
      </c>
      <c r="S195" s="104">
        <f>(S$207-S$187)/5+S191</f>
        <v>3.28</v>
      </c>
      <c r="T195" s="139">
        <f t="shared" si="50"/>
        <v>3414.6341463414637</v>
      </c>
      <c r="U195" s="130">
        <f>IF($C194&gt;R194,3,IF($C194&gt;R195,2,IF($C194&gt;R196,1,0)))</f>
        <v>1</v>
      </c>
      <c r="V195" s="49">
        <v>11200</v>
      </c>
      <c r="W195" s="104">
        <f>(W$207-W$187)/5+W191</f>
        <v>3.01</v>
      </c>
      <c r="X195" s="139">
        <f t="shared" si="51"/>
        <v>3720.9302325581398</v>
      </c>
      <c r="Y195" s="130">
        <f>IF($C194&gt;V194,3,IF($C194&gt;V195,2,IF($C194&gt;V196,1,0)))</f>
        <v>1</v>
      </c>
      <c r="Z195" s="49">
        <v>11200</v>
      </c>
      <c r="AA195" s="104">
        <f>(AA$207-AA$187)/5+AA191</f>
        <v>2.6899999999999995</v>
      </c>
      <c r="AB195" s="139">
        <f t="shared" si="52"/>
        <v>4163.5687732342012</v>
      </c>
      <c r="AC195" s="129">
        <f>IF($C194&gt;Z193,4,IF($C194&gt;Z194,3,IF($C194&gt;Z195,2,IF($C194&gt;Z196,1,0))))</f>
        <v>1</v>
      </c>
      <c r="AL195" s="23"/>
    </row>
    <row r="196" spans="1:38" ht="15.75" thickBot="1" x14ac:dyDescent="0.3">
      <c r="A196" s="192"/>
      <c r="B196" s="188"/>
      <c r="C196" s="161">
        <f>D196*D193</f>
        <v>4996.6120063871358</v>
      </c>
      <c r="D196" s="33">
        <f>IF(AND(C194&gt;Z193,D194&gt;Z$5),AB193,IF(D194&gt;V$5,((D194-V$5)/(Z$5-V$5))*(AC194-Y194)+Y194,IF(D194&gt;R$5,((D194-R$5)/(V$5-R$5))*(Y194-U194)+U194,IF(D194&gt;N$5,((D194-N$5)/(R$5-N$5))*(U194-Q194)+Q194,IF(D194&gt;J$5,((D194-J$5)/(N$5-J$5))*(Q194-M194)+M194,IF(D194&gt;F$5,((D194-F$5)/(J$5-F$5))*(M194-I194)+I194,I194))))))</f>
        <v>1421.1774857106259</v>
      </c>
      <c r="E196" s="111" t="s">
        <v>7</v>
      </c>
      <c r="F196" s="108">
        <f>(F$208-F$188)/5+F192</f>
        <v>5160</v>
      </c>
      <c r="G196" s="106">
        <f>(G$208-G$188)/5+G192</f>
        <v>5.1599999999999993</v>
      </c>
      <c r="H196" s="135">
        <f t="shared" si="53"/>
        <v>1000.0000000000001</v>
      </c>
      <c r="I196" s="131">
        <f>IF(I195=1,($C194-F196)/(F195-F196),IF(I195=2,($C194-F195)/(F194-F195),IF(I195=3,($C194-F194)/(F193-F194),0)))</f>
        <v>0</v>
      </c>
      <c r="J196" s="108">
        <f>(J$208-J$188)/5+J192</f>
        <v>4740</v>
      </c>
      <c r="K196" s="106">
        <f>(K$208-K$188)/5+K192</f>
        <v>3.97</v>
      </c>
      <c r="L196" s="135">
        <f t="shared" si="48"/>
        <v>1193.9546599496221</v>
      </c>
      <c r="M196" s="131">
        <f>IF(M195=1,($C194-J196)/(J195-J196),IF(M195=2,($C194-J195)/(J194-J195),IF(M195=3,($C194-J194)/(J193-J194),0)))</f>
        <v>3.3851034976844184E-2</v>
      </c>
      <c r="N196" s="108">
        <f>(N$208-N$188)/5+N192</f>
        <v>4300</v>
      </c>
      <c r="O196" s="106">
        <f>(O$208-O$188)/5+O192</f>
        <v>3.2600000000000002</v>
      </c>
      <c r="P196" s="135">
        <f t="shared" si="49"/>
        <v>1319.0184049079753</v>
      </c>
      <c r="Q196" s="131">
        <f>IF(Q195=1,($C194-N196)/(N195-N196),IF(Q195=2,($C194-N195)/(N194-N195),IF(Q195=3,($C194-N194)/(N193-N194),0)))</f>
        <v>9.5460534195712085E-2</v>
      </c>
      <c r="R196" s="108">
        <f>(R$208-R$188)/5+R192</f>
        <v>3800</v>
      </c>
      <c r="S196" s="106">
        <f>(S$208-S$188)/5+S192</f>
        <v>2.5199999999999996</v>
      </c>
      <c r="T196" s="142">
        <f t="shared" si="50"/>
        <v>1507.9365079365082</v>
      </c>
      <c r="U196" s="131">
        <f>IF(U195=1,($C194-R196)/(R195-R196),IF(U195=2,($C194-R195)/(R194-R195),IF(U195=3,($C194-R194)/(R193-R194),0)))</f>
        <v>0.15657806566897478</v>
      </c>
      <c r="V196" s="108">
        <f>(V$208-V$188)/5+V192</f>
        <v>3300</v>
      </c>
      <c r="W196" s="106">
        <f>(W$208-W$188)/5+W192</f>
        <v>2.0300000000000002</v>
      </c>
      <c r="X196" s="142">
        <f t="shared" si="51"/>
        <v>1625.6157635467978</v>
      </c>
      <c r="Y196" s="131">
        <f>IF(Y195=1,($C194-V196)/(V195-V196),IF(Y195=2,($C194-V195)/(V194-V195),IF(Y195=3,($C194-V194)/(V193-V194),0)))</f>
        <v>0.20995920075321689</v>
      </c>
      <c r="Z196" s="108">
        <f>(Z$208-Z$188)/5+Z192</f>
        <v>2800</v>
      </c>
      <c r="AA196" s="106">
        <f>(AA$208-AA$188)/5+AA192</f>
        <v>1.51</v>
      </c>
      <c r="AB196" s="142">
        <f t="shared" si="52"/>
        <v>1854.3046357615895</v>
      </c>
      <c r="AC196" s="131">
        <f>IF(AC195=1,($C194-Z196)/(Z195-Z196),IF(AC195=2,($C194-Z195)/(Z194-Z195),IF(AC195=3,($C194-Z194)/(Z193-Z194),0)))</f>
        <v>0.25698543880362062</v>
      </c>
      <c r="AL196" s="23"/>
    </row>
    <row r="197" spans="1:38" x14ac:dyDescent="0.25">
      <c r="A197" s="192"/>
      <c r="B197" s="186">
        <v>5</v>
      </c>
      <c r="C197" s="34"/>
      <c r="D197" s="31">
        <f>IF(D198&gt;V$5,(1-(D198-V$5)/(Z$5-V$5))*(Y197-AC197)+AC197,IF(D198&gt;R$5,(1-(D198-R$5)/(V$5-R$5))*(U197-Y197)+Y197,IF(D198&gt;N$5,(1-(D198-N$5)/(R$5-N$5))*(Q197-U197)+U197,IF(D198&gt;J$5,(1-(D198-J$5)/(N$5-J$5))*(M197-Q197)+Q197,IF(D198&gt;F$5,(1-(D198-F$5)/(J$5-F$5))*(I197-M197)+M197,I197)))))</f>
        <v>3.7407378398557838</v>
      </c>
      <c r="E197" s="109" t="s">
        <v>6</v>
      </c>
      <c r="F197" s="107">
        <f>(F$205-F$185)/5+F193</f>
        <v>16680</v>
      </c>
      <c r="G197" s="105">
        <f>(G$205-G$185)/5+G193</f>
        <v>4.12</v>
      </c>
      <c r="H197" s="133">
        <f t="shared" si="53"/>
        <v>4048.5436893203882</v>
      </c>
      <c r="I197" s="16">
        <f>IF(I199=0,G200,IF(I199=1,(G199-G200)*I200+G200,IF(I199=2,(G198-G199)*I200+G199,IF(I199=3,(G197-G198)*I200+G198,G197))))</f>
        <v>5.6399999999999988</v>
      </c>
      <c r="J197" s="107">
        <f>(J$205-J$185)/5+J193</f>
        <v>16480</v>
      </c>
      <c r="K197" s="105">
        <f>(K$205-K$185)/5+K193</f>
        <v>3.75</v>
      </c>
      <c r="L197" s="133">
        <f t="shared" si="48"/>
        <v>4394.666666666667</v>
      </c>
      <c r="M197" s="16">
        <f>IF(M199=0,K200,IF(M199=1,(K199-K200)*M200+K200,IF(M199=2,(K198-K199)*M200+K199,IF(M199=3,(K197-K198)*M200+K198,K197))))</f>
        <v>4.1311281489594744</v>
      </c>
      <c r="N197" s="107">
        <f>(N$205-N$185)/5+N193</f>
        <v>16240</v>
      </c>
      <c r="O197" s="105">
        <f>(O$205-O$185)/5+O193</f>
        <v>3.38</v>
      </c>
      <c r="P197" s="133">
        <f t="shared" si="49"/>
        <v>4804.7337278106506</v>
      </c>
      <c r="Q197" s="16">
        <f>IF(Q199=0,O200,IF(Q199=1,(O199-O200)*Q200+O200,IF(Q199=2,(O198-O199)*Q200+O199,IF(Q199=3,(O197-O198)*Q200+O198,O197))))</f>
        <v>3.379421487603306</v>
      </c>
      <c r="R197" s="107">
        <f>(R$205-R$185)/5+R193</f>
        <v>15980</v>
      </c>
      <c r="S197" s="105">
        <f>(S$205-S$185)/5+S193</f>
        <v>2.9800000000000004</v>
      </c>
      <c r="T197" s="141">
        <f t="shared" si="50"/>
        <v>5362.4161073825499</v>
      </c>
      <c r="U197" s="16">
        <f>IF(U199=0,S200,IF(U199=1,(S199-S200)*U200+S200,IF(U199=2,(S198-S199)*U200+S199,IF(U199=3,(S197-S198)*U200+S198,S197))))</f>
        <v>2.6571596346237487</v>
      </c>
      <c r="V197" s="107">
        <f>(V$205-V$185)/5+V193</f>
        <v>15280</v>
      </c>
      <c r="W197" s="105">
        <f>(W$205-W$185)/5+W193</f>
        <v>2.7199999999999998</v>
      </c>
      <c r="X197" s="141">
        <f t="shared" si="51"/>
        <v>5617.6470588235297</v>
      </c>
      <c r="Y197" s="16">
        <f>IF(Y199=0,W200,IF(Y199=1,(W199-W200)*Y200+W200,IF(Y199=2,(W198-W199)*Y200+W199,IF(Y199=3,(W197-W198)*Y200+W198,W197))))</f>
        <v>2.2312927252321195</v>
      </c>
      <c r="Z197" s="107">
        <f>(Z$205-Z$185)/5+Z193</f>
        <v>14480</v>
      </c>
      <c r="AA197" s="105">
        <f>(AA$205-AA$185)/5+AA193</f>
        <v>2.4399999999999995</v>
      </c>
      <c r="AB197" s="141">
        <f t="shared" si="52"/>
        <v>5934.426229508198</v>
      </c>
      <c r="AC197" s="59">
        <f>IF(AC199=0,AA200,IF(AC199=1,(AA199-AA200)*AC200+AA200,IF(AC199=2,(AA198-AA199)*AC200+AA199,IF(AC199=3,(AA197-AA198)*AC200+AA198,AA197))))</f>
        <v>1.7894983663271189</v>
      </c>
      <c r="AE197" s="23"/>
      <c r="AF197" s="23"/>
      <c r="AG197" s="23"/>
      <c r="AH197" s="23"/>
      <c r="AI197" s="23"/>
      <c r="AJ197" s="23"/>
      <c r="AK197" s="23"/>
      <c r="AL197" s="23"/>
    </row>
    <row r="198" spans="1:38" x14ac:dyDescent="0.25">
      <c r="A198" s="192"/>
      <c r="B198" s="187"/>
      <c r="C198" s="13">
        <f>C$1/(21-E$1)*(C$133-B197)</f>
        <v>4628.0991735537191</v>
      </c>
      <c r="D198" s="32">
        <f>(C198/P$1)^(1/1.3)*50+C$391+$C$2/2+$N$2/100*5+X$2/2</f>
        <v>37.596693159532336</v>
      </c>
      <c r="E198" s="110" t="s">
        <v>20</v>
      </c>
      <c r="F198" s="49">
        <v>14000</v>
      </c>
      <c r="G198" s="104">
        <f>(G$206-G$186)/5+G194</f>
        <v>4.3</v>
      </c>
      <c r="H198" s="134">
        <f t="shared" si="53"/>
        <v>3255.8139534883721</v>
      </c>
      <c r="I198" s="63">
        <f>$C198/I197</f>
        <v>820.58495984995034</v>
      </c>
      <c r="J198" s="49">
        <v>14000</v>
      </c>
      <c r="K198" s="104">
        <f>(K$206-K$186)/5+K194</f>
        <v>3.9300000000000006</v>
      </c>
      <c r="L198" s="134">
        <f t="shared" si="48"/>
        <v>3562.3409669211192</v>
      </c>
      <c r="M198" s="63">
        <f>$C198/M197</f>
        <v>1120.2991063638194</v>
      </c>
      <c r="N198" s="49">
        <v>14000</v>
      </c>
      <c r="O198" s="104">
        <f>(O$206-O$186)/5+O194</f>
        <v>3.5600000000000005</v>
      </c>
      <c r="P198" s="134">
        <f t="shared" si="49"/>
        <v>3932.5842696629206</v>
      </c>
      <c r="Q198" s="63">
        <f>$C198/Q197</f>
        <v>1369.4945097943312</v>
      </c>
      <c r="R198" s="49">
        <v>14000</v>
      </c>
      <c r="S198" s="104">
        <f>(S$206-S$186)/5+S194</f>
        <v>3.1599999999999997</v>
      </c>
      <c r="T198" s="139">
        <f t="shared" si="50"/>
        <v>4430.3797468354433</v>
      </c>
      <c r="U198" s="63">
        <f>$C198/U197</f>
        <v>1741.7467559148186</v>
      </c>
      <c r="V198" s="49">
        <v>14000</v>
      </c>
      <c r="W198" s="104">
        <f>(W$206-W$186)/5+W194</f>
        <v>2.91</v>
      </c>
      <c r="X198" s="139">
        <f t="shared" si="51"/>
        <v>4810.9965635738827</v>
      </c>
      <c r="Y198" s="63">
        <f>$C198/Y197</f>
        <v>2074.1783994622497</v>
      </c>
      <c r="Z198" s="49">
        <v>14000</v>
      </c>
      <c r="AA198" s="104">
        <f>(AA$206-AA$186)/5+AA194</f>
        <v>2.6099999999999994</v>
      </c>
      <c r="AB198" s="139">
        <f t="shared" si="52"/>
        <v>5363.9846743295029</v>
      </c>
      <c r="AC198" s="63">
        <f>IF($C198&gt;Z197,AB197,$C198/AC197)</f>
        <v>2586.2550425529175</v>
      </c>
      <c r="AG198" s="23"/>
      <c r="AL198" s="23"/>
    </row>
    <row r="199" spans="1:38" x14ac:dyDescent="0.25">
      <c r="A199" s="192"/>
      <c r="B199" s="187"/>
      <c r="C199" s="225">
        <f>C200/X$2/60/1.11</f>
        <v>14.038617356192079</v>
      </c>
      <c r="D199" s="38">
        <f>IF(AND(D198&lt;F$5,C198&lt;F200),C198/F200*100,IF(AND(D198&lt;J$5,C198&lt;J200),C198/(F200-((D198-F$5)/(J$5-F$5))*(F200-J200))*100,IF(AND(D198&lt;N$5,C198&lt;N200),C198/(J200-((D198-J$5)/(N$5-J$5))*(J200-N200))*100,IF(AND(D198&lt;R$5,C198&lt;R200),C198/(N200-((D198-N$5)/(R$5-N$5))*(N200-R200))*100,IF(AND(D198&lt;V$5,C202&lt;V200),C198/(R200-((D198-R$5)/(V$5-R$5))*(R200-V200))*100,100)))))</f>
        <v>100</v>
      </c>
      <c r="E199" s="110" t="s">
        <v>21</v>
      </c>
      <c r="F199" s="49">
        <v>11200</v>
      </c>
      <c r="G199" s="104">
        <f>(G$207-G$187)/5+G195</f>
        <v>4.6100000000000003</v>
      </c>
      <c r="H199" s="134">
        <f t="shared" si="53"/>
        <v>2429.5010845986985</v>
      </c>
      <c r="I199" s="130">
        <f>IF($C198&gt;F198,3,IF($C198&gt;F199,2,IF($C198&gt;F200,1,0)))</f>
        <v>0</v>
      </c>
      <c r="J199" s="49">
        <v>11200</v>
      </c>
      <c r="K199" s="104">
        <f>(K$207-K$187)/5+K195</f>
        <v>4.2399999999999993</v>
      </c>
      <c r="L199" s="134">
        <f t="shared" si="48"/>
        <v>2641.5094339622647</v>
      </c>
      <c r="M199" s="130">
        <f>IF($C198&gt;J198,3,IF($C198&gt;J199,2,IF($C198&gt;J200,1,0)))</f>
        <v>1</v>
      </c>
      <c r="N199" s="49">
        <v>11200</v>
      </c>
      <c r="O199" s="104">
        <f>(O$207-O$187)/5+O195</f>
        <v>3.8699999999999992</v>
      </c>
      <c r="P199" s="134">
        <f t="shared" si="49"/>
        <v>2894.0568475452201</v>
      </c>
      <c r="Q199" s="130">
        <f>IF($C198&gt;N198,3,IF($C198&gt;N199,2,IF($C198&gt;N200,1,0)))</f>
        <v>1</v>
      </c>
      <c r="R199" s="49">
        <v>11200</v>
      </c>
      <c r="S199" s="104">
        <f>(S$207-S$187)/5+S195</f>
        <v>3.4699999999999998</v>
      </c>
      <c r="T199" s="139">
        <f t="shared" si="50"/>
        <v>3227.6657060518733</v>
      </c>
      <c r="U199" s="130">
        <f>IF($C198&gt;R198,3,IF($C198&gt;R199,2,IF($C198&gt;R200,1,0)))</f>
        <v>1</v>
      </c>
      <c r="V199" s="49">
        <v>11200</v>
      </c>
      <c r="W199" s="104">
        <f>(W$207-W$187)/5+W195</f>
        <v>3.1399999999999997</v>
      </c>
      <c r="X199" s="139">
        <f t="shared" si="51"/>
        <v>3566.8789808917199</v>
      </c>
      <c r="Y199" s="130">
        <f>IF($C198&gt;V198,3,IF($C198&gt;V199,2,IF($C198&gt;V200,1,0)))</f>
        <v>1</v>
      </c>
      <c r="Z199" s="49">
        <v>11200</v>
      </c>
      <c r="AA199" s="104">
        <f>(AA$207-AA$187)/5+AA195</f>
        <v>2.7599999999999993</v>
      </c>
      <c r="AB199" s="139">
        <f t="shared" si="52"/>
        <v>4057.9710144927544</v>
      </c>
      <c r="AC199" s="129">
        <f>IF($C198&gt;Z197,4,IF($C198&gt;Z198,3,IF($C198&gt;Z199,2,IF($C198&gt;Z200,1,0))))</f>
        <v>1</v>
      </c>
      <c r="AG199" s="23"/>
      <c r="AL199" s="23"/>
    </row>
    <row r="200" spans="1:38" ht="15.75" thickBot="1" x14ac:dyDescent="0.3">
      <c r="A200" s="192"/>
      <c r="B200" s="188"/>
      <c r="C200" s="161">
        <f>D200*D197</f>
        <v>4674.8595796119625</v>
      </c>
      <c r="D200" s="33">
        <f>IF(AND(C198&gt;Z197,D198&gt;Z$5),AB197,IF(D198&gt;V$5,((D198-V$5)/(Z$5-V$5))*(AC198-Y198)+Y198,IF(D198&gt;R$5,((D198-R$5)/(V$5-R$5))*(Y198-U198)+U198,IF(D198&gt;N$5,((D198-N$5)/(R$5-N$5))*(U198-Q198)+Q198,IF(D198&gt;J$5,((D198-J$5)/(N$5-J$5))*(Q198-M198)+M198,IF(D198&gt;F$5,((D198-F$5)/(J$5-F$5))*(M198-I198)+I198,I198))))))</f>
        <v>1249.7159062588016</v>
      </c>
      <c r="E200" s="111" t="s">
        <v>7</v>
      </c>
      <c r="F200" s="108">
        <f>(F$208-F$188)/5+F196</f>
        <v>4940</v>
      </c>
      <c r="G200" s="106">
        <f>(G$208-G$188)/5+G196</f>
        <v>5.6399999999999988</v>
      </c>
      <c r="H200" s="135">
        <f t="shared" si="53"/>
        <v>875.88652482269526</v>
      </c>
      <c r="I200" s="131">
        <f>IF(I199=1,($C198-F200)/(F199-F200),IF(I199=2,($C198-F199)/(F198-F199),IF(I199=3,($C198-F198)/(F197-F198),0)))</f>
        <v>0</v>
      </c>
      <c r="J200" s="108">
        <f>(J$208-J$188)/5+J196</f>
        <v>4560</v>
      </c>
      <c r="K200" s="106">
        <f>(K$208-K$188)/5+K196</f>
        <v>4.13</v>
      </c>
      <c r="L200" s="135">
        <f t="shared" si="48"/>
        <v>1104.1162227602906</v>
      </c>
      <c r="M200" s="131">
        <f>IF(M199=1,($C198-J200)/(J199-J200),IF(M199=2,($C198-J199)/(J198-J199),IF(M199=3,($C198-J198)/(J197-J198),0)))</f>
        <v>1.0255899631584199E-2</v>
      </c>
      <c r="N200" s="108">
        <f>(N$208-N$188)/5+N196</f>
        <v>4100</v>
      </c>
      <c r="O200" s="106">
        <f>(O$208-O$188)/5+O196</f>
        <v>3.3400000000000003</v>
      </c>
      <c r="P200" s="135">
        <f t="shared" si="49"/>
        <v>1227.5449101796405</v>
      </c>
      <c r="Q200" s="131">
        <f>IF(Q199=1,($C198-N200)/(N199-N200),IF(Q199=2,($C198-N199)/(N198-N199),IF(Q199=3,($C198-N198)/(N197-N198),0)))</f>
        <v>7.4380165289256214E-2</v>
      </c>
      <c r="R200" s="108">
        <f>(R$208-R$188)/5+R196</f>
        <v>3600</v>
      </c>
      <c r="S200" s="106">
        <f>(S$208-S$188)/5+S196</f>
        <v>2.5299999999999994</v>
      </c>
      <c r="T200" s="142">
        <f t="shared" si="50"/>
        <v>1422.9249011857712</v>
      </c>
      <c r="U200" s="131">
        <f>IF(U199=1,($C198-R200)/(R199-R200),IF(U199=2,($C198-R199)/(R198-R199),IF(U199=3,($C198-R198)/(R197-R198),0)))</f>
        <v>0.13527620704654197</v>
      </c>
      <c r="V200" s="108">
        <f>(V$208-V$188)/5+V196</f>
        <v>3100</v>
      </c>
      <c r="W200" s="106">
        <f>(W$208-W$188)/5+W196</f>
        <v>2.0200000000000005</v>
      </c>
      <c r="X200" s="142">
        <f t="shared" si="51"/>
        <v>1534.6534653465344</v>
      </c>
      <c r="Y200" s="131">
        <f>IF(Y199=1,($C198-V200)/(V199-V200),IF(Y199=2,($C198-V199)/(V198-V199),IF(Y199=3,($C198-V198)/(V197-V198),0)))</f>
        <v>0.18865421895724926</v>
      </c>
      <c r="Z200" s="108">
        <f>(Z$208-Z$188)/5+Z196</f>
        <v>2600</v>
      </c>
      <c r="AA200" s="106">
        <f>(AA$208-AA$188)/5+AA196</f>
        <v>1.49</v>
      </c>
      <c r="AB200" s="142">
        <f t="shared" si="52"/>
        <v>1744.9664429530201</v>
      </c>
      <c r="AC200" s="131">
        <f>IF(AC199=1,($C198-Z200)/(Z199-Z200),IF(AC199=2,($C198-Z199)/(Z198-Z199),IF(AC199=3,($C198-Z198)/(Z197-Z198),0)))</f>
        <v>0.23582548529694408</v>
      </c>
      <c r="AG200" s="23"/>
      <c r="AL200" s="23"/>
    </row>
    <row r="201" spans="1:38" x14ac:dyDescent="0.25">
      <c r="A201" s="192"/>
      <c r="B201" s="186">
        <v>6</v>
      </c>
      <c r="C201" s="34"/>
      <c r="D201" s="31">
        <f>IF(D202&gt;V$5,(1-(D202-V$5)/(Z$5-V$5))*(Y201-AC201)+AC201,IF(D202&gt;R$5,(1-(D202-R$5)/(V$5-R$5))*(U201-Y201)+Y201,IF(D202&gt;N$5,(1-(D202-N$5)/(R$5-N$5))*(Q201-U201)+U201,IF(D202&gt;J$5,(1-(D202-J$5)/(N$5-J$5))*(M201-Q201)+Q201,IF(D202&gt;F$5,(1-(D202-F$5)/(J$5-F$5))*(I201-M201)+M201,I201)))))</f>
        <v>3.9877342354942078</v>
      </c>
      <c r="E201" s="109" t="s">
        <v>6</v>
      </c>
      <c r="F201" s="107">
        <f>(F$205-F$185)/5+F197</f>
        <v>16740</v>
      </c>
      <c r="G201" s="105">
        <f>(G$205-G$185)/5+G197</f>
        <v>4.41</v>
      </c>
      <c r="H201" s="133">
        <f t="shared" si="53"/>
        <v>3795.9183673469388</v>
      </c>
      <c r="I201" s="16">
        <f>IF(I203=0,G204,IF(I203=1,(G203-G204)*I204+G204,IF(I203=2,(G202-G203)*I204+G203,IF(I203=3,(G201-G202)*I204+G202,G201))))</f>
        <v>6.1199999999999983</v>
      </c>
      <c r="J201" s="107">
        <f>(J$205-J$185)/5+J197</f>
        <v>16540</v>
      </c>
      <c r="K201" s="105">
        <f>(K$205-K$185)/5+K197</f>
        <v>4</v>
      </c>
      <c r="L201" s="133">
        <f t="shared" si="48"/>
        <v>4135</v>
      </c>
      <c r="M201" s="16">
        <f>IF(M203=0,K204,IF(M203=1,(K203-K204)*M204+K204,IF(M203=2,(K202-K203)*M204+K203,IF(M203=3,(K201-K202)*M204+K202,K201))))</f>
        <v>4.29</v>
      </c>
      <c r="N201" s="107">
        <f>(N$205-N$185)/5+N197</f>
        <v>16320</v>
      </c>
      <c r="O201" s="105">
        <f>(O$205-O$185)/5+O197</f>
        <v>3.59</v>
      </c>
      <c r="P201" s="133">
        <f t="shared" si="49"/>
        <v>4545.9610027855151</v>
      </c>
      <c r="Q201" s="16">
        <f>IF(Q203=0,O204,IF(Q203=1,(O203-O204)*Q204+O204,IF(Q203=2,(O202-O203)*Q204+O203,IF(Q203=3,(O201-O202)*Q204+O202,O201))))</f>
        <v>3.4575738707121029</v>
      </c>
      <c r="R201" s="107">
        <f>(R$205-R$185)/5+R197</f>
        <v>16040</v>
      </c>
      <c r="S201" s="105">
        <f>(S$205-S$185)/5+S197</f>
        <v>3.1400000000000006</v>
      </c>
      <c r="T201" s="141">
        <f t="shared" si="50"/>
        <v>5108.2802547770689</v>
      </c>
      <c r="U201" s="16">
        <f>IF(U203=0,S204,IF(U203=1,(S203-S204)*U204+S204,IF(U203=2,(S202-S203)*U204+S203,IF(U203=3,(S201-S202)*U204+S202,S201))))</f>
        <v>2.6688747616020336</v>
      </c>
      <c r="V201" s="107">
        <f>(V$205-V$185)/5+V197</f>
        <v>15340</v>
      </c>
      <c r="W201" s="105">
        <f>(W$205-W$185)/5+W197</f>
        <v>2.8099999999999996</v>
      </c>
      <c r="X201" s="141">
        <f t="shared" si="51"/>
        <v>5459.0747330960858</v>
      </c>
      <c r="Y201" s="16">
        <f>IF(Y203=0,W204,IF(Y203=1,(W203-W204)*Y204+W204,IF(Y203=2,(W202-W203)*Y204+W203,IF(Y203=3,(W201-W202)*Y204+W202,W201))))</f>
        <v>2.2221537389226333</v>
      </c>
      <c r="Z201" s="107">
        <f>(Z$205-Z$185)/5+Z197</f>
        <v>14540</v>
      </c>
      <c r="AA201" s="105">
        <f>(AA$205-AA$185)/5+AA197</f>
        <v>2.4699999999999993</v>
      </c>
      <c r="AB201" s="141">
        <f t="shared" si="52"/>
        <v>5886.6396761133619</v>
      </c>
      <c r="AC201" s="59">
        <f>IF(AC203=0,AA204,IF(AC203=1,(AA203-AA204)*AC204+AA204,IF(AC203=2,(AA202-AA203)*AC204+AA203,IF(AC203=3,(AA201-AA202)*AC204+AA202,AA201))))</f>
        <v>1.7632531930879036</v>
      </c>
      <c r="AE201" s="23"/>
      <c r="AF201" s="23"/>
      <c r="AG201" s="23"/>
      <c r="AH201" s="23"/>
      <c r="AI201" s="23"/>
      <c r="AJ201" s="23"/>
      <c r="AK201" s="23"/>
      <c r="AL201" s="23"/>
    </row>
    <row r="202" spans="1:38" x14ac:dyDescent="0.25">
      <c r="A202" s="192"/>
      <c r="B202" s="187"/>
      <c r="C202" s="13">
        <f>C$1/(21-E$1)*(C$133-B201)</f>
        <v>4297.5206611570247</v>
      </c>
      <c r="D202" s="32">
        <f>(C202/P$1)^(1/1.3)*50+C$391+$C$2/2+$N$2/100*5+X$2/2</f>
        <v>36.815571099169887</v>
      </c>
      <c r="E202" s="110" t="s">
        <v>20</v>
      </c>
      <c r="F202" s="49">
        <v>14000</v>
      </c>
      <c r="G202" s="104">
        <f>(G$206-G$186)/5+G198</f>
        <v>4.5999999999999996</v>
      </c>
      <c r="H202" s="134">
        <f t="shared" si="53"/>
        <v>3043.4782608695655</v>
      </c>
      <c r="I202" s="63">
        <f>$C202/I201</f>
        <v>702.20925835899118</v>
      </c>
      <c r="J202" s="49">
        <v>14000</v>
      </c>
      <c r="K202" s="104">
        <f>(K$206-K$186)/5+K198</f>
        <v>4.1900000000000004</v>
      </c>
      <c r="L202" s="134">
        <f t="shared" si="48"/>
        <v>3341.2887828162288</v>
      </c>
      <c r="M202" s="63">
        <f>$C202/M201</f>
        <v>1001.7530678687704</v>
      </c>
      <c r="N202" s="49">
        <v>14000</v>
      </c>
      <c r="O202" s="104">
        <f>(O$206-O$186)/5+O198</f>
        <v>3.7800000000000007</v>
      </c>
      <c r="P202" s="134">
        <f t="shared" si="49"/>
        <v>3703.703703703703</v>
      </c>
      <c r="Q202" s="63">
        <f>$C202/Q201</f>
        <v>1242.9295285806666</v>
      </c>
      <c r="R202" s="49">
        <v>14000</v>
      </c>
      <c r="S202" s="104">
        <f>(S$206-S$186)/5+S198</f>
        <v>3.3299999999999996</v>
      </c>
      <c r="T202" s="139">
        <f t="shared" si="50"/>
        <v>4204.2042042042049</v>
      </c>
      <c r="U202" s="63">
        <f>$C202/U201</f>
        <v>1610.2369144430634</v>
      </c>
      <c r="V202" s="49">
        <v>14000</v>
      </c>
      <c r="W202" s="104">
        <f>(W$206-W$186)/5+W198</f>
        <v>3.0300000000000002</v>
      </c>
      <c r="X202" s="139">
        <f t="shared" si="51"/>
        <v>4620.4620462046205</v>
      </c>
      <c r="Y202" s="63">
        <f>$C202/Y201</f>
        <v>1933.9438968073341</v>
      </c>
      <c r="Z202" s="49">
        <v>14000</v>
      </c>
      <c r="AA202" s="104">
        <f>(AA$206-AA$186)/5+AA198</f>
        <v>2.6799999999999993</v>
      </c>
      <c r="AB202" s="139">
        <f t="shared" si="52"/>
        <v>5223.8805970149269</v>
      </c>
      <c r="AC202" s="63">
        <f>IF($C202&gt;Z201,AB201,$C202/AC201)</f>
        <v>2437.268044092395</v>
      </c>
      <c r="AL202" s="23"/>
    </row>
    <row r="203" spans="1:38" x14ac:dyDescent="0.25">
      <c r="A203" s="192"/>
      <c r="B203" s="187"/>
      <c r="C203" s="225">
        <f>C204/X$2/60/1.11</f>
        <v>13.044892625516889</v>
      </c>
      <c r="D203" s="38">
        <f>IF(AND(D202&lt;F$5,C202&lt;F204),C202/F204*100,IF(AND(D202&lt;J$5,C202&lt;J204),C202/(F204-((D202-F$5)/(J$5-F$5))*(F204-J204))*100,IF(AND(D202&lt;N$5,C202&lt;N204),C202/(J204-((D202-J$5)/(N$5-J$5))*(J204-N204))*100,IF(AND(D202&lt;R$5,C202&lt;R204),C202/(N204-((D202-N$5)/(R$5-N$5))*(N204-R204))*100,IF(AND(D202&lt;V$5,C206&lt;V204),C202/(R204-((D202-R$5)/(V$5-R$5))*(R204-V204))*100,100)))))</f>
        <v>100</v>
      </c>
      <c r="E203" s="110" t="s">
        <v>21</v>
      </c>
      <c r="F203" s="49">
        <v>11200</v>
      </c>
      <c r="G203" s="104">
        <f>(G$207-G$187)/5+G199</f>
        <v>4.9300000000000006</v>
      </c>
      <c r="H203" s="134">
        <f t="shared" si="53"/>
        <v>2271.805273833671</v>
      </c>
      <c r="I203" s="130">
        <f>IF($C202&gt;F202,3,IF($C202&gt;F203,2,IF($C202&gt;F204,1,0)))</f>
        <v>0</v>
      </c>
      <c r="J203" s="49">
        <v>11200</v>
      </c>
      <c r="K203" s="104">
        <f>(K$207-K$187)/5+K199</f>
        <v>4.5199999999999996</v>
      </c>
      <c r="L203" s="134">
        <f t="shared" si="48"/>
        <v>2477.8761061946907</v>
      </c>
      <c r="M203" s="130">
        <f>IF($C202&gt;J202,3,IF($C202&gt;J203,2,IF($C202&gt;J204,1,0)))</f>
        <v>0</v>
      </c>
      <c r="N203" s="49">
        <v>11200</v>
      </c>
      <c r="O203" s="104">
        <f>(O$207-O$187)/5+O199</f>
        <v>4.1099999999999994</v>
      </c>
      <c r="P203" s="134">
        <f t="shared" si="49"/>
        <v>2725.0608272506088</v>
      </c>
      <c r="Q203" s="130">
        <f>IF($C202&gt;N202,3,IF($C202&gt;N203,2,IF($C202&gt;N204,1,0)))</f>
        <v>1</v>
      </c>
      <c r="R203" s="49">
        <v>11200</v>
      </c>
      <c r="S203" s="104">
        <f>(S$207-S$187)/5+S199</f>
        <v>3.6599999999999997</v>
      </c>
      <c r="T203" s="139">
        <f t="shared" si="50"/>
        <v>3060.1092896174864</v>
      </c>
      <c r="U203" s="130">
        <f>IF($C202&gt;R202,3,IF($C202&gt;R203,2,IF($C202&gt;R204,1,0)))</f>
        <v>1</v>
      </c>
      <c r="V203" s="49">
        <v>11200</v>
      </c>
      <c r="W203" s="104">
        <f>(W$207-W$187)/5+W199</f>
        <v>3.2699999999999996</v>
      </c>
      <c r="X203" s="139">
        <f t="shared" si="51"/>
        <v>3425.0764525993886</v>
      </c>
      <c r="Y203" s="130">
        <f>IF($C202&gt;V202,3,IF($C202&gt;V203,2,IF($C202&gt;V204,1,0)))</f>
        <v>1</v>
      </c>
      <c r="Z203" s="49">
        <v>11200</v>
      </c>
      <c r="AA203" s="104">
        <f>(AA$207-AA$187)/5+AA199</f>
        <v>2.8299999999999992</v>
      </c>
      <c r="AB203" s="139">
        <f t="shared" si="52"/>
        <v>3957.5971731448776</v>
      </c>
      <c r="AC203" s="129">
        <f>IF($C202&gt;Z201,4,IF($C202&gt;Z202,3,IF($C202&gt;Z203,2,IF($C202&gt;Z204,1,0))))</f>
        <v>1</v>
      </c>
      <c r="AL203" s="23"/>
    </row>
    <row r="204" spans="1:38" ht="15.75" thickBot="1" x14ac:dyDescent="0.3">
      <c r="A204" s="192"/>
      <c r="B204" s="188"/>
      <c r="C204" s="161">
        <f>D204*D201</f>
        <v>4343.9492442971241</v>
      </c>
      <c r="D204" s="33">
        <f>IF(AND(C202&gt;Z201,D202&gt;Z$5),AB201,IF(D202&gt;V$5,((D202-V$5)/(Z$5-V$5))*(AC202-Y202)+Y202,IF(D202&gt;R$5,((D202-R$5)/(V$5-R$5))*(Y202-U202)+U202,IF(D202&gt;N$5,((D202-N$5)/(R$5-N$5))*(U202-Q202)+Q202,IF(D202&gt;J$5,((D202-J$5)/(N$5-J$5))*(Q202-M202)+M202,IF(D202&gt;F$5,((D202-F$5)/(J$5-F$5))*(M202-I202)+I202,I202))))))</f>
        <v>1089.3276702424905</v>
      </c>
      <c r="E204" s="111" t="s">
        <v>7</v>
      </c>
      <c r="F204" s="108">
        <f>(F$208-F$188)/5+F200</f>
        <v>4720</v>
      </c>
      <c r="G204" s="106">
        <f>(G$208-G$188)/5+G200</f>
        <v>6.1199999999999983</v>
      </c>
      <c r="H204" s="135">
        <f t="shared" si="53"/>
        <v>771.24183006535964</v>
      </c>
      <c r="I204" s="131">
        <f>IF(I203=1,($C202-F204)/(F203-F204),IF(I203=2,($C202-F203)/(F202-F203),IF(I203=3,($C202-F202)/(F201-F202),0)))</f>
        <v>0</v>
      </c>
      <c r="J204" s="108">
        <f>(J$208-J$188)/5+J200</f>
        <v>4380</v>
      </c>
      <c r="K204" s="106">
        <f>(K$208-K$188)/5+K200</f>
        <v>4.29</v>
      </c>
      <c r="L204" s="135">
        <f t="shared" si="48"/>
        <v>1020.979020979021</v>
      </c>
      <c r="M204" s="131">
        <f>IF(M203=1,($C202-J204)/(J203-J204),IF(M203=2,($C202-J203)/(J202-J203),IF(M203=3,($C202-J202)/(J201-J202),0)))</f>
        <v>0</v>
      </c>
      <c r="N204" s="108">
        <f>(N$208-N$188)/5+N200</f>
        <v>3900</v>
      </c>
      <c r="O204" s="106">
        <f>(O$208-O$188)/5+O200</f>
        <v>3.4200000000000004</v>
      </c>
      <c r="P204" s="135">
        <f t="shared" si="49"/>
        <v>1140.3508771929824</v>
      </c>
      <c r="Q204" s="131">
        <f>IF(Q203=1,($C202-N204)/(N203-N204),IF(Q203=2,($C202-N203)/(N202-N203),IF(Q203=3,($C202-N202)/(N201-N202),0)))</f>
        <v>5.4454885090003388E-2</v>
      </c>
      <c r="R204" s="108">
        <f>(R$208-R$188)/5+R200</f>
        <v>3400</v>
      </c>
      <c r="S204" s="106">
        <f>(S$208-S$188)/5+S200</f>
        <v>2.5399999999999991</v>
      </c>
      <c r="T204" s="142">
        <f t="shared" si="50"/>
        <v>1338.5826771653549</v>
      </c>
      <c r="U204" s="131">
        <f>IF(U203=1,($C202-R204)/(R203-R204),IF(U203=2,($C202-R203)/(R202-R203),IF(U203=3,($C202-R202)/(R201-R202),0)))</f>
        <v>0.11506675143038779</v>
      </c>
      <c r="V204" s="108">
        <f>(V$208-V$188)/5+V200</f>
        <v>2900</v>
      </c>
      <c r="W204" s="106">
        <f>(W$208-W$188)/5+W200</f>
        <v>2.0100000000000007</v>
      </c>
      <c r="X204" s="142">
        <f t="shared" si="51"/>
        <v>1442.7860696517407</v>
      </c>
      <c r="Y204" s="131">
        <f>IF(Y203=1,($C202-V204)/(V203-V204),IF(Y203=2,($C202-V203)/(V202-V203),IF(Y203=3,($C202-V202)/(V201-V202),0)))</f>
        <v>0.16837598327193068</v>
      </c>
      <c r="Z204" s="108">
        <f>(Z$208-Z$188)/5+Z200</f>
        <v>2400</v>
      </c>
      <c r="AA204" s="106">
        <f>(AA$208-AA$188)/5+AA200</f>
        <v>1.47</v>
      </c>
      <c r="AB204" s="142">
        <f t="shared" si="52"/>
        <v>1632.6530612244899</v>
      </c>
      <c r="AC204" s="131">
        <f>IF(AC203=1,($C202-Z204)/(Z203-Z204),IF(AC203=2,($C202-Z203)/(Z202-Z203),IF(AC203=3,($C202-Z202)/(Z201-Z202),0)))</f>
        <v>0.21562734785875282</v>
      </c>
      <c r="AL204" s="23"/>
    </row>
    <row r="205" spans="1:38" x14ac:dyDescent="0.25">
      <c r="A205" s="192"/>
      <c r="B205" s="186">
        <v>7</v>
      </c>
      <c r="C205" s="34"/>
      <c r="D205" s="31">
        <f>IF(D206&gt;V$5,(1-(D206-V$5)/(Z$5-V$5))*(Y205-AC205)+AC205,IF(D206&gt;R$5,(1-(D206-R$5)/(V$5-R$5))*(U205-Y205)+Y205,IF(D206&gt;N$5,(1-(D206-N$5)/(R$5-N$5))*(Q205-U205)+U205,IF(D206&gt;J$5,(1-(D206-J$5)/(N$5-J$5))*(M205-Q205)+Q205,IF(D206&gt;F$5,(1-(D206-F$5)/(J$5-F$5))*(I205-M205)+M205,I205)))))</f>
        <v>4.2622901030017291</v>
      </c>
      <c r="E205" s="109" t="s">
        <v>6</v>
      </c>
      <c r="F205" s="48">
        <v>16800</v>
      </c>
      <c r="G205" s="74">
        <v>4.7</v>
      </c>
      <c r="H205" s="133">
        <f t="shared" si="53"/>
        <v>3574.4680851063827</v>
      </c>
      <c r="I205" s="16">
        <f>IF(I207=0,G208,IF(I207=1,(G207-G208)*I208+G208,IF(I207=2,(G206-G207)*I208+G207,IF(I207=3,(G205-G206)*I208+G206,G205))))</f>
        <v>6.6</v>
      </c>
      <c r="J205" s="48">
        <v>16600</v>
      </c>
      <c r="K205" s="4">
        <v>4.25</v>
      </c>
      <c r="L205" s="133">
        <f t="shared" si="48"/>
        <v>3905.8823529411766</v>
      </c>
      <c r="M205" s="16">
        <f>IF(M207=0,K208,IF(M207=1,(K207-K208)*M208+K208,IF(M207=2,(K206-K207)*M208+K207,IF(M207=3,(K205-K206)*M208+K206,K205))))</f>
        <v>4.45</v>
      </c>
      <c r="N205" s="48">
        <v>16400</v>
      </c>
      <c r="O205" s="4">
        <v>3.8</v>
      </c>
      <c r="P205" s="133">
        <f t="shared" si="49"/>
        <v>4315.7894736842109</v>
      </c>
      <c r="Q205" s="16">
        <f>IF(Q207=0,O208,IF(Q207=1,(O207-O208)*Q208+O208,IF(Q207=2,(O206-O207)*Q208+O207,IF(Q207=3,(O205-O206)*Q208+O206,O205))))</f>
        <v>3.530253443526171</v>
      </c>
      <c r="R205" s="48">
        <v>16100</v>
      </c>
      <c r="S205" s="4">
        <v>3.3</v>
      </c>
      <c r="T205" s="141">
        <f t="shared" si="50"/>
        <v>4878.787878787879</v>
      </c>
      <c r="U205" s="16">
        <f>IF(U207=0,S208,IF(U207=1,(S207-S208)*U208+S208,IF(U207=2,(S206-S207)*U208+S207,IF(U207=3,(S205-S206)*U208+S206,S205))))</f>
        <v>2.6746280991735536</v>
      </c>
      <c r="V205" s="48">
        <v>15400</v>
      </c>
      <c r="W205" s="4">
        <v>2.9</v>
      </c>
      <c r="X205" s="141">
        <f t="shared" si="51"/>
        <v>5310.3448275862074</v>
      </c>
      <c r="Y205" s="16">
        <f>IF(Y207=0,W208,IF(Y207=1,(W207-W208)*Y208+W208,IF(Y207=2,(W206-W207)*Y208+W207,IF(Y207=3,(W205-W206)*Y208+W206,W205))))</f>
        <v>2.2086728245017015</v>
      </c>
      <c r="Z205" s="48">
        <v>14600</v>
      </c>
      <c r="AA205" s="4">
        <v>2.5</v>
      </c>
      <c r="AB205" s="133">
        <f t="shared" si="52"/>
        <v>5840</v>
      </c>
      <c r="AC205" s="59">
        <f>IF(AC207=0,AA208,IF(AC207=1,(AA207-AA208)*AC208+AA208,IF(AC207=2,(AA206-AA207)*AC208+AA207,IF(AC207=3,(AA205-AA206)*AC208+AA206,AA205))))</f>
        <v>1.7346740128558311</v>
      </c>
      <c r="AE205" s="23"/>
      <c r="AF205" s="23"/>
      <c r="AG205" s="23"/>
      <c r="AH205" s="23"/>
      <c r="AI205" s="23"/>
      <c r="AJ205" s="23"/>
      <c r="AK205" s="23"/>
      <c r="AL205" s="23"/>
    </row>
    <row r="206" spans="1:38" x14ac:dyDescent="0.25">
      <c r="A206" s="192"/>
      <c r="B206" s="187"/>
      <c r="C206" s="13">
        <f>C$1/(21-E$1)*(C$133-B205)</f>
        <v>3966.9421487603308</v>
      </c>
      <c r="D206" s="32">
        <f>(C206/P$1)^(1/1.3)*50+C$391+$C$2/2+$N$2/100*5+X$2/2</f>
        <v>36.020443597624997</v>
      </c>
      <c r="E206" s="110" t="s">
        <v>20</v>
      </c>
      <c r="F206" s="49">
        <v>14000</v>
      </c>
      <c r="G206" s="71">
        <v>4.9000000000000004</v>
      </c>
      <c r="H206" s="134">
        <f t="shared" si="53"/>
        <v>2857.1428571428569</v>
      </c>
      <c r="I206" s="63">
        <f>$C206/I205</f>
        <v>601.05184072126224</v>
      </c>
      <c r="J206" s="49">
        <v>14000</v>
      </c>
      <c r="K206" s="6">
        <v>4.45</v>
      </c>
      <c r="L206" s="134">
        <f t="shared" si="48"/>
        <v>3146.067415730337</v>
      </c>
      <c r="M206" s="63">
        <f>$C206/M205</f>
        <v>891.44767387872605</v>
      </c>
      <c r="N206" s="49">
        <v>14000</v>
      </c>
      <c r="O206" s="6">
        <v>4</v>
      </c>
      <c r="P206" s="134">
        <f t="shared" si="49"/>
        <v>3500</v>
      </c>
      <c r="Q206" s="63">
        <f>$C206/Q205</f>
        <v>1123.6989672894351</v>
      </c>
      <c r="R206" s="49">
        <v>14000</v>
      </c>
      <c r="S206" s="6">
        <v>3.5</v>
      </c>
      <c r="T206" s="139">
        <f t="shared" si="50"/>
        <v>4000</v>
      </c>
      <c r="U206" s="63">
        <f>$C206/U205</f>
        <v>1483.175230973643</v>
      </c>
      <c r="V206" s="49">
        <v>14000</v>
      </c>
      <c r="W206" s="6">
        <v>3.15</v>
      </c>
      <c r="X206" s="139">
        <f t="shared" si="51"/>
        <v>4444.4444444444443</v>
      </c>
      <c r="Y206" s="63">
        <f>$C206/Y205</f>
        <v>1796.0750477632703</v>
      </c>
      <c r="Z206" s="49">
        <v>14000</v>
      </c>
      <c r="AA206" s="6">
        <v>2.75</v>
      </c>
      <c r="AB206" s="139">
        <f t="shared" si="52"/>
        <v>5090.909090909091</v>
      </c>
      <c r="AC206" s="63">
        <f>IF($C206&gt;Z205,AB205,$C206/AC205)</f>
        <v>2286.8516616730012</v>
      </c>
      <c r="AL206" s="23"/>
    </row>
    <row r="207" spans="1:38" x14ac:dyDescent="0.25">
      <c r="A207" s="192"/>
      <c r="B207" s="187"/>
      <c r="C207" s="225">
        <f>C208/X$2/60/1.11</f>
        <v>12.016938710454626</v>
      </c>
      <c r="D207" s="38">
        <f>IF(AND(D206&lt;F$5,C206&lt;F208),C206/F208*100,IF(AND(D206&lt;J$5,C206&lt;J208),C206/(F208-((D206-F$5)/(J$5-F$5))*(F208-J208))*100,IF(AND(D206&lt;N$5,C206&lt;N208),C206/(J208-((D206-J$5)/(N$5-J$5))*(J208-N208))*100,IF(AND(D206&lt;R$5,C206&lt;R208),C206/(N208-((D206-N$5)/(R$5-N$5))*(N208-R208))*100,IF(AND(D206&lt;V$5,C210&lt;V208),C206/(R208-((D206-R$5)/(V$5-R$5))*(R208-V208))*100,100)))))</f>
        <v>100</v>
      </c>
      <c r="E207" s="110" t="s">
        <v>21</v>
      </c>
      <c r="F207" s="49">
        <v>11200</v>
      </c>
      <c r="G207" s="71">
        <v>5.25</v>
      </c>
      <c r="H207" s="134">
        <f t="shared" si="53"/>
        <v>2133.3333333333335</v>
      </c>
      <c r="I207" s="132">
        <f>IF($C206&gt;F206,3,IF($C206&gt;F207,2,IF($C206&gt;F208,1,0)))</f>
        <v>0</v>
      </c>
      <c r="J207" s="49">
        <v>11200</v>
      </c>
      <c r="K207" s="6">
        <v>4.8</v>
      </c>
      <c r="L207" s="134">
        <f t="shared" si="48"/>
        <v>2333.3333333333335</v>
      </c>
      <c r="M207" s="132">
        <f>IF($C206&gt;J206,3,IF($C206&gt;J207,2,IF($C206&gt;J208,1,0)))</f>
        <v>0</v>
      </c>
      <c r="N207" s="49">
        <v>11200</v>
      </c>
      <c r="O207" s="6">
        <v>4.3499999999999996</v>
      </c>
      <c r="P207" s="134">
        <f t="shared" si="49"/>
        <v>2574.7126436781609</v>
      </c>
      <c r="Q207" s="132">
        <f>IF($C206&gt;N206,3,IF($C206&gt;N207,2,IF($C206&gt;N208,1,0)))</f>
        <v>1</v>
      </c>
      <c r="R207" s="49">
        <v>11200</v>
      </c>
      <c r="S207" s="6">
        <v>3.85</v>
      </c>
      <c r="T207" s="139">
        <f t="shared" si="50"/>
        <v>2909.090909090909</v>
      </c>
      <c r="U207" s="132">
        <f>IF($C206&gt;R206,3,IF($C206&gt;R207,2,IF($C206&gt;R208,1,0)))</f>
        <v>1</v>
      </c>
      <c r="V207" s="49">
        <v>11200</v>
      </c>
      <c r="W207" s="6">
        <v>3.4</v>
      </c>
      <c r="X207" s="139">
        <f t="shared" si="51"/>
        <v>3294.1176470588234</v>
      </c>
      <c r="Y207" s="132">
        <f>IF($C206&gt;V206,3,IF($C206&gt;V207,2,IF($C206&gt;V208,1,0)))</f>
        <v>1</v>
      </c>
      <c r="Z207" s="49">
        <v>11200</v>
      </c>
      <c r="AA207" s="6">
        <v>2.9</v>
      </c>
      <c r="AB207" s="139">
        <f t="shared" si="52"/>
        <v>3862.0689655172414</v>
      </c>
      <c r="AC207" s="129">
        <f>IF($C206&gt;Z205,4,IF($C206&gt;Z206,3,IF($C206&gt;Z207,2,IF($C206&gt;Z208,1,0))))</f>
        <v>1</v>
      </c>
      <c r="AL207" s="23"/>
    </row>
    <row r="208" spans="1:38" ht="15.75" thickBot="1" x14ac:dyDescent="0.3">
      <c r="A208" s="192"/>
      <c r="B208" s="188"/>
      <c r="C208" s="161">
        <f>D208*D205</f>
        <v>4001.6405905813913</v>
      </c>
      <c r="D208" s="33">
        <f>IF(AND(C206&gt;Z205,D206&gt;Z$5),AB205,IF(D206&gt;V$5,((D206-V$5)/(Z$5-V$5))*(AC206-Y206)+Y206,IF(D206&gt;R$5,((D206-R$5)/(V$5-R$5))*(Y206-U206)+U206,IF(D206&gt;N$5,((D206-N$5)/(R$5-N$5))*(U206-Q206)+Q206,IF(D206&gt;J$5,((D206-J$5)/(N$5-J$5))*(Q206-M206)+M206,IF(D206&gt;F$5,((D206-F$5)/(J$5-F$5))*(M206-I206)+I206,I206))))))</f>
        <v>938.84754295894254</v>
      </c>
      <c r="E208" s="111" t="s">
        <v>7</v>
      </c>
      <c r="F208" s="50">
        <v>4500</v>
      </c>
      <c r="G208" s="73">
        <v>6.6</v>
      </c>
      <c r="H208" s="135">
        <f t="shared" si="53"/>
        <v>681.81818181818187</v>
      </c>
      <c r="I208" s="131">
        <f>IF(I207=1,($C206-F208)/(F207-F208),IF(I207=2,($C206-F207)/(F206-F207),IF(I207=3,($C206-F206)/(F205-F206),0)))</f>
        <v>0</v>
      </c>
      <c r="J208" s="50">
        <v>4200</v>
      </c>
      <c r="K208" s="8">
        <v>4.45</v>
      </c>
      <c r="L208" s="135">
        <f t="shared" si="48"/>
        <v>943.82022471910113</v>
      </c>
      <c r="M208" s="131">
        <f>IF(M207=1,($C206-J208)/(J207-J208),IF(M207=2,($C206-J207)/(J206-J207),IF(M207=3,($C206-J206)/(J205-J206),0)))</f>
        <v>0</v>
      </c>
      <c r="N208" s="50">
        <v>3700</v>
      </c>
      <c r="O208" s="8">
        <v>3.5</v>
      </c>
      <c r="P208" s="135">
        <f t="shared" si="49"/>
        <v>1057.1428571428571</v>
      </c>
      <c r="Q208" s="131">
        <f>IF(Q207=1,($C206-N208)/(N207-N208),IF(Q207=2,($C206-N207)/(N206-N207),IF(Q207=3,($C206-N206)/(N205-N206),0)))</f>
        <v>3.5592286501377447E-2</v>
      </c>
      <c r="R208" s="50">
        <v>3200</v>
      </c>
      <c r="S208" s="8">
        <v>2.5499999999999998</v>
      </c>
      <c r="T208" s="142">
        <f t="shared" si="50"/>
        <v>1254.9019607843138</v>
      </c>
      <c r="U208" s="131">
        <f>IF(U207=1,($C206-R208)/(R207-R208),IF(U207=2,($C206-R207)/(R206-R207),IF(U207=3,($C206-R206)/(R205-R206),0)))</f>
        <v>9.5867768595041356E-2</v>
      </c>
      <c r="V208" s="50">
        <v>2700</v>
      </c>
      <c r="W208" s="8">
        <v>2</v>
      </c>
      <c r="X208" s="142">
        <f t="shared" si="51"/>
        <v>1350</v>
      </c>
      <c r="Y208" s="131">
        <f>IF(Y207=1,($C206-V208)/(V207-V208),IF(Y207=2,($C206-V207)/(V206-V207),IF(Y207=3,($C206-V206)/(V205-V206),0)))</f>
        <v>0.14905201750121538</v>
      </c>
      <c r="Z208" s="50">
        <v>2200</v>
      </c>
      <c r="AA208" s="8">
        <v>1.45</v>
      </c>
      <c r="AB208" s="142">
        <f t="shared" si="52"/>
        <v>1517.2413793103449</v>
      </c>
      <c r="AC208" s="131">
        <f>IF(AC207=1,($C206-Z208)/(Z207-Z208),IF(AC207=2,($C206-Z207)/(Z206-Z207),IF(AC207=3,($C206-Z206)/(Z205-Z206),0)))</f>
        <v>0.19632690541781453</v>
      </c>
      <c r="AL208" s="23"/>
    </row>
    <row r="209" spans="1:38" x14ac:dyDescent="0.25">
      <c r="A209" s="192"/>
      <c r="B209" s="186">
        <v>8</v>
      </c>
      <c r="C209" s="34"/>
      <c r="D209" s="31">
        <f>IF(D210&gt;V$5,(1-(D210-V$5)/(Z$5-V$5))*(Y209-AC209)+AC209,IF(D210&gt;R$5,(1-(D210-R$5)/(V$5-R$5))*(U209-Y209)+Y209,IF(D210&gt;N$5,(1-(D210-N$5)/(R$5-N$5))*(Q209-U209)+U209,IF(D210&gt;J$5,(1-(D210-J$5)/(N$5-J$5))*(M209-Q209)+Q209,IF(D210&gt;F$5,(1-(D210-F$5)/(J$5-F$5))*(I209-M209)+M209,I209)))))</f>
        <v>4.506003162280618</v>
      </c>
      <c r="E209" s="109" t="s">
        <v>6</v>
      </c>
      <c r="F209" s="107">
        <f>(F$225-F$205)/5+F205</f>
        <v>16860</v>
      </c>
      <c r="G209" s="105">
        <f>(G$225-G$205)/5+G205</f>
        <v>4.8100000000000005</v>
      </c>
      <c r="H209" s="133">
        <f t="shared" si="53"/>
        <v>3505.1975051975051</v>
      </c>
      <c r="I209" s="16">
        <f>IF(I211=0,G212,IF(I211=1,(G211-G212)*I212+G212,IF(I211=2,(G210-G211)*I212+G211,IF(I211=3,(G209-G210)*I212+G210,G209))))</f>
        <v>6.31</v>
      </c>
      <c r="J209" s="107">
        <f>(J$225-J$205)/5+J205</f>
        <v>16640</v>
      </c>
      <c r="K209" s="105">
        <f>(K$225-K$205)/5+K205</f>
        <v>4.38</v>
      </c>
      <c r="L209" s="133">
        <f t="shared" si="48"/>
        <v>3799.0867579908677</v>
      </c>
      <c r="M209" s="16">
        <f>IF(M211=0,K212,IF(M211=1,(K211-K212)*M212+K212,IF(M211=2,(K210-K211)*M212+K211,IF(M211=3,(K209-K210)*M212+K210,K209))))</f>
        <v>4.54</v>
      </c>
      <c r="N209" s="107">
        <f>(N$225-N$205)/5+N205</f>
        <v>16440</v>
      </c>
      <c r="O209" s="105">
        <f>(O$225-O$205)/5+O205</f>
        <v>3.9299999999999997</v>
      </c>
      <c r="P209" s="133">
        <f t="shared" si="49"/>
        <v>4183.2061068702296</v>
      </c>
      <c r="Q209" s="16">
        <f>IF(Q211=0,O212,IF(Q211=1,(O211-O212)*Q212+O212,IF(Q211=2,(O210-O211)*Q212+O211,IF(Q211=3,(O209-O210)*Q212+O210,O209))))</f>
        <v>3.73</v>
      </c>
      <c r="R209" s="107">
        <f>(R$225-R$205)/5+R205</f>
        <v>16160</v>
      </c>
      <c r="S209" s="105">
        <f>(S$225-S$205)/5+S205</f>
        <v>3.48</v>
      </c>
      <c r="T209" s="141">
        <f t="shared" si="50"/>
        <v>4643.6781609195405</v>
      </c>
      <c r="U209" s="16">
        <f>IF(U211=0,S212,IF(U211=1,(S211-S212)*U212+S212,IF(U211=2,(S210-S211)*U212+S211,IF(U211=3,(S209-S210)*U212+S210,S209))))</f>
        <v>2.9099999999999997</v>
      </c>
      <c r="V209" s="107">
        <f>(V$225-V$205)/5+V205</f>
        <v>15440</v>
      </c>
      <c r="W209" s="105">
        <f>(W$225-W$205)/5+W205</f>
        <v>3.06</v>
      </c>
      <c r="X209" s="141">
        <f t="shared" si="51"/>
        <v>5045.751633986928</v>
      </c>
      <c r="Y209" s="16">
        <f>IF(Y211=0,W212,IF(Y211=1,(W211-W212)*Y212+W212,IF(Y211=2,(W210-W211)*Y212+W211,IF(Y211=3,(W209-W210)*Y212+W210,W209))))</f>
        <v>2.4076363636363634</v>
      </c>
      <c r="Z209" s="107">
        <f>(Z$225-Z$205)/5+Z205</f>
        <v>14640</v>
      </c>
      <c r="AA209" s="105">
        <f>(AA$225-AA$205)/5+AA205</f>
        <v>2.64</v>
      </c>
      <c r="AB209" s="141">
        <f t="shared" si="52"/>
        <v>5545.454545454545</v>
      </c>
      <c r="AC209" s="59">
        <f>IF(AC211=0,AA212,IF(AC211=1,(AA211-AA212)*AC212+AA212,IF(AC211=2,(AA210-AA211)*AC212+AA211,IF(AC211=3,(AA209-AA210)*AC212+AA210,AA209))))</f>
        <v>1.9039465747522619</v>
      </c>
      <c r="AE209" s="23"/>
      <c r="AF209" s="23"/>
      <c r="AG209" s="23"/>
      <c r="AH209" s="23"/>
      <c r="AI209" s="23"/>
      <c r="AJ209" s="23"/>
      <c r="AK209" s="23"/>
      <c r="AL209" s="23"/>
    </row>
    <row r="210" spans="1:38" x14ac:dyDescent="0.25">
      <c r="A210" s="192"/>
      <c r="B210" s="187"/>
      <c r="C210" s="13">
        <f>C$1/(21-E$1)*(C$133-B209)</f>
        <v>3636.3636363636365</v>
      </c>
      <c r="D210" s="32">
        <f>(C210/P$1)^(1/1.3)*50+C$391+$C$2/2+$N$2/100*5+X$2/2</f>
        <v>35.209857022959149</v>
      </c>
      <c r="E210" s="110" t="s">
        <v>20</v>
      </c>
      <c r="F210" s="49">
        <v>14000</v>
      </c>
      <c r="G210" s="104">
        <f>(G$226-G$206)/5+G206</f>
        <v>5.0200000000000005</v>
      </c>
      <c r="H210" s="134">
        <f t="shared" si="53"/>
        <v>2788.8446215139438</v>
      </c>
      <c r="I210" s="63">
        <f>$C210/I209</f>
        <v>576.28583777553672</v>
      </c>
      <c r="J210" s="49">
        <v>14000</v>
      </c>
      <c r="K210" s="104">
        <f>(K$226-K$206)/5+K206</f>
        <v>4.59</v>
      </c>
      <c r="L210" s="134">
        <f t="shared" si="48"/>
        <v>3050.1089324618738</v>
      </c>
      <c r="M210" s="63">
        <f>$C210/M209</f>
        <v>800.96115338406094</v>
      </c>
      <c r="N210" s="49">
        <v>14000</v>
      </c>
      <c r="O210" s="104">
        <f>(O$226-O$206)/5+O206</f>
        <v>4.16</v>
      </c>
      <c r="P210" s="134">
        <f t="shared" si="49"/>
        <v>3365.3846153846152</v>
      </c>
      <c r="Q210" s="63">
        <f>$C210/Q209</f>
        <v>974.89641725566662</v>
      </c>
      <c r="R210" s="49">
        <v>14000</v>
      </c>
      <c r="S210" s="104">
        <f>(S$226-S$206)/5+S206</f>
        <v>3.69</v>
      </c>
      <c r="T210" s="139">
        <f t="shared" si="50"/>
        <v>3794.0379403794041</v>
      </c>
      <c r="U210" s="63">
        <f>$C210/U209</f>
        <v>1249.6094970321776</v>
      </c>
      <c r="V210" s="49">
        <v>14000</v>
      </c>
      <c r="W210" s="104">
        <f>(W$226-W$206)/5+W206</f>
        <v>3.32</v>
      </c>
      <c r="X210" s="139">
        <f t="shared" si="51"/>
        <v>4216.8674698795185</v>
      </c>
      <c r="Y210" s="63">
        <f>$C210/Y209</f>
        <v>1510.3458692040479</v>
      </c>
      <c r="Z210" s="49">
        <v>14000</v>
      </c>
      <c r="AA210" s="104">
        <f>(AA$226-AA$206)/5+AA206</f>
        <v>2.9</v>
      </c>
      <c r="AB210" s="139">
        <f t="shared" si="52"/>
        <v>4827.5862068965516</v>
      </c>
      <c r="AC210" s="63">
        <f>IF($C210&gt;Z209,AB209,$C210/AC209)</f>
        <v>1909.9084420668651</v>
      </c>
      <c r="AL210" s="23"/>
    </row>
    <row r="211" spans="1:38" x14ac:dyDescent="0.25">
      <c r="A211" s="192"/>
      <c r="B211" s="187"/>
      <c r="C211" s="225">
        <f>C212/X$2/60/1.11</f>
        <v>10.937023116935327</v>
      </c>
      <c r="D211" s="38">
        <f>IF(AND(D210&lt;F$5,C210&lt;F212),C210/F212*100,IF(AND(D210&lt;J$5,C210&lt;J212),C210/(F212-((D210-F$5)/(J$5-F$5))*(F212-J212))*100,IF(AND(D210&lt;N$5,C210&lt;N212),C210/(J212-((D210-J$5)/(N$5-J$5))*(J212-N212))*100,IF(AND(D210&lt;R$5,C210&lt;R212),C210/(N212-((D210-N$5)/(R$5-N$5))*(N212-R212))*100,IF(AND(D210&lt;V$5,C214&lt;V212),C210/(R212-((D210-R$5)/(V$5-R$5))*(R212-V212))*100,100)))))</f>
        <v>79.399121764127557</v>
      </c>
      <c r="E211" s="110" t="s">
        <v>21</v>
      </c>
      <c r="F211" s="49">
        <v>11200</v>
      </c>
      <c r="G211" s="104">
        <f>(G$227-G$207)/5+G207</f>
        <v>5.37</v>
      </c>
      <c r="H211" s="134">
        <f t="shared" si="53"/>
        <v>2085.6610800744879</v>
      </c>
      <c r="I211" s="130">
        <f>IF($C210&gt;F210,3,IF($C210&gt;F211,2,IF($C210&gt;F212,1,0)))</f>
        <v>0</v>
      </c>
      <c r="J211" s="49">
        <v>11200</v>
      </c>
      <c r="K211" s="104">
        <f>(K$227-K$207)/5+K207</f>
        <v>4.95</v>
      </c>
      <c r="L211" s="134">
        <f t="shared" si="48"/>
        <v>2262.6262626262624</v>
      </c>
      <c r="M211" s="130">
        <f>IF($C210&gt;J210,3,IF($C210&gt;J211,2,IF($C210&gt;J212,1,0)))</f>
        <v>0</v>
      </c>
      <c r="N211" s="49">
        <v>11200</v>
      </c>
      <c r="O211" s="104">
        <f>(O$227-O$207)/5+O207</f>
        <v>4.5299999999999994</v>
      </c>
      <c r="P211" s="134">
        <f t="shared" si="49"/>
        <v>2472.4061810154531</v>
      </c>
      <c r="Q211" s="130">
        <f>IF($C210&gt;N210,3,IF($C210&gt;N211,2,IF($C210&gt;N212,1,0)))</f>
        <v>0</v>
      </c>
      <c r="R211" s="49">
        <v>11200</v>
      </c>
      <c r="S211" s="104">
        <f>(S$227-S$207)/5+S207</f>
        <v>4.0600000000000005</v>
      </c>
      <c r="T211" s="139">
        <f t="shared" si="50"/>
        <v>2758.6206896551721</v>
      </c>
      <c r="U211" s="130">
        <f>IF($C210&gt;R210,3,IF($C210&gt;R211,2,IF($C210&gt;R212,1,0)))</f>
        <v>0</v>
      </c>
      <c r="V211" s="49">
        <v>11200</v>
      </c>
      <c r="W211" s="104">
        <f>(W$227-W$207)/5+W207</f>
        <v>3.58</v>
      </c>
      <c r="X211" s="139">
        <f t="shared" si="51"/>
        <v>3128.4916201117317</v>
      </c>
      <c r="Y211" s="130">
        <f>IF($C210&gt;V210,3,IF($C210&gt;V211,2,IF($C210&gt;V212,1,0)))</f>
        <v>1</v>
      </c>
      <c r="Z211" s="49">
        <v>11200</v>
      </c>
      <c r="AA211" s="104">
        <f>(AA$227-AA$207)/5+AA207</f>
        <v>3.06</v>
      </c>
      <c r="AB211" s="139">
        <f t="shared" si="52"/>
        <v>3660.1307189542481</v>
      </c>
      <c r="AC211" s="129">
        <f>IF($C210&gt;Z209,4,IF($C210&gt;Z210,3,IF($C210&gt;Z211,2,IF($C210&gt;Z212,1,0))))</f>
        <v>1</v>
      </c>
      <c r="AL211" s="23"/>
    </row>
    <row r="212" spans="1:38" ht="15.75" thickBot="1" x14ac:dyDescent="0.3">
      <c r="A212" s="192"/>
      <c r="B212" s="188"/>
      <c r="C212" s="161">
        <f>D212*D209</f>
        <v>3642.0286979394646</v>
      </c>
      <c r="D212" s="33">
        <f>IF(AND(C210&gt;Z209,D210&gt;Z$5),AB209,IF(D210&gt;V$5,((D210-V$5)/(Z$5-V$5))*(AC210-Y210)+Y210,IF(D210&gt;R$5,((D210-R$5)/(V$5-R$5))*(Y210-U210)+U210,IF(D210&gt;N$5,((D210-N$5)/(R$5-N$5))*(U210-Q210)+Q210,IF(D210&gt;J$5,((D210-J$5)/(N$5-J$5))*(Q210-M210)+M210,IF(D210&gt;F$5,((D210-F$5)/(J$5-F$5))*(M210-I210)+I210,I210))))))</f>
        <v>808.26146071680273</v>
      </c>
      <c r="E212" s="111" t="s">
        <v>7</v>
      </c>
      <c r="F212" s="108">
        <f>(F$228-F$208)/5+F208</f>
        <v>4920</v>
      </c>
      <c r="G212" s="106">
        <f>(G$228-G$208)/5+G208</f>
        <v>6.31</v>
      </c>
      <c r="H212" s="135">
        <f t="shared" si="53"/>
        <v>779.71473851030112</v>
      </c>
      <c r="I212" s="131">
        <f>IF(I211=1,($C210-F212)/(F211-F212),IF(I211=2,($C210-F211)/(F210-F211),IF(I211=3,($C210-F210)/(F209-F210),0)))</f>
        <v>0</v>
      </c>
      <c r="J212" s="108">
        <f>(J$228-J$208)/5+J208</f>
        <v>4600</v>
      </c>
      <c r="K212" s="106">
        <f>(K$228-K$208)/5+K208</f>
        <v>4.54</v>
      </c>
      <c r="L212" s="135">
        <f t="shared" si="48"/>
        <v>1013.215859030837</v>
      </c>
      <c r="M212" s="131">
        <f>IF(M211=1,($C210-J212)/(J211-J212),IF(M211=2,($C210-J211)/(J210-J211),IF(M211=3,($C210-J210)/(J209-J210),0)))</f>
        <v>0</v>
      </c>
      <c r="N212" s="108">
        <f>(N$228-N$208)/5+N208</f>
        <v>4120</v>
      </c>
      <c r="O212" s="106">
        <f>(O$228-O$208)/5+O208</f>
        <v>3.73</v>
      </c>
      <c r="P212" s="135">
        <f t="shared" si="49"/>
        <v>1104.5576407506703</v>
      </c>
      <c r="Q212" s="131">
        <f>IF(Q211=1,($C210-N212)/(N211-N212),IF(Q211=2,($C210-N211)/(N210-N211),IF(Q211=3,($C210-N210)/(N209-N210),0)))</f>
        <v>0</v>
      </c>
      <c r="R212" s="108">
        <f>(R$228-R$208)/5+R208</f>
        <v>3640</v>
      </c>
      <c r="S212" s="106">
        <f>(S$228-S$208)/5+S208</f>
        <v>2.9099999999999997</v>
      </c>
      <c r="T212" s="142">
        <f t="shared" si="50"/>
        <v>1250.8591065292098</v>
      </c>
      <c r="U212" s="131">
        <f>IF(U211=1,($C210-R212)/(R211-R212),IF(U211=2,($C210-R211)/(R210-R211),IF(U211=3,($C210-R210)/(R209-R210),0)))</f>
        <v>0</v>
      </c>
      <c r="V212" s="108">
        <f>(V$228-V$208)/5+V208</f>
        <v>3200</v>
      </c>
      <c r="W212" s="106">
        <f>(W$228-W$208)/5+W208</f>
        <v>2.34</v>
      </c>
      <c r="X212" s="142">
        <f t="shared" si="51"/>
        <v>1367.5213675213677</v>
      </c>
      <c r="Y212" s="131">
        <f>IF(Y211=1,($C210-V212)/(V211-V212),IF(Y211=2,($C210-V211)/(V210-V211),IF(Y211=3,($C210-V210)/(V209-V210),0)))</f>
        <v>5.4545454545454564E-2</v>
      </c>
      <c r="Z212" s="108">
        <f>(Z$228-Z$208)/5+Z208</f>
        <v>2760</v>
      </c>
      <c r="AA212" s="106">
        <f>(AA$228-AA$208)/5+AA208</f>
        <v>1.77</v>
      </c>
      <c r="AB212" s="142">
        <f t="shared" si="52"/>
        <v>1559.3220338983051</v>
      </c>
      <c r="AC212" s="131">
        <f>IF(AC211=1,($C210-Z212)/(Z211-Z212),IF(AC211=2,($C210-Z211)/(Z210-Z211),IF(AC211=3,($C210-Z210)/(Z209-Z210),0)))</f>
        <v>0.10383455407152091</v>
      </c>
      <c r="AL212" s="23"/>
    </row>
    <row r="213" spans="1:38" x14ac:dyDescent="0.25">
      <c r="A213" s="192"/>
      <c r="B213" s="186">
        <v>9</v>
      </c>
      <c r="C213" s="25"/>
      <c r="D213" s="31">
        <f>IF(D214&gt;V$5,(1-(D214-V$5)/(Z$5-V$5))*(Y213-AC213)+AC213,IF(D214&gt;R$5,(1-(D214-R$5)/(V$5-R$5))*(U213-Y213)+Y213,IF(D214&gt;N$5,(1-(D214-N$5)/(R$5-N$5))*(Q213-U213)+U213,IF(D214&gt;J$5,(1-(D214-J$5)/(N$5-J$5))*(M213-Q213)+Q213,IF(D214&gt;F$5,(1-(D214-F$5)/(J$5-F$5))*(I213-M213)+M213,I213)))))</f>
        <v>4.7158938369088945</v>
      </c>
      <c r="E213" s="109" t="s">
        <v>6</v>
      </c>
      <c r="F213" s="107">
        <f>(F$225-F$205)/5+F209</f>
        <v>16920</v>
      </c>
      <c r="G213" s="105">
        <f>(G$225-G$205)/5+G209</f>
        <v>4.9200000000000008</v>
      </c>
      <c r="H213" s="133">
        <f t="shared" si="53"/>
        <v>3439.024390243902</v>
      </c>
      <c r="I213" s="16">
        <f>IF(I215=0,G216,IF(I215=1,(G215-G216)*I216+G216,IF(I215=2,(G214-G215)*I216+G215,IF(I215=3,(G213-G214)*I216+G214,G213))))</f>
        <v>6.02</v>
      </c>
      <c r="J213" s="107">
        <f>(J$225-J$205)/5+J209</f>
        <v>16680</v>
      </c>
      <c r="K213" s="105">
        <f>(K$225-K$205)/5+K209</f>
        <v>4.51</v>
      </c>
      <c r="L213" s="133">
        <f t="shared" si="48"/>
        <v>3698.4478935698448</v>
      </c>
      <c r="M213" s="16">
        <f>IF(M215=0,K216,IF(M215=1,(K215-K216)*M216+K216,IF(M215=2,(K214-K215)*M216+K215,IF(M215=3,(K213-K214)*M216+K214,K213))))</f>
        <v>4.63</v>
      </c>
      <c r="N213" s="107">
        <f>(N$225-N$205)/5+N209</f>
        <v>16480</v>
      </c>
      <c r="O213" s="105">
        <f>(O$225-O$205)/5+O209</f>
        <v>4.0599999999999996</v>
      </c>
      <c r="P213" s="133">
        <f t="shared" si="49"/>
        <v>4059.1133004926114</v>
      </c>
      <c r="Q213" s="16">
        <f>IF(Q215=0,O216,IF(Q215=1,(O215-O216)*Q216+O216,IF(Q215=2,(O214-O215)*Q216+O215,IF(Q215=3,(O213-O214)*Q216+O214,O213))))</f>
        <v>3.96</v>
      </c>
      <c r="R213" s="107">
        <f>(R$225-R$205)/5+R209</f>
        <v>16220</v>
      </c>
      <c r="S213" s="105">
        <f>(S$225-S$205)/5+S209</f>
        <v>3.66</v>
      </c>
      <c r="T213" s="141">
        <f t="shared" si="50"/>
        <v>4431.6939890710382</v>
      </c>
      <c r="U213" s="16">
        <f>IF(U215=0,S216,IF(U215=1,(S215-S216)*U216+S216,IF(U215=2,(S214-S215)*U216+S215,IF(U215=3,(S213-S214)*U216+S214,S213))))</f>
        <v>3.2699999999999996</v>
      </c>
      <c r="V213" s="107">
        <f>(V$225-V$205)/5+V209</f>
        <v>15480</v>
      </c>
      <c r="W213" s="105">
        <f>(W$225-W$205)/5+W209</f>
        <v>3.22</v>
      </c>
      <c r="X213" s="141">
        <f t="shared" si="51"/>
        <v>4807.4534161490683</v>
      </c>
      <c r="Y213" s="16">
        <f>IF(Y215=0,W216,IF(Y215=1,(W215-W216)*Y216+W216,IF(Y215=2,(W214-W215)*Y216+W215,IF(Y215=3,(W213-W214)*Y216+W214,W213))))</f>
        <v>2.6799999999999997</v>
      </c>
      <c r="Z213" s="107">
        <f>(Z$225-Z$205)/5+Z209</f>
        <v>14680</v>
      </c>
      <c r="AA213" s="105">
        <f>(AA$225-AA$205)/5+AA209</f>
        <v>2.7800000000000002</v>
      </c>
      <c r="AB213" s="141">
        <f t="shared" si="52"/>
        <v>5280.5755395683445</v>
      </c>
      <c r="AC213" s="59">
        <f>IF(AC215=0,AA216,IF(AC215=1,(AA215-AA216)*AC216+AA216,IF(AC215=2,(AA214-AA215)*AC216+AA215,IF(AC215=3,(AA213-AA214)*AC216+AA214,AA213))))</f>
        <v>2.7800000000000002</v>
      </c>
      <c r="AE213" s="23"/>
      <c r="AF213" s="23"/>
      <c r="AG213" s="23"/>
      <c r="AH213" s="23"/>
      <c r="AI213" s="23"/>
      <c r="AJ213" s="23"/>
      <c r="AK213" s="23"/>
      <c r="AL213" s="23"/>
    </row>
    <row r="214" spans="1:38" x14ac:dyDescent="0.25">
      <c r="A214" s="192"/>
      <c r="B214" s="187"/>
      <c r="C214" s="13">
        <f>C$1/(21-E$1)*(C$133-B213)</f>
        <v>3305.7851239669426</v>
      </c>
      <c r="D214" s="32">
        <f>(C214/P$1)^(1/1.3)*50+C$391+$C$2/2+$N$2/100*5+X$2/2</f>
        <v>34.382058727274142</v>
      </c>
      <c r="E214" s="110" t="s">
        <v>20</v>
      </c>
      <c r="F214" s="49">
        <v>14000</v>
      </c>
      <c r="G214" s="104">
        <f>(G$226-G$206)/5+G210</f>
        <v>5.1400000000000006</v>
      </c>
      <c r="H214" s="134">
        <f t="shared" si="53"/>
        <v>2723.735408560311</v>
      </c>
      <c r="I214" s="63">
        <f>$C214/I213</f>
        <v>549.13374152274798</v>
      </c>
      <c r="J214" s="49">
        <v>14000</v>
      </c>
      <c r="K214" s="104">
        <f>(K$226-K$206)/5+K210</f>
        <v>4.7299999999999995</v>
      </c>
      <c r="L214" s="134">
        <f t="shared" si="48"/>
        <v>2959.8308668076111</v>
      </c>
      <c r="M214" s="63">
        <f>$C214/M213</f>
        <v>713.9924673794693</v>
      </c>
      <c r="N214" s="49">
        <v>14000</v>
      </c>
      <c r="O214" s="104">
        <f>(O$226-O$206)/5+O210</f>
        <v>4.32</v>
      </c>
      <c r="P214" s="134">
        <f t="shared" si="49"/>
        <v>3240.7407407407404</v>
      </c>
      <c r="Q214" s="63">
        <f>$C214/Q213</f>
        <v>834.79422322397545</v>
      </c>
      <c r="R214" s="49">
        <v>14000</v>
      </c>
      <c r="S214" s="104">
        <f>(S$226-S$206)/5+S210</f>
        <v>3.88</v>
      </c>
      <c r="T214" s="139">
        <f t="shared" si="50"/>
        <v>3608.2474226804125</v>
      </c>
      <c r="U214" s="63">
        <f>$C214/U213</f>
        <v>1010.9434629868327</v>
      </c>
      <c r="V214" s="49">
        <v>14000</v>
      </c>
      <c r="W214" s="104">
        <f>(W$226-W$206)/5+W210</f>
        <v>3.4899999999999998</v>
      </c>
      <c r="X214" s="139">
        <f t="shared" si="51"/>
        <v>4011.4613180515762</v>
      </c>
      <c r="Y214" s="63">
        <f>$C214/Y213</f>
        <v>1233.5019119279639</v>
      </c>
      <c r="Z214" s="49">
        <v>14000</v>
      </c>
      <c r="AA214" s="104">
        <f>(AA$226-AA$206)/5+AA210</f>
        <v>3.05</v>
      </c>
      <c r="AB214" s="139">
        <f t="shared" si="52"/>
        <v>4590.1639344262294</v>
      </c>
      <c r="AC214" s="63">
        <f>IF($C214&gt;Z213,AB213,$C214/AC213)</f>
        <v>1189.1313395564541</v>
      </c>
      <c r="AL214" s="23"/>
    </row>
    <row r="215" spans="1:38" x14ac:dyDescent="0.25">
      <c r="A215" s="192"/>
      <c r="B215" s="187"/>
      <c r="C215" s="225">
        <f>C216/X$2/60/1.11</f>
        <v>9.9671785168184055</v>
      </c>
      <c r="D215" s="38">
        <f>IF(AND(D214&lt;F$5,C214&lt;F216),C214/F216*100,IF(AND(D214&lt;J$5,C214&lt;J216),C214/(F216-((D214-F$5)/(J$5-F$5))*(F216-J216))*100,IF(AND(D214&lt;N$5,C214&lt;N216),C214/(J216-((D214-J$5)/(N$5-J$5))*(J216-N216))*100,IF(AND(D214&lt;R$5,C214&lt;R216),C214/(N216-((D214-N$5)/(R$5-N$5))*(N216-R216))*100,IF(AND(D214&lt;V$5,C218&lt;V216),C214/(R216-((D214-R$5)/(V$5-R$5))*(R216-V216))*100,100)))))</f>
        <v>65.839046761751945</v>
      </c>
      <c r="E215" s="110" t="s">
        <v>21</v>
      </c>
      <c r="F215" s="49">
        <v>11200</v>
      </c>
      <c r="G215" s="104">
        <f>(G$227-G$207)/5+G211</f>
        <v>5.49</v>
      </c>
      <c r="H215" s="134">
        <f t="shared" si="53"/>
        <v>2040.0728597449909</v>
      </c>
      <c r="I215" s="130">
        <f>IF($C214&gt;F214,3,IF($C214&gt;F215,2,IF($C214&gt;F216,1,0)))</f>
        <v>0</v>
      </c>
      <c r="J215" s="49">
        <v>11200</v>
      </c>
      <c r="K215" s="104">
        <f>(K$227-K$207)/5+K211</f>
        <v>5.1000000000000005</v>
      </c>
      <c r="L215" s="134">
        <f t="shared" si="48"/>
        <v>2196.0784313725489</v>
      </c>
      <c r="M215" s="130">
        <f>IF($C214&gt;J214,3,IF($C214&gt;J215,2,IF($C214&gt;J216,1,0)))</f>
        <v>0</v>
      </c>
      <c r="N215" s="49">
        <v>11200</v>
      </c>
      <c r="O215" s="104">
        <f>(O$227-O$207)/5+O211</f>
        <v>4.7099999999999991</v>
      </c>
      <c r="P215" s="134">
        <f t="shared" si="49"/>
        <v>2377.9193205944803</v>
      </c>
      <c r="Q215" s="130">
        <f>IF($C214&gt;N214,3,IF($C214&gt;N215,2,IF($C214&gt;N216,1,0)))</f>
        <v>0</v>
      </c>
      <c r="R215" s="49">
        <v>11200</v>
      </c>
      <c r="S215" s="104">
        <f>(S$227-S$207)/5+S211</f>
        <v>4.2700000000000005</v>
      </c>
      <c r="T215" s="139">
        <f t="shared" si="50"/>
        <v>2622.9508196721308</v>
      </c>
      <c r="U215" s="130">
        <f>IF($C214&gt;R214,3,IF($C214&gt;R215,2,IF($C214&gt;R216,1,0)))</f>
        <v>0</v>
      </c>
      <c r="V215" s="49">
        <v>11200</v>
      </c>
      <c r="W215" s="104">
        <f>(W$227-W$207)/5+W211</f>
        <v>3.7600000000000002</v>
      </c>
      <c r="X215" s="139">
        <f t="shared" si="51"/>
        <v>2978.7234042553191</v>
      </c>
      <c r="Y215" s="130">
        <f>IF($C214&gt;V214,3,IF($C214&gt;V215,2,IF($C214&gt;V216,1,0)))</f>
        <v>0</v>
      </c>
      <c r="Z215" s="49">
        <v>11200</v>
      </c>
      <c r="AA215" s="104">
        <f>(AA$227-AA$207)/5+AA211</f>
        <v>3.22</v>
      </c>
      <c r="AB215" s="139">
        <f t="shared" si="52"/>
        <v>3478.260869565217</v>
      </c>
      <c r="AC215" s="129">
        <v>4</v>
      </c>
      <c r="AL215" s="23"/>
    </row>
    <row r="216" spans="1:38" ht="15.75" thickBot="1" x14ac:dyDescent="0.3">
      <c r="A216" s="192"/>
      <c r="B216" s="188"/>
      <c r="C216" s="161">
        <f>D216*D213</f>
        <v>3319.0704461005294</v>
      </c>
      <c r="D216" s="33">
        <f>IF(AND(C214&gt;Z213,D214&gt;Z$5),AB213,IF(D214&gt;V$5,((D214-V$5)/(Z$5-V$5))*(AC214-Y214)+Y214,IF(D214&gt;R$5,((D214-R$5)/(V$5-R$5))*(Y214-U214)+U214,IF(D214&gt;N$5,((D214-N$5)/(R$5-N$5))*(U214-Q214)+Q214,IF(D214&gt;J$5,((D214-J$5)/(N$5-J$5))*(Q214-M214)+M214,IF(D214&gt;F$5,((D214-F$5)/(J$5-F$5))*(M214-I214)+I214,I214))))))</f>
        <v>703.80516629188276</v>
      </c>
      <c r="E216" s="111" t="s">
        <v>7</v>
      </c>
      <c r="F216" s="108">
        <f>(F$228-F$208)/5+F212</f>
        <v>5340</v>
      </c>
      <c r="G216" s="106">
        <f>(G$228-G$208)/5+G212</f>
        <v>6.02</v>
      </c>
      <c r="H216" s="135">
        <f t="shared" si="53"/>
        <v>887.04318936877087</v>
      </c>
      <c r="I216" s="131">
        <f>IF(I215=1,($C214-F216)/(F215-F216),IF(I215=2,($C214-F215)/(F214-F215),IF(I215=3,($C214-F214)/(F213-F214),0)))</f>
        <v>0</v>
      </c>
      <c r="J216" s="108">
        <f>(J$228-J$208)/5+J212</f>
        <v>5000</v>
      </c>
      <c r="K216" s="106">
        <f>(K$228-K$208)/5+K212</f>
        <v>4.63</v>
      </c>
      <c r="L216" s="135">
        <f t="shared" si="48"/>
        <v>1079.913606911447</v>
      </c>
      <c r="M216" s="131">
        <f>IF(M215=1,($C214-J216)/(J215-J216),IF(M215=2,($C214-J215)/(J214-J215),IF(M215=3,($C214-J214)/(J213-J214),0)))</f>
        <v>0</v>
      </c>
      <c r="N216" s="108">
        <f>(N$228-N$208)/5+N212</f>
        <v>4540</v>
      </c>
      <c r="O216" s="106">
        <f>(O$228-O$208)/5+O212</f>
        <v>3.96</v>
      </c>
      <c r="P216" s="135">
        <f t="shared" si="49"/>
        <v>1146.4646464646464</v>
      </c>
      <c r="Q216" s="131">
        <f>IF(Q215=1,($C214-N216)/(N215-N216),IF(Q215=2,($C214-N215)/(N214-N215),IF(Q215=3,($C214-N214)/(N213-N214),0)))</f>
        <v>0</v>
      </c>
      <c r="R216" s="108">
        <f>(R$228-R$208)/5+R212</f>
        <v>4080</v>
      </c>
      <c r="S216" s="106">
        <f>(S$228-S$208)/5+S212</f>
        <v>3.2699999999999996</v>
      </c>
      <c r="T216" s="142">
        <f t="shared" si="50"/>
        <v>1247.7064220183488</v>
      </c>
      <c r="U216" s="131">
        <f>IF(U215=1,($C214-R216)/(R215-R216),IF(U215=2,($C214-R215)/(R214-R215),IF(U215=3,($C214-R214)/(R213-R214),0)))</f>
        <v>0</v>
      </c>
      <c r="V216" s="108">
        <f>(V$228-V$208)/5+V212</f>
        <v>3700</v>
      </c>
      <c r="W216" s="106">
        <f>(W$228-W$208)/5+W212</f>
        <v>2.6799999999999997</v>
      </c>
      <c r="X216" s="142">
        <f t="shared" si="51"/>
        <v>1380.5970149253733</v>
      </c>
      <c r="Y216" s="131">
        <f>IF(Y215=1,($C214-V216)/(V215-V216),IF(Y215=2,($C214-V215)/(V214-V215),IF(Y215=3,($C214-V214)/(V213-V214),0)))</f>
        <v>0</v>
      </c>
      <c r="Z216" s="108">
        <f>(Z$228-Z$208)/5+Z212</f>
        <v>3320</v>
      </c>
      <c r="AA216" s="106">
        <f>(AA$228-AA$208)/5+AA212</f>
        <v>2.09</v>
      </c>
      <c r="AB216" s="142">
        <f t="shared" si="52"/>
        <v>1588.5167464114834</v>
      </c>
      <c r="AC216" s="131">
        <f>IF(AC215=1,($C214-Z216)/(Z215-Z216),IF(AC215=2,($C214-Z215)/(Z214-Z215),IF(AC215=3,($C214-Z214)/(Z213-Z214),0)))</f>
        <v>0</v>
      </c>
      <c r="AL216" s="23"/>
    </row>
    <row r="217" spans="1:38" x14ac:dyDescent="0.25">
      <c r="A217" s="128"/>
      <c r="B217" s="186">
        <v>10</v>
      </c>
      <c r="C217" s="34"/>
      <c r="D217" s="31">
        <f>IF(D218&gt;V$5,(1-(D218-V$5)/(Z$5-V$5))*(Y217-AC217)+AC217,IF(D218&gt;R$5,(1-(D218-R$5)/(V$5-R$5))*(U217-Y217)+Y217,IF(D218&gt;N$5,(1-(D218-N$5)/(R$5-N$5))*(Q217-U217)+U217,IF(D218&gt;J$5,(1-(D218-J$5)/(N$5-J$5))*(M217-Q217)+Q217,IF(D218&gt;F$5,(1-(D218-F$5)/(J$5-F$5))*(I217-M217)+M217,I217)))))</f>
        <v>4.8679752244588927</v>
      </c>
      <c r="E217" s="109" t="s">
        <v>6</v>
      </c>
      <c r="F217" s="107">
        <f>(F$225-F$205)/5+F213</f>
        <v>16980</v>
      </c>
      <c r="G217" s="105">
        <f>(G$225-G$205)/5+G213</f>
        <v>5.0300000000000011</v>
      </c>
      <c r="H217" s="133">
        <f t="shared" si="53"/>
        <v>3375.7455268389654</v>
      </c>
      <c r="I217" s="16">
        <f>IF(I219=0,G220,IF(I219=1,(G219-G220)*I220+G220,IF(I219=2,(G218-G219)*I220+G219,IF(I219=3,(G217-G218)*I220+G218,G217))))</f>
        <v>5.7299999999999995</v>
      </c>
      <c r="J217" s="107">
        <f>(J$225-J$205)/5+J213</f>
        <v>16720</v>
      </c>
      <c r="K217" s="105">
        <f>(K$225-K$205)/5+K213</f>
        <v>4.6399999999999997</v>
      </c>
      <c r="L217" s="133">
        <f t="shared" si="48"/>
        <v>3603.4482758620693</v>
      </c>
      <c r="M217" s="16">
        <f>IF(M219=0,K220,IF(M219=1,(K219-K220)*M220+K220,IF(M219=2,(K218-K219)*M220+K219,IF(M219=3,(K217-K218)*M220+K218,K217))))</f>
        <v>4.72</v>
      </c>
      <c r="N217" s="107">
        <f>(N$225-N$205)/5+N213</f>
        <v>16520</v>
      </c>
      <c r="O217" s="105">
        <f>(O$225-O$205)/5+O213</f>
        <v>4.1899999999999995</v>
      </c>
      <c r="P217" s="133">
        <f t="shared" si="49"/>
        <v>3942.7207637231509</v>
      </c>
      <c r="Q217" s="16">
        <f>IF(Q219=0,O220,IF(Q219=1,(O219-O220)*Q220+O220,IF(Q219=2,(O218-O219)*Q220+O219,IF(Q219=3,(O217-O218)*Q220+O218,O217))))</f>
        <v>4.1900000000000004</v>
      </c>
      <c r="R217" s="107">
        <f>(R$225-R$205)/5+R213</f>
        <v>16280</v>
      </c>
      <c r="S217" s="105">
        <f>(S$225-S$205)/5+S213</f>
        <v>3.8400000000000003</v>
      </c>
      <c r="T217" s="141">
        <f t="shared" si="50"/>
        <v>4239.583333333333</v>
      </c>
      <c r="U217" s="16">
        <f>IF(U219=0,S220,IF(U219=1,(S219-S220)*U220+S220,IF(U219=2,(S218-S219)*U220+S219,IF(U219=3,(S217-S218)*U220+S218,S217))))</f>
        <v>3.6299999999999994</v>
      </c>
      <c r="V217" s="107">
        <f>(V$225-V$205)/5+V213</f>
        <v>15520</v>
      </c>
      <c r="W217" s="105">
        <f>(W$225-W$205)/5+W213</f>
        <v>3.3800000000000003</v>
      </c>
      <c r="X217" s="141">
        <f t="shared" si="51"/>
        <v>4591.7159763313603</v>
      </c>
      <c r="Y217" s="16">
        <f>IF(Y219=0,W220,IF(Y219=1,(W219-W220)*Y220+W220,IF(Y219=2,(W218-W219)*Y220+W219,IF(Y219=3,(W217-W218)*Y220+W218,W217))))</f>
        <v>3.0199999999999996</v>
      </c>
      <c r="Z217" s="107">
        <f>(Z$225-Z$205)/5+Z213</f>
        <v>14720</v>
      </c>
      <c r="AA217" s="105">
        <f>(AA$225-AA$205)/5+AA213</f>
        <v>2.9200000000000004</v>
      </c>
      <c r="AB217" s="141">
        <f t="shared" si="52"/>
        <v>5041.0958904109584</v>
      </c>
      <c r="AC217" s="59">
        <f>IF(AC219=0,AA220,IF(AC219=1,(AA219-AA220)*AC220+AA220,IF(AC219=2,(AA218-AA219)*AC220+AA219,IF(AC219=3,(AA217-AA218)*AC220+AA218,AA217))))</f>
        <v>2.4099999999999997</v>
      </c>
      <c r="AE217" s="23"/>
      <c r="AF217" s="23"/>
      <c r="AG217" s="23"/>
      <c r="AH217" s="23"/>
      <c r="AI217" s="23"/>
      <c r="AJ217" s="23"/>
      <c r="AK217" s="23"/>
      <c r="AL217" s="23"/>
    </row>
    <row r="218" spans="1:38" x14ac:dyDescent="0.25">
      <c r="A218" s="128"/>
      <c r="B218" s="187"/>
      <c r="C218" s="13">
        <f>C$1/(21-E$1)*(C$133-B217)</f>
        <v>2975.2066115702482</v>
      </c>
      <c r="D218" s="32">
        <f>(C218/P$1)^(1/1.3)*50+C$391+$C$2/2+$N$2/100*5+X$2/2</f>
        <v>33.534898767733729</v>
      </c>
      <c r="E218" s="110" t="s">
        <v>20</v>
      </c>
      <c r="F218" s="49">
        <v>14000</v>
      </c>
      <c r="G218" s="104">
        <f>(G$226-G$206)/5+G214</f>
        <v>5.2600000000000007</v>
      </c>
      <c r="H218" s="134">
        <f t="shared" si="53"/>
        <v>2661.5969581749046</v>
      </c>
      <c r="I218" s="63">
        <f>$C218/I217</f>
        <v>519.23326554454593</v>
      </c>
      <c r="J218" s="49">
        <v>14000</v>
      </c>
      <c r="K218" s="104">
        <f>(K$226-K$206)/5+K214</f>
        <v>4.8699999999999992</v>
      </c>
      <c r="L218" s="134">
        <f t="shared" si="48"/>
        <v>2874.7433264887068</v>
      </c>
      <c r="M218" s="63">
        <f>$C218/M217</f>
        <v>630.34038380725599</v>
      </c>
      <c r="N218" s="49">
        <v>14000</v>
      </c>
      <c r="O218" s="104">
        <f>(O$226-O$206)/5+O214</f>
        <v>4.4800000000000004</v>
      </c>
      <c r="P218" s="134">
        <f t="shared" si="49"/>
        <v>3124.9999999999995</v>
      </c>
      <c r="Q218" s="63">
        <f>$C218/Q217</f>
        <v>710.07317698573934</v>
      </c>
      <c r="R218" s="49">
        <v>14000</v>
      </c>
      <c r="S218" s="104">
        <f>(S$226-S$206)/5+S214</f>
        <v>4.07</v>
      </c>
      <c r="T218" s="139">
        <f t="shared" si="50"/>
        <v>3439.8034398034397</v>
      </c>
      <c r="U218" s="63">
        <f>$C218/U217</f>
        <v>819.61614643808502</v>
      </c>
      <c r="V218" s="49">
        <v>14000</v>
      </c>
      <c r="W218" s="104">
        <f>(W$226-W$206)/5+W214</f>
        <v>3.6599999999999997</v>
      </c>
      <c r="X218" s="139">
        <f t="shared" si="51"/>
        <v>3825.1366120218581</v>
      </c>
      <c r="Y218" s="63">
        <f>$C218/Y217</f>
        <v>985.16775217557904</v>
      </c>
      <c r="Z218" s="49">
        <v>14000</v>
      </c>
      <c r="AA218" s="104">
        <f>(AA$226-AA$206)/5+AA214</f>
        <v>3.1999999999999997</v>
      </c>
      <c r="AB218" s="139">
        <f t="shared" si="52"/>
        <v>4375</v>
      </c>
      <c r="AC218" s="63">
        <f>IF($C218&gt;Z217,AB217,$C218/AC217)</f>
        <v>1234.5255649669082</v>
      </c>
      <c r="AL218" s="23"/>
    </row>
    <row r="219" spans="1:38" x14ac:dyDescent="0.25">
      <c r="A219" s="128"/>
      <c r="B219" s="187"/>
      <c r="C219" s="225">
        <f>C220/X$2/60/1.11</f>
        <v>8.9766934673731313</v>
      </c>
      <c r="D219" s="38">
        <f>IF(AND(D218&lt;F$5,C218&lt;F220),C218/F220*100,IF(AND(D218&lt;J$5,C218&lt;J220),C218/(F220-((D218-F$5)/(J$5-F$5))*(F220-J220))*100,IF(AND(D218&lt;N$5,C218&lt;N220),C218/(J220-((D218-J$5)/(N$5-J$5))*(J220-N220))*100,IF(AND(D218&lt;R$5,C218&lt;R220),C218/(N220-((D218-N$5)/(R$5-N$5))*(N220-R220))*100,IF(AND(D218&lt;V$5,C222&lt;V220),C218/(R220-((D218-R$5)/(V$5-R$5))*(R220-V220))*100,100)))))</f>
        <v>54.56347860121322</v>
      </c>
      <c r="E219" s="110" t="s">
        <v>21</v>
      </c>
      <c r="F219" s="49">
        <v>11200</v>
      </c>
      <c r="G219" s="104">
        <f>(G$227-G$207)/5+G215</f>
        <v>5.61</v>
      </c>
      <c r="H219" s="134">
        <f t="shared" si="53"/>
        <v>1996.434937611408</v>
      </c>
      <c r="I219" s="130">
        <f>IF($C218&gt;F218,3,IF($C218&gt;F219,2,IF($C218&gt;F220,1,0)))</f>
        <v>0</v>
      </c>
      <c r="J219" s="49">
        <v>11200</v>
      </c>
      <c r="K219" s="104">
        <f>(K$227-K$207)/5+K215</f>
        <v>5.2500000000000009</v>
      </c>
      <c r="L219" s="134">
        <f t="shared" si="48"/>
        <v>2133.333333333333</v>
      </c>
      <c r="M219" s="130">
        <f>IF($C218&gt;J218,3,IF($C218&gt;J219,2,IF($C218&gt;J220,1,0)))</f>
        <v>0</v>
      </c>
      <c r="N219" s="49">
        <v>11200</v>
      </c>
      <c r="O219" s="104">
        <f>(O$227-O$207)/5+O215</f>
        <v>4.8899999999999988</v>
      </c>
      <c r="P219" s="134">
        <f t="shared" si="49"/>
        <v>2290.3885480572603</v>
      </c>
      <c r="Q219" s="130">
        <f>IF($C218&gt;N218,3,IF($C218&gt;N219,2,IF($C218&gt;N220,1,0)))</f>
        <v>0</v>
      </c>
      <c r="R219" s="49">
        <v>11200</v>
      </c>
      <c r="S219" s="104">
        <f>(S$227-S$207)/5+S215</f>
        <v>4.4800000000000004</v>
      </c>
      <c r="T219" s="139">
        <f t="shared" si="50"/>
        <v>2499.9999999999995</v>
      </c>
      <c r="U219" s="130">
        <f>IF($C218&gt;R218,3,IF($C218&gt;R219,2,IF($C218&gt;R220,1,0)))</f>
        <v>0</v>
      </c>
      <c r="V219" s="49">
        <v>11200</v>
      </c>
      <c r="W219" s="104">
        <f>(W$227-W$207)/5+W215</f>
        <v>3.9400000000000004</v>
      </c>
      <c r="X219" s="139">
        <f t="shared" si="51"/>
        <v>2842.6395939086292</v>
      </c>
      <c r="Y219" s="130">
        <f>IF($C218&gt;V218,3,IF($C218&gt;V219,2,IF($C218&gt;V220,1,0)))</f>
        <v>0</v>
      </c>
      <c r="Z219" s="49">
        <v>11200</v>
      </c>
      <c r="AA219" s="104">
        <f>(AA$227-AA$207)/5+AA215</f>
        <v>3.3800000000000003</v>
      </c>
      <c r="AB219" s="139">
        <f t="shared" si="52"/>
        <v>3313.6094674556211</v>
      </c>
      <c r="AC219" s="129">
        <f>IF($C218&gt;Z217,4,IF($C218&gt;Z218,3,IF($C218&gt;Z219,2,IF($C218&gt;Z220,1,0))))</f>
        <v>0</v>
      </c>
      <c r="AL219" s="23"/>
    </row>
    <row r="220" spans="1:38" ht="15.75" thickBot="1" x14ac:dyDescent="0.3">
      <c r="A220" s="128"/>
      <c r="B220" s="188"/>
      <c r="C220" s="161">
        <f>D220*D217</f>
        <v>2989.2389246352523</v>
      </c>
      <c r="D220" s="33">
        <f>IF(AND(C218&gt;Z217,D218&gt;Z$5),AB217,IF(D218&gt;V$5,((D218-V$5)/(Z$5-V$5))*(AC218-Y218)+Y218,IF(D218&gt;R$5,((D218-R$5)/(V$5-R$5))*(Y218-U218)+U218,IF(D218&gt;N$5,((D218-N$5)/(R$5-N$5))*(U218-Q218)+Q218,IF(D218&gt;J$5,((D218-J$5)/(N$5-J$5))*(Q218-M218)+M218,IF(D218&gt;F$5,((D218-F$5)/(J$5-F$5))*(M218-I218)+I218,I218))))))</f>
        <v>614.06206621923093</v>
      </c>
      <c r="E220" s="111" t="s">
        <v>7</v>
      </c>
      <c r="F220" s="108">
        <f>(F$228-F$208)/5+F216</f>
        <v>5760</v>
      </c>
      <c r="G220" s="106">
        <f>(G$228-G$208)/5+G216</f>
        <v>5.7299999999999995</v>
      </c>
      <c r="H220" s="135">
        <f t="shared" si="53"/>
        <v>1005.2356020942409</v>
      </c>
      <c r="I220" s="131">
        <f>IF(I219=1,($C218-F220)/(F219-F220),IF(I219=2,($C218-F219)/(F218-F219),IF(I219=3,($C218-F218)/(F217-F218),0)))</f>
        <v>0</v>
      </c>
      <c r="J220" s="108">
        <f>(J$228-J$208)/5+J216</f>
        <v>5400</v>
      </c>
      <c r="K220" s="106">
        <f>(K$228-K$208)/5+K216</f>
        <v>4.72</v>
      </c>
      <c r="L220" s="135">
        <f t="shared" si="48"/>
        <v>1144.0677966101696</v>
      </c>
      <c r="M220" s="131">
        <f>IF(M219=1,($C218-J220)/(J219-J220),IF(M219=2,($C218-J219)/(J218-J219),IF(M219=3,($C218-J218)/(J217-J218),0)))</f>
        <v>0</v>
      </c>
      <c r="N220" s="108">
        <f>(N$228-N$208)/5+N216</f>
        <v>4960</v>
      </c>
      <c r="O220" s="106">
        <f>(O$228-O$208)/5+O216</f>
        <v>4.1900000000000004</v>
      </c>
      <c r="P220" s="135">
        <f t="shared" si="49"/>
        <v>1183.7708830548925</v>
      </c>
      <c r="Q220" s="131">
        <f>IF(Q219=1,($C218-N220)/(N219-N220),IF(Q219=2,($C218-N219)/(N218-N219),IF(Q219=3,($C218-N218)/(N217-N218),0)))</f>
        <v>0</v>
      </c>
      <c r="R220" s="108">
        <f>(R$228-R$208)/5+R216</f>
        <v>4520</v>
      </c>
      <c r="S220" s="106">
        <f>(S$228-S$208)/5+S216</f>
        <v>3.6299999999999994</v>
      </c>
      <c r="T220" s="142">
        <f t="shared" si="50"/>
        <v>1245.1790633608816</v>
      </c>
      <c r="U220" s="131">
        <f>IF(U219=1,($C218-R220)/(R219-R220),IF(U219=2,($C218-R219)/(R218-R219),IF(U219=3,($C218-R218)/(R217-R218),0)))</f>
        <v>0</v>
      </c>
      <c r="V220" s="108">
        <f>(V$228-V$208)/5+V216</f>
        <v>4200</v>
      </c>
      <c r="W220" s="106">
        <f>(W$228-W$208)/5+W216</f>
        <v>3.0199999999999996</v>
      </c>
      <c r="X220" s="142">
        <f t="shared" si="51"/>
        <v>1390.7284768211923</v>
      </c>
      <c r="Y220" s="131">
        <f>IF(Y219=1,($C218-V220)/(V219-V220),IF(Y219=2,($C218-V219)/(V218-V219),IF(Y219=3,($C218-V218)/(V217-V218),0)))</f>
        <v>0</v>
      </c>
      <c r="Z220" s="108">
        <f>(Z$228-Z$208)/5+Z216</f>
        <v>3880</v>
      </c>
      <c r="AA220" s="106">
        <f>(AA$228-AA$208)/5+AA216</f>
        <v>2.4099999999999997</v>
      </c>
      <c r="AB220" s="142">
        <f t="shared" si="52"/>
        <v>1609.9585062240667</v>
      </c>
      <c r="AC220" s="131">
        <f>IF(AC219=1,($C218-Z220)/(Z219-Z220),IF(AC219=2,($C218-Z219)/(Z218-Z219),IF(AC219=3,($C218-Z218)/(Z217-Z218),0)))</f>
        <v>0</v>
      </c>
      <c r="AL220" s="23"/>
    </row>
    <row r="221" spans="1:38" x14ac:dyDescent="0.25">
      <c r="A221" s="128"/>
      <c r="B221" s="186">
        <v>11</v>
      </c>
      <c r="C221" s="25"/>
      <c r="D221" s="31">
        <f>IF(D222&gt;V$5,(1-(D222-V$5)/(Z$5-V$5))*(Y221-AC221)+AC221,IF(D222&gt;R$5,(1-(D222-R$5)/(V$5-R$5))*(U221-Y221)+Y221,IF(D222&gt;N$5,(1-(D222-N$5)/(R$5-N$5))*(Q221-U221)+U221,IF(D222&gt;J$5,(1-(D222-J$5)/(N$5-J$5))*(M221-Q221)+Q221,IF(D222&gt;F$5,(1-(D222-F$5)/(J$5-F$5))*(I221-M221)+M221,I221)))))</f>
        <v>4.9570618797632031</v>
      </c>
      <c r="E221" s="109" t="s">
        <v>6</v>
      </c>
      <c r="F221" s="107">
        <f>(F$225-F$205)/5+F217</f>
        <v>17040</v>
      </c>
      <c r="G221" s="105">
        <f>(G$225-G$205)/5+G217</f>
        <v>5.1400000000000015</v>
      </c>
      <c r="H221" s="133">
        <f t="shared" si="53"/>
        <v>3315.1750972762638</v>
      </c>
      <c r="I221" s="16">
        <f>IF(I223=0,G224,IF(I223=1,(G223-G224)*I224+G224,IF(I223=2,(G222-G223)*I224+G223,IF(I223=3,(G221-G222)*I224+G222,G221))))</f>
        <v>5.4399999999999995</v>
      </c>
      <c r="J221" s="107">
        <f>(J$225-J$205)/5+J217</f>
        <v>16760</v>
      </c>
      <c r="K221" s="105">
        <f>(K$225-K$205)/5+K217</f>
        <v>4.7699999999999996</v>
      </c>
      <c r="L221" s="133">
        <f t="shared" si="48"/>
        <v>3513.6268343815518</v>
      </c>
      <c r="M221" s="16">
        <f>IF(M223=0,K224,IF(M223=1,(K223-K224)*M224+K224,IF(M223=2,(K222-K223)*M224+K223,IF(M223=3,(K221-K222)*M224+K222,K221))))</f>
        <v>4.8099999999999996</v>
      </c>
      <c r="N221" s="107">
        <f>(N$225-N$205)/5+N217</f>
        <v>16560</v>
      </c>
      <c r="O221" s="105">
        <f>(O$225-O$205)/5+O217</f>
        <v>4.3199999999999994</v>
      </c>
      <c r="P221" s="133">
        <f t="shared" si="49"/>
        <v>3833.3333333333339</v>
      </c>
      <c r="Q221" s="16">
        <f>IF(Q223=0,O224,IF(Q223=1,(O223-O224)*Q224+O224,IF(Q223=2,(O222-O223)*Q224+O223,IF(Q223=3,(O221-O222)*Q224+O222,O221))))</f>
        <v>4.4200000000000008</v>
      </c>
      <c r="R221" s="107">
        <f>(R$225-R$205)/5+R217</f>
        <v>16340</v>
      </c>
      <c r="S221" s="105">
        <f>(S$225-S$205)/5+S217</f>
        <v>4.0200000000000005</v>
      </c>
      <c r="T221" s="141">
        <f t="shared" si="50"/>
        <v>4064.6766169154225</v>
      </c>
      <c r="U221" s="16">
        <f>IF(U223=0,S224,IF(U223=1,(S223-S224)*U224+S224,IF(U223=2,(S222-S223)*U224+S223,IF(U223=3,(S221-S222)*U224+S222,S221))))</f>
        <v>3.9899999999999993</v>
      </c>
      <c r="V221" s="107">
        <f>(V$225-V$205)/5+V217</f>
        <v>15560</v>
      </c>
      <c r="W221" s="105">
        <f>(W$225-W$205)/5+W217</f>
        <v>3.5400000000000005</v>
      </c>
      <c r="X221" s="141">
        <f t="shared" si="51"/>
        <v>4395.4802259887001</v>
      </c>
      <c r="Y221" s="16">
        <f>IF(Y223=0,W224,IF(Y223=1,(W223-W224)*Y224+W224,IF(Y223=2,(W222-W223)*Y224+W223,IF(Y223=3,(W221-W222)*Y224+W222,W221))))</f>
        <v>3.3599999999999994</v>
      </c>
      <c r="Z221" s="107">
        <f>(Z$225-Z$205)/5+Z217</f>
        <v>14760</v>
      </c>
      <c r="AA221" s="105">
        <f>(AA$225-AA$205)/5+AA217</f>
        <v>3.0600000000000005</v>
      </c>
      <c r="AB221" s="141">
        <f t="shared" si="52"/>
        <v>4823.5294117647054</v>
      </c>
      <c r="AC221" s="59">
        <f>IF(AC223=0,AA224,IF(AC223=1,(AA223-AA224)*AC224+AA224,IF(AC223=2,(AA222-AA223)*AC224+AA223,IF(AC223=3,(AA221-AA222)*AC224+AA222,AA221))))</f>
        <v>2.7299999999999995</v>
      </c>
      <c r="AE221" s="23"/>
      <c r="AF221" s="23"/>
      <c r="AG221" s="23"/>
      <c r="AH221" s="23"/>
      <c r="AI221" s="23"/>
      <c r="AJ221" s="23"/>
      <c r="AK221" s="23"/>
      <c r="AL221" s="23"/>
    </row>
    <row r="222" spans="1:38" x14ac:dyDescent="0.25">
      <c r="A222" s="128"/>
      <c r="B222" s="187"/>
      <c r="C222" s="13">
        <f>C$1/(21-E$1)*(C$133-B221)</f>
        <v>2644.6280991735539</v>
      </c>
      <c r="D222" s="32">
        <f>(C222/P$1)^(1/1.3)*50+C$391+$C$2/2+$N$2/100*5+X$2/2</f>
        <v>32.665684448203116</v>
      </c>
      <c r="E222" s="110" t="s">
        <v>20</v>
      </c>
      <c r="F222" s="49">
        <v>14000</v>
      </c>
      <c r="G222" s="104">
        <f>(G$226-G$206)/5+G218</f>
        <v>5.3800000000000008</v>
      </c>
      <c r="H222" s="134">
        <f t="shared" si="53"/>
        <v>2602.2304832713753</v>
      </c>
      <c r="I222" s="63">
        <f>$C222/I221</f>
        <v>486.14487117160922</v>
      </c>
      <c r="J222" s="49">
        <v>14000</v>
      </c>
      <c r="K222" s="104">
        <f>(K$226-K$206)/5+K218</f>
        <v>5.0099999999999989</v>
      </c>
      <c r="L222" s="134">
        <f t="shared" si="48"/>
        <v>2794.4111776447112</v>
      </c>
      <c r="M222" s="63">
        <f>$C222/M221</f>
        <v>549.81873163691353</v>
      </c>
      <c r="N222" s="49">
        <v>14000</v>
      </c>
      <c r="O222" s="104">
        <f>(O$226-O$206)/5+O218</f>
        <v>4.6400000000000006</v>
      </c>
      <c r="P222" s="134">
        <f t="shared" si="49"/>
        <v>3017.2413793103447</v>
      </c>
      <c r="Q222" s="63">
        <f>$C222/Q221</f>
        <v>598.3321491342881</v>
      </c>
      <c r="R222" s="49">
        <v>14000</v>
      </c>
      <c r="S222" s="104">
        <f>(S$226-S$206)/5+S218</f>
        <v>4.2600000000000007</v>
      </c>
      <c r="T222" s="139">
        <f t="shared" si="50"/>
        <v>3286.384976525821</v>
      </c>
      <c r="U222" s="63">
        <f>$C222/U221</f>
        <v>662.81405994324666</v>
      </c>
      <c r="V222" s="49">
        <v>14000</v>
      </c>
      <c r="W222" s="104">
        <f>(W$226-W$206)/5+W218</f>
        <v>3.8299999999999996</v>
      </c>
      <c r="X222" s="139">
        <f t="shared" si="51"/>
        <v>3655.352480417755</v>
      </c>
      <c r="Y222" s="63">
        <f>$C222/Y221</f>
        <v>787.09169618260546</v>
      </c>
      <c r="Z222" s="49">
        <v>14000</v>
      </c>
      <c r="AA222" s="104">
        <f>(AA$226-AA$206)/5+AA218</f>
        <v>3.3499999999999996</v>
      </c>
      <c r="AB222" s="139">
        <f t="shared" si="52"/>
        <v>4179.1044776119406</v>
      </c>
      <c r="AC222" s="63">
        <f>IF($C222&gt;Z221,AB221,$C222/AC221)</f>
        <v>968.72824145551442</v>
      </c>
      <c r="AL222" s="23"/>
    </row>
    <row r="223" spans="1:38" x14ac:dyDescent="0.25">
      <c r="A223" s="128"/>
      <c r="B223" s="187"/>
      <c r="C223" s="225">
        <f>C224/X$2/60/1.11</f>
        <v>7.9633821148953086</v>
      </c>
      <c r="D223" s="38">
        <f>IF(AND(D222&lt;F$5,C222&lt;F224),C222/F224*100,IF(AND(D222&lt;J$5,C222&lt;J224),C222/(F224-((D222-F$5)/(J$5-F$5))*(F224-J224))*100,IF(AND(D222&lt;N$5,C222&lt;N224),C222/(J224-((D222-J$5)/(N$5-J$5))*(J224-N224))*100,IF(AND(D222&lt;R$5,C222&lt;R224),C222/(N224-((D222-N$5)/(R$5-N$5))*(N224-R224))*100,IF(AND(D222&lt;V$5,C226&lt;V224),C222/(R224-((D222-R$5)/(V$5-R$5))*(R224-V224))*100,100)))))</f>
        <v>44.910189121914016</v>
      </c>
      <c r="E223" s="110" t="s">
        <v>21</v>
      </c>
      <c r="F223" s="49">
        <v>11200</v>
      </c>
      <c r="G223" s="104">
        <f>(G$227-G$207)/5+G219</f>
        <v>5.73</v>
      </c>
      <c r="H223" s="134">
        <f t="shared" si="53"/>
        <v>1954.6247818499126</v>
      </c>
      <c r="I223" s="130">
        <f>IF($C222&gt;F222,3,IF($C222&gt;F223,2,IF($C222&gt;F224,1,0)))</f>
        <v>0</v>
      </c>
      <c r="J223" s="49">
        <v>11200</v>
      </c>
      <c r="K223" s="104">
        <f>(K$227-K$207)/5+K219</f>
        <v>5.4000000000000012</v>
      </c>
      <c r="L223" s="134">
        <f t="shared" si="48"/>
        <v>2074.0740740740735</v>
      </c>
      <c r="M223" s="130">
        <f>IF($C222&gt;J222,3,IF($C222&gt;J223,2,IF($C222&gt;J224,1,0)))</f>
        <v>0</v>
      </c>
      <c r="N223" s="49">
        <v>11200</v>
      </c>
      <c r="O223" s="104">
        <f>(O$227-O$207)/5+O219</f>
        <v>5.0699999999999985</v>
      </c>
      <c r="P223" s="134">
        <f t="shared" si="49"/>
        <v>2209.0729783037482</v>
      </c>
      <c r="Q223" s="130">
        <f>IF($C222&gt;N222,3,IF($C222&gt;N223,2,IF($C222&gt;N224,1,0)))</f>
        <v>0</v>
      </c>
      <c r="R223" s="49">
        <v>11200</v>
      </c>
      <c r="S223" s="104">
        <f>(S$227-S$207)/5+S219</f>
        <v>4.6900000000000004</v>
      </c>
      <c r="T223" s="139">
        <f t="shared" si="50"/>
        <v>2388.059701492537</v>
      </c>
      <c r="U223" s="130">
        <f>IF($C222&gt;R222,3,IF($C222&gt;R223,2,IF($C222&gt;R224,1,0)))</f>
        <v>0</v>
      </c>
      <c r="V223" s="49">
        <v>11200</v>
      </c>
      <c r="W223" s="104">
        <f>(W$227-W$207)/5+W219</f>
        <v>4.12</v>
      </c>
      <c r="X223" s="139">
        <f t="shared" si="51"/>
        <v>2718.4466019417473</v>
      </c>
      <c r="Y223" s="130">
        <f>IF($C222&gt;V222,3,IF($C222&gt;V223,2,IF($C222&gt;V224,1,0)))</f>
        <v>0</v>
      </c>
      <c r="Z223" s="49">
        <v>11200</v>
      </c>
      <c r="AA223" s="104">
        <f>(AA$227-AA$207)/5+AA219</f>
        <v>3.5400000000000005</v>
      </c>
      <c r="AB223" s="139">
        <f t="shared" si="52"/>
        <v>3163.8418079096041</v>
      </c>
      <c r="AC223" s="129">
        <f>IF($C222&gt;Z222,3,IF($C222&gt;Z223,2,IF($C222&gt;Z224,1,0)))</f>
        <v>0</v>
      </c>
      <c r="AL223" s="23"/>
    </row>
    <row r="224" spans="1:38" ht="15.75" thickBot="1" x14ac:dyDescent="0.3">
      <c r="A224" s="128"/>
      <c r="B224" s="188"/>
      <c r="C224" s="161">
        <f>D224*D221</f>
        <v>2651.8062442601381</v>
      </c>
      <c r="D224" s="33">
        <f>IF(AND(C222&gt;Z221,D222&gt;Z$5),AB221,IF(D222&gt;V$5,((D222-V$5)/(Z$5-V$5))*(AC222-Y222)+Y222,IF(D222&gt;R$5,((D222-R$5)/(V$5-R$5))*(Y222-U222)+U222,IF(D222&gt;N$5,((D222-N$5)/(R$5-N$5))*(U222-Q222)+Q222,IF(D222&gt;J$5,((D222-J$5)/(N$5-J$5))*(Q222-M222)+M222,IF(D222&gt;F$5,((D222-F$5)/(J$5-F$5))*(M222-I222)+I222,I222))))))</f>
        <v>534.95524336420306</v>
      </c>
      <c r="E224" s="111" t="s">
        <v>7</v>
      </c>
      <c r="F224" s="108">
        <f>(F$228-F$208)/5+F220</f>
        <v>6180</v>
      </c>
      <c r="G224" s="106">
        <f>(G$228-G$208)/5+G220</f>
        <v>5.4399999999999995</v>
      </c>
      <c r="H224" s="135">
        <f t="shared" si="53"/>
        <v>1136.0294117647061</v>
      </c>
      <c r="I224" s="131">
        <f>IF(I223=1,($C222-F224)/(F223-F224),IF(I223=2,($C222-F223)/(F222-F223),IF(I223=3,($C222-F222)/(F221-F222),0)))</f>
        <v>0</v>
      </c>
      <c r="J224" s="108">
        <f>(J$228-J$208)/5+J220</f>
        <v>5800</v>
      </c>
      <c r="K224" s="106">
        <f>(K$228-K$208)/5+K220</f>
        <v>4.8099999999999996</v>
      </c>
      <c r="L224" s="135">
        <f t="shared" si="48"/>
        <v>1205.8212058212059</v>
      </c>
      <c r="M224" s="131">
        <f>IF(M223=1,($C222-J224)/(J223-J224),IF(M223=2,($C222-J223)/(J222-J223),IF(M223=3,($C222-J222)/(J221-J222),0)))</f>
        <v>0</v>
      </c>
      <c r="N224" s="108">
        <f>(N$228-N$208)/5+N220</f>
        <v>5380</v>
      </c>
      <c r="O224" s="106">
        <f>(O$228-O$208)/5+O220</f>
        <v>4.4200000000000008</v>
      </c>
      <c r="P224" s="135">
        <f t="shared" si="49"/>
        <v>1217.1945701357463</v>
      </c>
      <c r="Q224" s="131">
        <f>IF(Q223=1,($C222-N224)/(N223-N224),IF(Q223=2,($C222-N223)/(N222-N223),IF(Q223=3,($C222-N222)/(N221-N222),0)))</f>
        <v>0</v>
      </c>
      <c r="R224" s="108">
        <f>(R$228-R$208)/5+R220</f>
        <v>4960</v>
      </c>
      <c r="S224" s="106">
        <f>(S$228-S$208)/5+S220</f>
        <v>3.9899999999999993</v>
      </c>
      <c r="T224" s="142">
        <f t="shared" si="50"/>
        <v>1243.1077694235591</v>
      </c>
      <c r="U224" s="131">
        <f>IF(U223=1,($C222-R224)/(R223-R224),IF(U223=2,($C222-R223)/(R222-R223),IF(U223=3,($C222-R222)/(R221-R222),0)))</f>
        <v>0</v>
      </c>
      <c r="V224" s="108">
        <f>(V$228-V$208)/5+V220</f>
        <v>4700</v>
      </c>
      <c r="W224" s="106">
        <f>(W$228-W$208)/5+W220</f>
        <v>3.3599999999999994</v>
      </c>
      <c r="X224" s="142">
        <f t="shared" si="51"/>
        <v>1398.8095238095241</v>
      </c>
      <c r="Y224" s="131">
        <f>IF(Y223=1,($C222-V224)/(V223-V224),IF(Y223=2,($C222-V223)/(V222-V223),IF(Y223=3,($C222-V222)/(V221-V222),0)))</f>
        <v>0</v>
      </c>
      <c r="Z224" s="108">
        <f>(Z$228-Z$208)/5+Z220</f>
        <v>4440</v>
      </c>
      <c r="AA224" s="106">
        <f>(AA$228-AA$208)/5+AA220</f>
        <v>2.7299999999999995</v>
      </c>
      <c r="AB224" s="142">
        <f t="shared" si="52"/>
        <v>1626.3736263736266</v>
      </c>
      <c r="AC224" s="131">
        <f>IF(AC223=1,($C222-Z224)/(Z223-Z224),IF(AC223=2,($C222-Z223)/(Z222-Z223),IF(AC223=3,($C222-Z222)/(Z221-Z222),0)))</f>
        <v>0</v>
      </c>
      <c r="AL224" s="23"/>
    </row>
    <row r="225" spans="1:38" x14ac:dyDescent="0.25">
      <c r="A225" s="128"/>
      <c r="B225" s="186">
        <v>12</v>
      </c>
      <c r="C225" s="34"/>
      <c r="D225" s="31">
        <f>IF(D226&gt;V$5,(1-(D226-V$5)/(Z$5-V$5))*(Y225-AC225)+AC225,IF(D226&gt;R$5,(1-(D226-R$5)/(V$5-R$5))*(U225-Y225)+Y225,IF(D226&gt;N$5,(1-(D226-N$5)/(R$5-N$5))*(Q225-U225)+U225,IF(D226&gt;J$5,(1-(D226-J$5)/(N$5-J$5))*(M225-Q225)+Q225,IF(D226&gt;F$5,(1-(D226-F$5)/(J$5-F$5))*(I225-M225)+M225,I225)))))</f>
        <v>4.9807260995058895</v>
      </c>
      <c r="E225" s="109" t="s">
        <v>6</v>
      </c>
      <c r="F225" s="48">
        <v>17100</v>
      </c>
      <c r="G225" s="74">
        <v>5.25</v>
      </c>
      <c r="H225" s="133">
        <f t="shared" si="53"/>
        <v>3257.1428571428573</v>
      </c>
      <c r="I225" s="16">
        <f>IF(I227=0,G228,IF(I227=1,(G227-G228)*I228+G228,IF(I227=2,(G226-G227)*I228+G227,IF(I227=3,(G225-G226)*I228+G226,G225))))</f>
        <v>5.15</v>
      </c>
      <c r="J225" s="48">
        <v>16800</v>
      </c>
      <c r="K225" s="4">
        <v>4.9000000000000004</v>
      </c>
      <c r="L225" s="133">
        <f t="shared" si="48"/>
        <v>3428.5714285714284</v>
      </c>
      <c r="M225" s="16">
        <f>IF(M227=0,K228,IF(M227=1,(K227-K228)*M228+K228,IF(M227=2,(K226-K227)*M228+K227,IF(M227=3,(K225-K226)*M228+K226,K225))))</f>
        <v>4.9000000000000004</v>
      </c>
      <c r="N225" s="48">
        <v>16600</v>
      </c>
      <c r="O225" s="4">
        <v>4.45</v>
      </c>
      <c r="P225" s="133">
        <f t="shared" si="49"/>
        <v>3730.3370786516853</v>
      </c>
      <c r="Q225" s="16">
        <f>IF(Q227=0,O228,IF(Q227=1,(O227-O228)*Q228+O228,IF(Q227=2,(O226-O227)*Q228+O227,IF(Q227=3,(O225-O226)*Q228+O226,O225))))</f>
        <v>4.6500000000000004</v>
      </c>
      <c r="R225" s="48">
        <v>16400</v>
      </c>
      <c r="S225" s="4">
        <v>4.2</v>
      </c>
      <c r="T225" s="141">
        <f t="shared" si="50"/>
        <v>3904.7619047619046</v>
      </c>
      <c r="U225" s="16">
        <f>IF(U227=0,S228,IF(U227=1,(S227-S228)*U228+S228,IF(U227=2,(S226-S227)*U228+S227,IF(U227=3,(S225-S226)*U228+S226,S225))))</f>
        <v>4.3499999999999996</v>
      </c>
      <c r="V225" s="48">
        <v>15600</v>
      </c>
      <c r="W225" s="4">
        <v>3.7</v>
      </c>
      <c r="X225" s="141">
        <f t="shared" si="51"/>
        <v>4216.2162162162158</v>
      </c>
      <c r="Y225" s="16">
        <f>IF(Y227=0,W228,IF(Y227=1,(W227-W228)*Y228+W228,IF(Y227=2,(W226-W227)*Y228+W227,IF(Y227=3,(W225-W226)*Y228+W226,W225))))</f>
        <v>3.7</v>
      </c>
      <c r="Z225" s="48">
        <v>14800</v>
      </c>
      <c r="AA225" s="4">
        <v>3.2</v>
      </c>
      <c r="AB225" s="133">
        <f t="shared" si="52"/>
        <v>4625</v>
      </c>
      <c r="AC225" s="59">
        <f>IF(AC227=0,AA228,IF(AC227=1,(AA227-AA228)*AC228+AA228,IF(AC227=2,(AA226-AA227)*AC228+AA227,IF(AC227=3,(AA225-AA226)*AC228+AA226,AA225))))</f>
        <v>3.05</v>
      </c>
      <c r="AE225" s="23"/>
      <c r="AF225" s="23"/>
      <c r="AG225" s="23"/>
      <c r="AH225" s="23"/>
      <c r="AI225" s="23"/>
      <c r="AJ225" s="23"/>
      <c r="AK225" s="23"/>
      <c r="AL225" s="23"/>
    </row>
    <row r="226" spans="1:38" x14ac:dyDescent="0.25">
      <c r="A226" s="128"/>
      <c r="B226" s="187"/>
      <c r="C226" s="13">
        <f>C$1/(21-E$1)*(C$133-B225)</f>
        <v>2314.0495867768595</v>
      </c>
      <c r="D226" s="32">
        <f>(C226/P$1)^(1/1.3)*50+C$391+$C$2/2+$N$2/100*5+X$2/2</f>
        <v>31.770956019764441</v>
      </c>
      <c r="E226" s="110" t="s">
        <v>20</v>
      </c>
      <c r="F226" s="49">
        <v>14000</v>
      </c>
      <c r="G226" s="71">
        <v>5.5</v>
      </c>
      <c r="H226" s="134">
        <f t="shared" si="53"/>
        <v>2545.4545454545455</v>
      </c>
      <c r="I226" s="63">
        <f>$C226/I225</f>
        <v>449.33001684987562</v>
      </c>
      <c r="J226" s="49">
        <v>14000</v>
      </c>
      <c r="K226" s="6">
        <v>5.15</v>
      </c>
      <c r="L226" s="134">
        <f t="shared" si="48"/>
        <v>2718.4466019417473</v>
      </c>
      <c r="M226" s="63">
        <f>$C226/M225</f>
        <v>472.25501770956316</v>
      </c>
      <c r="N226" s="49">
        <v>14000</v>
      </c>
      <c r="O226" s="6">
        <v>4.8</v>
      </c>
      <c r="P226" s="134">
        <f t="shared" si="49"/>
        <v>2916.666666666667</v>
      </c>
      <c r="Q226" s="63">
        <f>$C226/Q225</f>
        <v>497.64507242513105</v>
      </c>
      <c r="R226" s="49">
        <v>14000</v>
      </c>
      <c r="S226" s="6">
        <v>4.45</v>
      </c>
      <c r="T226" s="139">
        <f t="shared" si="50"/>
        <v>3146.067415730337</v>
      </c>
      <c r="U226" s="63">
        <f>$C226/U225</f>
        <v>531.96542224755399</v>
      </c>
      <c r="V226" s="49">
        <v>14000</v>
      </c>
      <c r="W226" s="6">
        <v>4</v>
      </c>
      <c r="X226" s="139">
        <f t="shared" si="51"/>
        <v>3500</v>
      </c>
      <c r="Y226" s="63">
        <f>$C226/Y225</f>
        <v>625.41880723698898</v>
      </c>
      <c r="Z226" s="49">
        <v>14000</v>
      </c>
      <c r="AA226" s="6">
        <v>3.5</v>
      </c>
      <c r="AB226" s="134">
        <f t="shared" si="52"/>
        <v>4000</v>
      </c>
      <c r="AC226" s="63">
        <f>IF($C226&gt;Z225,AB225,$C226/AC225)</f>
        <v>758.70478254979002</v>
      </c>
      <c r="AL226" s="23"/>
    </row>
    <row r="227" spans="1:38" x14ac:dyDescent="0.25">
      <c r="A227" s="128"/>
      <c r="B227" s="187"/>
      <c r="C227" s="225">
        <f>C228/X$2/60/1.11</f>
        <v>6.9528608137446026</v>
      </c>
      <c r="D227" s="38">
        <f>IF(AND(D226&lt;F$5,C226&lt;F228),C226/F228*100,IF(AND(D226&lt;J$5,C226&lt;J228),C226/(F228-((D226-F$5)/(J$5-F$5))*(F228-J228))*100,IF(AND(D226&lt;N$5,C226&lt;N228),C226/(J228-((D226-J$5)/(N$5-J$5))*(J228-N228))*100,IF(AND(D226&lt;R$5,C226&lt;R228),C226/(N228-((D226-N$5)/(R$5-N$5))*(N228-R228))*100,IF(AND(D226&lt;V$5,C230&lt;V228),C226/(R228-((D226-R$5)/(V$5-R$5))*(R228-V228))*100,100)))))</f>
        <v>36.561707139333855</v>
      </c>
      <c r="E227" s="110" t="s">
        <v>21</v>
      </c>
      <c r="F227" s="49">
        <v>11200</v>
      </c>
      <c r="G227" s="71">
        <v>5.85</v>
      </c>
      <c r="H227" s="134">
        <f t="shared" si="53"/>
        <v>1914.5299145299145</v>
      </c>
      <c r="I227" s="130">
        <f>IF($C226&gt;F226,3,IF($C226&gt;F227,2,IF($C226&gt;F228,1,0)))</f>
        <v>0</v>
      </c>
      <c r="J227" s="49">
        <v>11200</v>
      </c>
      <c r="K227" s="6">
        <v>5.55</v>
      </c>
      <c r="L227" s="134">
        <f t="shared" si="48"/>
        <v>2018.018018018018</v>
      </c>
      <c r="M227" s="130">
        <f>IF($C226&gt;J226,3,IF($C226&gt;J227,2,IF($C226&gt;J228,1,0)))</f>
        <v>0</v>
      </c>
      <c r="N227" s="49">
        <v>11200</v>
      </c>
      <c r="O227" s="6">
        <v>5.25</v>
      </c>
      <c r="P227" s="134">
        <f t="shared" si="49"/>
        <v>2133.3333333333335</v>
      </c>
      <c r="Q227" s="130">
        <f>IF($C226&gt;N226,3,IF($C226&gt;N227,2,IF($C226&gt;N228,1,0)))</f>
        <v>0</v>
      </c>
      <c r="R227" s="49">
        <v>11200</v>
      </c>
      <c r="S227" s="6">
        <v>4.9000000000000004</v>
      </c>
      <c r="T227" s="139">
        <f t="shared" si="50"/>
        <v>2285.7142857142853</v>
      </c>
      <c r="U227" s="130">
        <f>IF($C226&gt;R226,3,IF($C226&gt;R227,2,IF($C226&gt;R228,1,0)))</f>
        <v>0</v>
      </c>
      <c r="V227" s="49">
        <v>11200</v>
      </c>
      <c r="W227" s="6">
        <v>4.3</v>
      </c>
      <c r="X227" s="139">
        <f t="shared" si="51"/>
        <v>2604.651162790698</v>
      </c>
      <c r="Y227" s="130">
        <f>IF($C226&gt;V226,3,IF($C226&gt;V227,2,IF($C226&gt;V228,1,0)))</f>
        <v>0</v>
      </c>
      <c r="Z227" s="49">
        <v>11200</v>
      </c>
      <c r="AA227" s="6">
        <v>3.7</v>
      </c>
      <c r="AB227" s="139">
        <f t="shared" si="52"/>
        <v>3027.0270270270271</v>
      </c>
      <c r="AC227" s="129">
        <f>IF($C226&gt;Z225,4,IF($C226&gt;Z226,3,IF($C226&gt;Z227,2,IF($C226&gt;Z228,1,0))))</f>
        <v>0</v>
      </c>
      <c r="AL227" s="23"/>
    </row>
    <row r="228" spans="1:38" ht="15.75" thickBot="1" x14ac:dyDescent="0.3">
      <c r="A228" s="128"/>
      <c r="B228" s="188"/>
      <c r="C228" s="161">
        <f>D228*D225</f>
        <v>2315.3026509769529</v>
      </c>
      <c r="D228" s="33">
        <f>IF(AND(C226&gt;Z225,D226&gt;Z$5),AB225,IF(D226&gt;V$5,((D226-V$5)/(Z$5-V$5))*(AC226-Y226)+Y226,IF(D226&gt;R$5,((D226-R$5)/(V$5-R$5))*(Y226-U226)+U226,IF(D226&gt;N$5,((D226-N$5)/(R$5-N$5))*(U226-Q226)+Q226,IF(D226&gt;J$5,((D226-J$5)/(N$5-J$5))*(Q226-M226)+M226,IF(D226&gt;F$5,((D226-F$5)/(J$5-F$5))*(M226-I226)+I226,I226))))))</f>
        <v>464.85243410727628</v>
      </c>
      <c r="E228" s="111" t="s">
        <v>7</v>
      </c>
      <c r="F228" s="50">
        <v>6600</v>
      </c>
      <c r="G228" s="73">
        <v>5.15</v>
      </c>
      <c r="H228" s="135">
        <f t="shared" si="53"/>
        <v>1281.5533980582522</v>
      </c>
      <c r="I228" s="131">
        <f>IF(I227=1,($C226-F228)/(F227-F228),IF(I227=2,($C226-F227)/(F226-F227),IF(I227=3,($C226-F226)/(F225-F226),0)))</f>
        <v>0</v>
      </c>
      <c r="J228" s="50">
        <v>6200</v>
      </c>
      <c r="K228" s="8">
        <v>4.9000000000000004</v>
      </c>
      <c r="L228" s="135">
        <f t="shared" si="48"/>
        <v>1265.3061224489795</v>
      </c>
      <c r="M228" s="131">
        <f>IF(M227=1,($C226-J228)/(J227-J228),IF(M227=2,($C226-J227)/(J226-J227),IF(M227=3,($C226-J226)/(J225-J226),0)))</f>
        <v>0</v>
      </c>
      <c r="N228" s="50">
        <v>5800</v>
      </c>
      <c r="O228" s="8">
        <v>4.6500000000000004</v>
      </c>
      <c r="P228" s="135">
        <f t="shared" si="49"/>
        <v>1247.3118279569892</v>
      </c>
      <c r="Q228" s="131">
        <f>IF(Q227=1,($C226-N228)/(N227-N228),IF(Q227=2,($C226-N227)/(N226-N227),IF(Q227=3,($C226-N226)/(N225-N226),0)))</f>
        <v>0</v>
      </c>
      <c r="R228" s="50">
        <v>5400</v>
      </c>
      <c r="S228" s="8">
        <v>4.3499999999999996</v>
      </c>
      <c r="T228" s="142">
        <f t="shared" si="50"/>
        <v>1241.3793103448277</v>
      </c>
      <c r="U228" s="131">
        <f>IF(U227=1,($C226-R228)/(R227-R228),IF(U227=2,($C226-R227)/(R226-R227),IF(U227=3,($C226-R226)/(R225-R226),0)))</f>
        <v>0</v>
      </c>
      <c r="V228" s="50">
        <v>5200</v>
      </c>
      <c r="W228" s="8">
        <v>3.7</v>
      </c>
      <c r="X228" s="142">
        <f t="shared" si="51"/>
        <v>1405.4054054054054</v>
      </c>
      <c r="Y228" s="131">
        <f>IF(Y227=1,($C226-V228)/(V227-V228),IF(Y227=2,($C226-V227)/(V226-V227),IF(Y227=3,($C226-V226)/(V225-V226),0)))</f>
        <v>0</v>
      </c>
      <c r="Z228" s="50">
        <v>5000</v>
      </c>
      <c r="AA228" s="8">
        <v>3.05</v>
      </c>
      <c r="AB228" s="142">
        <f t="shared" si="52"/>
        <v>1639.344262295082</v>
      </c>
      <c r="AC228" s="131">
        <f>IF(AC227=1,($C226-Z228)/(Z227-Z228),IF(AC227=2,($C226-Z227)/(Z226-Z227),IF(AC227=3,($C226-Z226)/(Z225-Z226),0)))</f>
        <v>0</v>
      </c>
      <c r="AL228" s="23"/>
    </row>
    <row r="229" spans="1:38" x14ac:dyDescent="0.25">
      <c r="A229" s="128"/>
      <c r="B229" s="186">
        <v>13</v>
      </c>
      <c r="C229" s="25"/>
      <c r="D229" s="31">
        <f>IF(D230&gt;V$5,(1-(D230-V$5)/(Z$5-V$5))*(Y229-AC229)+AC229,IF(D230&gt;R$5,(1-(D230-R$5)/(V$5-R$5))*(U229-Y229)+Y229,IF(D230&gt;N$5,(1-(D230-N$5)/(R$5-N$5))*(Q229-U229)+U229,IF(D230&gt;J$5,(1-(D230-J$5)/(N$5-J$5))*(M229-Q229)+Q229,IF(D230&gt;F$5,(1-(D230-F$5)/(J$5-F$5))*(I229-M229)+M229,I229)))))</f>
        <v>5.0428210828842994</v>
      </c>
      <c r="E229" s="109" t="s">
        <v>6</v>
      </c>
      <c r="F229" s="107">
        <f>(F$237-F$225)/3+F225</f>
        <v>17566.666666666668</v>
      </c>
      <c r="G229" s="105">
        <f>(G$237-G$225)/3+G225</f>
        <v>5.2833333333333332</v>
      </c>
      <c r="H229" s="133">
        <f t="shared" si="53"/>
        <v>3324.9211356466881</v>
      </c>
      <c r="I229" s="16">
        <f>IF(I231=0,G232,IF(I231=1,(G231-G232)*I232+G232,IF(I231=2,(G230-G231)*I232+G231,IF(I231=3,(G229-G230)*I232+G230,G229))))</f>
        <v>5.15</v>
      </c>
      <c r="J229" s="107">
        <f>(J$237-J$225)/3+J225</f>
        <v>17266.666666666668</v>
      </c>
      <c r="K229" s="105">
        <f>(K$237-K$225)/3+K225</f>
        <v>4.9333333333333336</v>
      </c>
      <c r="L229" s="133">
        <f t="shared" si="48"/>
        <v>3500</v>
      </c>
      <c r="M229" s="16">
        <f>IF(M231=0,K232,IF(M231=1,(K231-K232)*M232+K232,IF(M231=2,(K230-K231)*M232+K231,IF(M231=3,(K229-K230)*M232+K230,K229))))</f>
        <v>4.9666666666666668</v>
      </c>
      <c r="N229" s="107">
        <f>(N$237-N$225)/3+N225</f>
        <v>17033.333333333332</v>
      </c>
      <c r="O229" s="105">
        <f>(O$237-O$225)/3+O225</f>
        <v>4.55</v>
      </c>
      <c r="P229" s="133">
        <f t="shared" si="49"/>
        <v>3743.5897435897436</v>
      </c>
      <c r="Q229" s="16">
        <f>IF(Q231=0,O232,IF(Q231=1,(O231-O232)*Q232+O232,IF(Q231=2,(O230-O231)*Q232+O231,IF(Q231=3,(O229-O230)*Q232+O230,O229))))</f>
        <v>4.7833333333333332</v>
      </c>
      <c r="R229" s="107">
        <f>(R$237-R$225)/3+R225</f>
        <v>16833.333333333332</v>
      </c>
      <c r="S229" s="105">
        <f>(S$237-S$225)/3+S225</f>
        <v>4.3</v>
      </c>
      <c r="T229" s="141">
        <f t="shared" si="50"/>
        <v>3914.7286821705425</v>
      </c>
      <c r="U229" s="16">
        <f>IF(U231=0,S232,IF(U231=1,(S231-S232)*U232+S232,IF(U231=2,(S230-S231)*U232+S231,IF(U231=3,(S229-S230)*U232+S230,S229))))</f>
        <v>4.55</v>
      </c>
      <c r="V229" s="107">
        <f>(V$237-V$225)/3+V225</f>
        <v>16033.333333333334</v>
      </c>
      <c r="W229" s="105">
        <f>(W$237-W$225)/3+W225</f>
        <v>3.8000000000000003</v>
      </c>
      <c r="X229" s="141">
        <f t="shared" si="51"/>
        <v>4219.2982456140353</v>
      </c>
      <c r="Y229" s="16">
        <f>IF(Y231=0,W232,IF(Y231=1,(W231-W232)*Y232+W232,IF(Y231=2,(W230-W231)*Y232+W231,IF(Y231=3,(W229-W230)*Y232+W230,W229))))</f>
        <v>3.9166666666666665</v>
      </c>
      <c r="Z229" s="107">
        <f>(Z$237-Z$225)/3+Z225</f>
        <v>15200</v>
      </c>
      <c r="AA229" s="105">
        <f>(AA$237-AA$225)/3+AA225</f>
        <v>3.3000000000000003</v>
      </c>
      <c r="AB229" s="141">
        <f t="shared" si="52"/>
        <v>4606.060606060606</v>
      </c>
      <c r="AC229" s="59">
        <f>IF(AC231=0,AA232,IF(AC231=1,(AA231-AA232)*AC232+AA232,IF(AC231=2,(AA230-AA231)*AC232+AA231,IF(AC231=3,(AA229-AA230)*AC232+AA230,AA229))))</f>
        <v>3.2666666666666666</v>
      </c>
      <c r="AE229" s="23"/>
      <c r="AF229" s="23"/>
      <c r="AG229" s="23"/>
      <c r="AH229" s="23"/>
      <c r="AI229" s="23"/>
      <c r="AJ229" s="23"/>
      <c r="AK229" s="23"/>
      <c r="AL229" s="23"/>
    </row>
    <row r="230" spans="1:38" x14ac:dyDescent="0.25">
      <c r="A230" s="128"/>
      <c r="B230" s="187"/>
      <c r="C230" s="13">
        <f>C$1/(21-E$1)*(C$133-B229)</f>
        <v>1983.4710743801654</v>
      </c>
      <c r="D230" s="32">
        <f>(C230/P$1)^(1/1.3)*50+C$391+$C$2/2+$N$2/100*5+X$2/2</f>
        <v>30.846122751765503</v>
      </c>
      <c r="E230" s="110" t="s">
        <v>20</v>
      </c>
      <c r="F230" s="49">
        <v>14000</v>
      </c>
      <c r="G230" s="104">
        <f>(G$238-G$226)/3+G226</f>
        <v>5.5</v>
      </c>
      <c r="H230" s="134">
        <f t="shared" si="53"/>
        <v>2545.4545454545455</v>
      </c>
      <c r="I230" s="63">
        <f>$C230/I229</f>
        <v>385.14001444275056</v>
      </c>
      <c r="J230" s="49">
        <v>14000</v>
      </c>
      <c r="K230" s="104">
        <f>(K$238-K$226)/3+K226</f>
        <v>5.1833333333333336</v>
      </c>
      <c r="L230" s="134">
        <f t="shared" si="48"/>
        <v>2700.9646302250803</v>
      </c>
      <c r="M230" s="63">
        <f>$C230/M229</f>
        <v>399.35659215708029</v>
      </c>
      <c r="N230" s="49">
        <v>14000</v>
      </c>
      <c r="O230" s="104">
        <f>(O$238-O$226)/3+O226</f>
        <v>4.8666666666666663</v>
      </c>
      <c r="P230" s="134">
        <f t="shared" si="49"/>
        <v>2876.7123287671234</v>
      </c>
      <c r="Q230" s="63">
        <f>$C230/Q229</f>
        <v>414.66294237912865</v>
      </c>
      <c r="R230" s="49">
        <v>14000</v>
      </c>
      <c r="S230" s="104">
        <f>(S$238-S$226)/3+S226</f>
        <v>4.55</v>
      </c>
      <c r="T230" s="139">
        <f t="shared" si="50"/>
        <v>3076.9230769230771</v>
      </c>
      <c r="U230" s="63">
        <f>$C230/U229</f>
        <v>435.92770865498142</v>
      </c>
      <c r="V230" s="49">
        <v>14000</v>
      </c>
      <c r="W230" s="104">
        <f>(W$238-W$226)/3+W226</f>
        <v>4.0999999999999996</v>
      </c>
      <c r="X230" s="139">
        <f t="shared" si="51"/>
        <v>3414.6341463414637</v>
      </c>
      <c r="Y230" s="63">
        <f>$C230/Y229</f>
        <v>506.41814665025504</v>
      </c>
      <c r="Z230" s="49">
        <v>14000</v>
      </c>
      <c r="AA230" s="104">
        <f>(AA$238-AA$226)/3+AA226</f>
        <v>3.6166666666666667</v>
      </c>
      <c r="AB230" s="139">
        <f t="shared" si="52"/>
        <v>3870.9677419354839</v>
      </c>
      <c r="AC230" s="63">
        <f>IF($C230&gt;Z229,AB229,$C230/AC229)</f>
        <v>607.18502276943843</v>
      </c>
      <c r="AL230" s="23"/>
    </row>
    <row r="231" spans="1:38" x14ac:dyDescent="0.25">
      <c r="A231" s="128"/>
      <c r="B231" s="187"/>
      <c r="C231" s="225">
        <f>C232/X$2/60/1.11</f>
        <v>5.9582702939522516</v>
      </c>
      <c r="D231" s="38">
        <f>IF(AND(D230&lt;F$5,C230&lt;F232),C230/F232*100,IF(AND(D230&lt;J$5,C230&lt;J232),C230/(F232-((D230-F$5)/(J$5-F$5))*(F232-J232))*100,IF(AND(D230&lt;N$5,C230&lt;N232),C230/(J232-((D230-J$5)/(N$5-J$5))*(J232-N232))*100,IF(AND(D230&lt;R$5,C230&lt;R232),C230/(N232-((D230-N$5)/(R$5-N$5))*(N232-R232))*100,IF(AND(D230&lt;V$5,C234&lt;V232),C230/(R232-((D230-R$5)/(V$5-R$5))*(R232-V232))*100,100)))))</f>
        <v>30.767383554496547</v>
      </c>
      <c r="E231" s="110" t="s">
        <v>21</v>
      </c>
      <c r="F231" s="49">
        <v>11200</v>
      </c>
      <c r="G231" s="104">
        <f>(G$239-G$227)/3+G227</f>
        <v>5.8999999999999995</v>
      </c>
      <c r="H231" s="134">
        <f t="shared" si="53"/>
        <v>1898.305084745763</v>
      </c>
      <c r="I231" s="130">
        <f>IF($C230&gt;F230,3,IF($C230&gt;F231,2,IF($C230&gt;F232,1,0)))</f>
        <v>0</v>
      </c>
      <c r="J231" s="49">
        <v>11200</v>
      </c>
      <c r="K231" s="104">
        <f>(K$239-K$227)/3+K227</f>
        <v>5.583333333333333</v>
      </c>
      <c r="L231" s="134">
        <f t="shared" si="48"/>
        <v>2005.9701492537315</v>
      </c>
      <c r="M231" s="130">
        <f>IF($C230&gt;J230,3,IF($C230&gt;J231,2,IF($C230&gt;J232,1,0)))</f>
        <v>0</v>
      </c>
      <c r="N231" s="49">
        <v>11200</v>
      </c>
      <c r="O231" s="104">
        <f>(O$239-O$227)/3+O227</f>
        <v>5.3166666666666664</v>
      </c>
      <c r="P231" s="134">
        <f t="shared" si="49"/>
        <v>2106.5830721003135</v>
      </c>
      <c r="Q231" s="130">
        <f>IF($C230&gt;N230,3,IF($C230&gt;N231,2,IF($C230&gt;N232,1,0)))</f>
        <v>0</v>
      </c>
      <c r="R231" s="49">
        <v>11200</v>
      </c>
      <c r="S231" s="104">
        <f>(S$239-S$227)/3+S227</f>
        <v>5.0166666666666666</v>
      </c>
      <c r="T231" s="139">
        <f t="shared" si="50"/>
        <v>2232.5581395348836</v>
      </c>
      <c r="U231" s="130">
        <f>IF($C230&gt;R230,3,IF($C230&gt;R231,2,IF($C230&gt;R232,1,0)))</f>
        <v>0</v>
      </c>
      <c r="V231" s="49">
        <v>11200</v>
      </c>
      <c r="W231" s="104">
        <f>(W$239-W$227)/3+W227</f>
        <v>4.416666666666667</v>
      </c>
      <c r="X231" s="139">
        <f t="shared" si="51"/>
        <v>2535.8490566037735</v>
      </c>
      <c r="Y231" s="130">
        <f>IF($C230&gt;V230,3,IF($C230&gt;V231,2,IF($C230&gt;V232,1,0)))</f>
        <v>0</v>
      </c>
      <c r="Z231" s="49">
        <v>11200</v>
      </c>
      <c r="AA231" s="104">
        <f>(AA$239-AA$227)/3+AA227</f>
        <v>3.8166666666666669</v>
      </c>
      <c r="AB231" s="139">
        <f t="shared" si="52"/>
        <v>2934.4978165938865</v>
      </c>
      <c r="AC231" s="129">
        <f>IF($C230&gt;Z229,4,IF($C230&gt;Z230,3,IF($C230&gt;Z231,2,IF($C230&gt;Z232,1,0))))</f>
        <v>0</v>
      </c>
      <c r="AL231" s="23"/>
    </row>
    <row r="232" spans="1:38" ht="15.75" thickBot="1" x14ac:dyDescent="0.3">
      <c r="A232" s="128"/>
      <c r="B232" s="188"/>
      <c r="C232" s="161">
        <f>D232*D229</f>
        <v>1984.1040078860999</v>
      </c>
      <c r="D232" s="33">
        <f>IF(AND(C230&gt;Z229,D230&gt;Z$5),AB229,IF(D230&gt;V$5,((D230-V$5)/(Z$5-V$5))*(AC230-Y230)+Y230,IF(D230&gt;R$5,((D230-R$5)/(V$5-R$5))*(Y230-U230)+U230,IF(D230&gt;N$5,((D230-N$5)/(R$5-N$5))*(U230-Q230)+Q230,IF(D230&gt;J$5,((D230-J$5)/(N$5-J$5))*(Q230-M230)+M230,IF(D230&gt;F$5,((D230-F$5)/(J$5-F$5))*(M230-I230)+I230,I230))))))</f>
        <v>393.45120028554908</v>
      </c>
      <c r="E232" s="111" t="s">
        <v>7</v>
      </c>
      <c r="F232" s="108">
        <f>(F$240-F$228)/3+F228</f>
        <v>6700</v>
      </c>
      <c r="G232" s="106">
        <f>(G$240-G$228)/3+G228</f>
        <v>5.15</v>
      </c>
      <c r="H232" s="135">
        <f t="shared" si="53"/>
        <v>1300.9708737864078</v>
      </c>
      <c r="I232" s="131">
        <f>IF(I231=1,($C230-F232)/(F231-F232),IF(I231=2,($C230-F231)/(F230-F231),IF(I231=3,($C230-F230)/(F229-F230),0)))</f>
        <v>0</v>
      </c>
      <c r="J232" s="108">
        <f>(J$240-J$228)/3+J228</f>
        <v>6266.666666666667</v>
      </c>
      <c r="K232" s="106">
        <f>(K$240-K$228)/3+K228</f>
        <v>4.9666666666666668</v>
      </c>
      <c r="L232" s="135">
        <f t="shared" si="48"/>
        <v>1261.744966442953</v>
      </c>
      <c r="M232" s="131">
        <f>IF(M231=1,($C230-J232)/(J231-J232),IF(M231=2,($C230-J231)/(J230-J231),IF(M231=3,($C230-J230)/(J229-J230),0)))</f>
        <v>0</v>
      </c>
      <c r="N232" s="108">
        <f>(N$240-N$228)/3+N228</f>
        <v>5833.333333333333</v>
      </c>
      <c r="O232" s="106">
        <f>(O$240-O$228)/3+O228</f>
        <v>4.7833333333333332</v>
      </c>
      <c r="P232" s="135">
        <f t="shared" si="49"/>
        <v>1219.5121951219512</v>
      </c>
      <c r="Q232" s="131">
        <f>IF(Q231=1,($C230-N232)/(N231-N232),IF(Q231=2,($C230-N231)/(N230-N231),IF(Q231=3,($C230-N230)/(N229-N230),0)))</f>
        <v>0</v>
      </c>
      <c r="R232" s="108">
        <f>(R$240-R$228)/3+R228</f>
        <v>5400</v>
      </c>
      <c r="S232" s="106">
        <f>(S$240-S$228)/3+S228</f>
        <v>4.55</v>
      </c>
      <c r="T232" s="142">
        <f t="shared" si="50"/>
        <v>1186.8131868131868</v>
      </c>
      <c r="U232" s="131">
        <f>IF(U231=1,($C230-R232)/(R231-R232),IF(U231=2,($C230-R231)/(R230-R231),IF(U231=3,($C230-R230)/(R229-R230),0)))</f>
        <v>0</v>
      </c>
      <c r="V232" s="108">
        <f>(V$240-V$228)/3+V228</f>
        <v>5233.333333333333</v>
      </c>
      <c r="W232" s="106">
        <f>(W$240-W$228)/3+W228</f>
        <v>3.9166666666666665</v>
      </c>
      <c r="X232" s="142">
        <f t="shared" si="51"/>
        <v>1336.1702127659573</v>
      </c>
      <c r="Y232" s="131">
        <f>IF(Y231=1,($C230-V232)/(V231-V232),IF(Y231=2,($C230-V231)/(V230-V231),IF(Y231=3,($C230-V230)/(V229-V230),0)))</f>
        <v>0</v>
      </c>
      <c r="Z232" s="108">
        <f>(Z$240-Z$228)/3+Z228</f>
        <v>5066.666666666667</v>
      </c>
      <c r="AA232" s="106">
        <f>(AA$240-AA$228)/3+AA228</f>
        <v>3.2666666666666666</v>
      </c>
      <c r="AB232" s="142">
        <f t="shared" si="52"/>
        <v>1551.0204081632655</v>
      </c>
      <c r="AC232" s="131">
        <f>IF(AC231=1,($C230-Z232)/(Z231-Z232),IF(AC231=2,($C230-Z231)/(Z230-Z231),IF(AC231=3,($C230-Z230)/(Z229-Z230),0)))</f>
        <v>0</v>
      </c>
      <c r="AL232" s="23"/>
    </row>
    <row r="233" spans="1:38" x14ac:dyDescent="0.25">
      <c r="A233" s="128"/>
      <c r="B233" s="186">
        <v>14</v>
      </c>
      <c r="C233" s="34"/>
      <c r="D233" s="31">
        <f>IF(D234&gt;V$5,(1-(D234-V$5)/(Z$5-V$5))*(Y233-AC233)+AC233,IF(D234&gt;R$5,(1-(D234-R$5)/(V$5-R$5))*(U233-Y233)+Y233,IF(D234&gt;N$5,(1-(D234-N$5)/(R$5-N$5))*(Q233-U233)+U233,IF(D234&gt;J$5,(1-(D234-J$5)/(N$5-J$5))*(M233-Q233)+Q233,IF(D234&gt;F$5,(1-(D234-F$5)/(J$5-F$5))*(I233-M233)+M233,I233)))))</f>
        <v>5.0930102837672244</v>
      </c>
      <c r="E233" s="109" t="s">
        <v>6</v>
      </c>
      <c r="F233" s="107">
        <f>(F$237-F$225)/3+F229</f>
        <v>18033.333333333336</v>
      </c>
      <c r="G233" s="105">
        <f>(G$237-G$225)/3+G229</f>
        <v>5.3166666666666664</v>
      </c>
      <c r="H233" s="133">
        <f t="shared" si="53"/>
        <v>3391.8495297805648</v>
      </c>
      <c r="I233" s="16">
        <f>IF(I235=0,G236,IF(I235=1,(G235-G236)*I236+G236,IF(I235=2,(G234-G235)*I236+G235,IF(I235=3,(G233-G234)*I236+G234,G233))))</f>
        <v>5.15</v>
      </c>
      <c r="J233" s="107">
        <f>(J$237-J$225)/3+J229</f>
        <v>17733.333333333336</v>
      </c>
      <c r="K233" s="105">
        <f>(K$237-K$225)/3+K229</f>
        <v>4.9666666666666668</v>
      </c>
      <c r="L233" s="133">
        <f t="shared" si="48"/>
        <v>3570.4697986577185</v>
      </c>
      <c r="M233" s="16">
        <f>IF(M235=0,K236,IF(M235=1,(K235-K236)*M236+K236,IF(M235=2,(K234-K235)*M236+K235,IF(M235=3,(K233-K234)*M236+K234,K233))))</f>
        <v>5.0333333333333332</v>
      </c>
      <c r="N233" s="107">
        <f>(N$237-N$225)/3+N229</f>
        <v>17466.666666666664</v>
      </c>
      <c r="O233" s="105">
        <f>(O$237-O$225)/3+O229</f>
        <v>4.6499999999999995</v>
      </c>
      <c r="P233" s="133">
        <f t="shared" si="49"/>
        <v>3756.2724014336918</v>
      </c>
      <c r="Q233" s="16">
        <f>IF(Q235=0,O236,IF(Q235=1,(O235-O236)*Q236+O236,IF(Q235=2,(O234-O235)*Q236+O235,IF(Q235=3,(O233-O234)*Q236+O234,O233))))</f>
        <v>4.9166666666666661</v>
      </c>
      <c r="R233" s="107">
        <f>(R$237-R$225)/3+R229</f>
        <v>17266.666666666664</v>
      </c>
      <c r="S233" s="105">
        <f>(S$237-S$225)/3+S229</f>
        <v>4.3999999999999995</v>
      </c>
      <c r="T233" s="141">
        <f t="shared" si="50"/>
        <v>3924.242424242424</v>
      </c>
      <c r="U233" s="16">
        <f>IF(U235=0,S236,IF(U235=1,(S235-S236)*U236+S236,IF(U235=2,(S234-S235)*U236+S235,IF(U235=3,(S233-S234)*U236+S234,S233))))</f>
        <v>4.75</v>
      </c>
      <c r="V233" s="107">
        <f>(V$237-V$225)/3+V229</f>
        <v>16466.666666666668</v>
      </c>
      <c r="W233" s="105">
        <f>(W$237-W$225)/3+W229</f>
        <v>3.9000000000000004</v>
      </c>
      <c r="X233" s="141">
        <f t="shared" si="51"/>
        <v>4222.2222222222217</v>
      </c>
      <c r="Y233" s="16">
        <f>IF(Y235=0,W236,IF(Y235=1,(W235-W236)*Y236+W236,IF(Y235=2,(W234-W235)*Y236+W235,IF(Y235=3,(W233-W234)*Y236+W234,W233))))</f>
        <v>4.1333333333333329</v>
      </c>
      <c r="Z233" s="107">
        <f>(Z$237-Z$225)/3+Z229</f>
        <v>15600</v>
      </c>
      <c r="AA233" s="105">
        <f>(AA$237-AA$225)/3+AA229</f>
        <v>3.4000000000000004</v>
      </c>
      <c r="AB233" s="141">
        <f t="shared" si="52"/>
        <v>4588.2352941176468</v>
      </c>
      <c r="AC233" s="59">
        <f>IF(AC235=0,AA236,IF(AC235=1,(AA235-AA236)*AC236+AA236,IF(AC235=2,(AA234-AA235)*AC236+AA235,IF(AC235=3,(AA233-AA234)*AC236+AA234,AA233))))</f>
        <v>3.4833333333333334</v>
      </c>
      <c r="AE233" s="23"/>
      <c r="AF233" s="23"/>
      <c r="AG233" s="23"/>
      <c r="AH233" s="23"/>
      <c r="AI233" s="23"/>
      <c r="AJ233" s="23"/>
      <c r="AK233" s="23"/>
      <c r="AL233" s="23"/>
    </row>
    <row r="234" spans="1:38" x14ac:dyDescent="0.25">
      <c r="A234" s="128"/>
      <c r="B234" s="187"/>
      <c r="C234" s="13">
        <f>C$1/(21-E$1)*(C$133-B233)</f>
        <v>1652.8925619834713</v>
      </c>
      <c r="D234" s="32">
        <f>(C234/P$1)^(1/1.3)*50+C$391+$C$2/2+$N$2/100*5+X$2/2</f>
        <v>29.884832819952237</v>
      </c>
      <c r="E234" s="110" t="s">
        <v>20</v>
      </c>
      <c r="F234" s="49">
        <v>14000</v>
      </c>
      <c r="G234" s="104">
        <f>(G$238-G$226)/3+G230</f>
        <v>5.5</v>
      </c>
      <c r="H234" s="134">
        <f t="shared" si="53"/>
        <v>2545.4545454545455</v>
      </c>
      <c r="I234" s="63">
        <f>$C234/I233</f>
        <v>320.95001203562549</v>
      </c>
      <c r="J234" s="49">
        <v>14000</v>
      </c>
      <c r="K234" s="104">
        <f>(K$238-K$226)/3+K230</f>
        <v>5.2166666666666668</v>
      </c>
      <c r="L234" s="134">
        <f t="shared" si="48"/>
        <v>2683.7060702875397</v>
      </c>
      <c r="M234" s="63">
        <f>$C234/M233</f>
        <v>328.38925072519299</v>
      </c>
      <c r="N234" s="49">
        <v>14000</v>
      </c>
      <c r="O234" s="104">
        <f>(O$238-O$226)/3+O230</f>
        <v>4.9333333333333327</v>
      </c>
      <c r="P234" s="134">
        <f t="shared" si="49"/>
        <v>2837.8378378378384</v>
      </c>
      <c r="Q234" s="63">
        <f>$C234/Q233</f>
        <v>336.18153803053656</v>
      </c>
      <c r="R234" s="49">
        <v>14000</v>
      </c>
      <c r="S234" s="104">
        <f>(S$238-S$226)/3+S230</f>
        <v>4.6499999999999995</v>
      </c>
      <c r="T234" s="139">
        <f t="shared" si="50"/>
        <v>3010.7526881720432</v>
      </c>
      <c r="U234" s="63">
        <f>$C234/U233</f>
        <v>347.97738147020448</v>
      </c>
      <c r="V234" s="49">
        <v>14000</v>
      </c>
      <c r="W234" s="104">
        <f>(W$238-W$226)/3+W230</f>
        <v>4.1999999999999993</v>
      </c>
      <c r="X234" s="139">
        <f t="shared" si="51"/>
        <v>3333.3333333333339</v>
      </c>
      <c r="Y234" s="63">
        <f>$C234/Y233</f>
        <v>399.8933617701947</v>
      </c>
      <c r="Z234" s="49">
        <v>14000</v>
      </c>
      <c r="AA234" s="104">
        <f>(AA$238-AA$226)/3+AA230</f>
        <v>3.7333333333333334</v>
      </c>
      <c r="AB234" s="139">
        <f t="shared" si="52"/>
        <v>3750</v>
      </c>
      <c r="AC234" s="63">
        <f>IF($C234&gt;Z233,AB233,$C234/AC233)</f>
        <v>474.51461109573336</v>
      </c>
      <c r="AL234" s="23"/>
    </row>
    <row r="235" spans="1:38" x14ac:dyDescent="0.25">
      <c r="A235" s="128"/>
      <c r="B235" s="187"/>
      <c r="C235" s="225">
        <f>C236/X$2/60/1.11</f>
        <v>4.9642925665566473</v>
      </c>
      <c r="D235" s="38">
        <f>IF(AND(D234&lt;F$5,C234&lt;F236),C234/F236*100,IF(AND(D234&lt;J$5,C234&lt;J236),C234/(F236-((D234-F$5)/(J$5-F$5))*(F236-J236))*100,IF(AND(D234&lt;N$5,C234&lt;N236),C234/(J236-((D234-J$5)/(N$5-J$5))*(J236-N236))*100,IF(AND(D234&lt;R$5,C234&lt;R236),C234/(N236-((D234-N$5)/(R$5-N$5))*(N236-R236))*100,IF(AND(D234&lt;V$5,C238&lt;V236),C234/(R236-((D234-R$5)/(V$5-R$5))*(R236-V236))*100,100)))))</f>
        <v>25.150368477816045</v>
      </c>
      <c r="E235" s="110" t="s">
        <v>21</v>
      </c>
      <c r="F235" s="49">
        <v>11200</v>
      </c>
      <c r="G235" s="104">
        <f>(G$239-G$227)/3+G231</f>
        <v>5.9499999999999993</v>
      </c>
      <c r="H235" s="134">
        <f t="shared" si="53"/>
        <v>1882.3529411764707</v>
      </c>
      <c r="I235" s="130">
        <f>IF($C234&gt;F234,3,IF($C234&gt;F235,2,IF($C234&gt;F236,1,0)))</f>
        <v>0</v>
      </c>
      <c r="J235" s="49">
        <v>11200</v>
      </c>
      <c r="K235" s="104">
        <f>(K$239-K$227)/3+K231</f>
        <v>5.6166666666666663</v>
      </c>
      <c r="L235" s="134">
        <f t="shared" si="48"/>
        <v>1994.06528189911</v>
      </c>
      <c r="M235" s="130">
        <f>IF($C234&gt;J234,3,IF($C234&gt;J235,2,IF($C234&gt;J236,1,0)))</f>
        <v>0</v>
      </c>
      <c r="N235" s="49">
        <v>11200</v>
      </c>
      <c r="O235" s="104">
        <f>(O$239-O$227)/3+O231</f>
        <v>5.3833333333333329</v>
      </c>
      <c r="P235" s="134">
        <f t="shared" si="49"/>
        <v>2080.4953560371519</v>
      </c>
      <c r="Q235" s="130">
        <f>IF($C234&gt;N234,3,IF($C234&gt;N235,2,IF($C234&gt;N236,1,0)))</f>
        <v>0</v>
      </c>
      <c r="R235" s="49">
        <v>11200</v>
      </c>
      <c r="S235" s="104">
        <f>(S$239-S$227)/3+S231</f>
        <v>5.1333333333333329</v>
      </c>
      <c r="T235" s="139">
        <f t="shared" si="50"/>
        <v>2181.818181818182</v>
      </c>
      <c r="U235" s="130">
        <f>IF($C234&gt;R234,3,IF($C234&gt;R235,2,IF($C234&gt;R236,1,0)))</f>
        <v>0</v>
      </c>
      <c r="V235" s="49">
        <v>11200</v>
      </c>
      <c r="W235" s="104">
        <f>(W$239-W$227)/3+W231</f>
        <v>4.5333333333333341</v>
      </c>
      <c r="X235" s="139">
        <f t="shared" si="51"/>
        <v>2470.5882352941171</v>
      </c>
      <c r="Y235" s="130">
        <f>IF($C234&gt;V234,3,IF($C234&gt;V235,2,IF($C234&gt;V236,1,0)))</f>
        <v>0</v>
      </c>
      <c r="Z235" s="49">
        <v>11200</v>
      </c>
      <c r="AA235" s="104">
        <f>(AA$239-AA$227)/3+AA231</f>
        <v>3.9333333333333336</v>
      </c>
      <c r="AB235" s="139">
        <f t="shared" si="52"/>
        <v>2847.4576271186438</v>
      </c>
      <c r="AC235" s="129">
        <f>IF($C234&gt;Z233,4,IF($C234&gt;Z234,3,IF($C234&gt;Z235,2,IF($C234&gt;Z236,1,0))))</f>
        <v>0</v>
      </c>
      <c r="AL235" s="23"/>
    </row>
    <row r="236" spans="1:38" ht="15.75" thickBot="1" x14ac:dyDescent="0.3">
      <c r="A236" s="128"/>
      <c r="B236" s="188"/>
      <c r="C236" s="161">
        <f>D236*D233</f>
        <v>1653.1094246633636</v>
      </c>
      <c r="D236" s="33">
        <f>IF(AND(C234&gt;Z233,D234&gt;Z$5),AB233,IF(D234&gt;V$5,((D234-V$5)/(Z$5-V$5))*(AC234-Y234)+Y234,IF(D234&gt;R$5,((D234-R$5)/(V$5-R$5))*(Y234-U234)+U234,IF(D234&gt;N$5,((D234-N$5)/(R$5-N$5))*(U234-Q234)+Q234,IF(D234&gt;J$5,((D234-J$5)/(N$5-J$5))*(Q234-M234)+M234,IF(D234&gt;F$5,((D234-F$5)/(J$5-F$5))*(M234-I234)+I234,I234))))))</f>
        <v>324.58395576625128</v>
      </c>
      <c r="E236" s="111" t="s">
        <v>7</v>
      </c>
      <c r="F236" s="108">
        <f>(F$240-F$228)/3+F232</f>
        <v>6800</v>
      </c>
      <c r="G236" s="106">
        <f>(G$240-G$228)/3+G232</f>
        <v>5.15</v>
      </c>
      <c r="H236" s="135">
        <f t="shared" si="53"/>
        <v>1320.3883495145631</v>
      </c>
      <c r="I236" s="131">
        <f>IF(I235=1,($C234-F236)/(F235-F236),IF(I235=2,($C234-F235)/(F234-F235),IF(I235=3,($C234-F234)/(F233-F234),0)))</f>
        <v>0</v>
      </c>
      <c r="J236" s="108">
        <f>(J$240-J$228)/3+J232</f>
        <v>6333.3333333333339</v>
      </c>
      <c r="K236" s="106">
        <f>(K$240-K$228)/3+K232</f>
        <v>5.0333333333333332</v>
      </c>
      <c r="L236" s="135">
        <f t="shared" si="48"/>
        <v>1258.2781456953644</v>
      </c>
      <c r="M236" s="131">
        <f>IF(M235=1,($C234-J236)/(J235-J236),IF(M235=2,($C234-J235)/(J234-J235),IF(M235=3,($C234-J234)/(J233-J234),0)))</f>
        <v>0</v>
      </c>
      <c r="N236" s="108">
        <f>(N$240-N$228)/3+N232</f>
        <v>5866.6666666666661</v>
      </c>
      <c r="O236" s="106">
        <f>(O$240-O$228)/3+O232</f>
        <v>4.9166666666666661</v>
      </c>
      <c r="P236" s="135">
        <f t="shared" si="49"/>
        <v>1193.2203389830509</v>
      </c>
      <c r="Q236" s="131">
        <f>IF(Q235=1,($C234-N236)/(N235-N236),IF(Q235=2,($C234-N235)/(N234-N235),IF(Q235=3,($C234-N234)/(N233-N234),0)))</f>
        <v>0</v>
      </c>
      <c r="R236" s="108">
        <f>(R$240-R$228)/3+R232</f>
        <v>5400</v>
      </c>
      <c r="S236" s="106">
        <f>(S$240-S$228)/3+S232</f>
        <v>4.75</v>
      </c>
      <c r="T236" s="142">
        <f t="shared" si="50"/>
        <v>1136.8421052631579</v>
      </c>
      <c r="U236" s="131">
        <f>IF(U235=1,($C234-R236)/(R235-R236),IF(U235=2,($C234-R235)/(R234-R235),IF(U235=3,($C234-R234)/(R233-R234),0)))</f>
        <v>0</v>
      </c>
      <c r="V236" s="108">
        <f>(V$240-V$228)/3+V232</f>
        <v>5266.6666666666661</v>
      </c>
      <c r="W236" s="106">
        <f>(W$240-W$228)/3+W232</f>
        <v>4.1333333333333329</v>
      </c>
      <c r="X236" s="142">
        <f t="shared" si="51"/>
        <v>1274.1935483870968</v>
      </c>
      <c r="Y236" s="131">
        <f>IF(Y235=1,($C234-V236)/(V235-V236),IF(Y235=2,($C234-V235)/(V234-V235),IF(Y235=3,($C234-V234)/(V233-V234),0)))</f>
        <v>0</v>
      </c>
      <c r="Z236" s="108">
        <f>(Z$240-Z$228)/3+Z232</f>
        <v>5133.3333333333339</v>
      </c>
      <c r="AA236" s="106">
        <f>(AA$240-AA$228)/3+AA232</f>
        <v>3.4833333333333334</v>
      </c>
      <c r="AB236" s="142">
        <f t="shared" si="52"/>
        <v>1473.6842105263158</v>
      </c>
      <c r="AC236" s="131">
        <f>IF(AC235=1,($C234-Z236)/(Z235-Z236),IF(AC235=2,($C234-Z235)/(Z234-Z235),IF(AC235=3,($C234-Z234)/(Z233-Z234),0)))</f>
        <v>0</v>
      </c>
      <c r="AL236" s="23"/>
    </row>
    <row r="237" spans="1:38" x14ac:dyDescent="0.25">
      <c r="A237" s="128"/>
      <c r="B237" s="186">
        <v>15</v>
      </c>
      <c r="C237" s="25"/>
      <c r="D237" s="31">
        <f>IF(D238&gt;V$5,(1-(D238-V$5)/(Z$5-V$5))*(Y237-AC237)+AC237,IF(D238&gt;R$5,(1-(D238-R$5)/(V$5-R$5))*(U237-Y237)+Y237,IF(D238&gt;N$5,(1-(D238-N$5)/(R$5-N$5))*(Q237-U237)+U237,IF(D238&gt;J$5,(1-(D238-J$5)/(N$5-J$5))*(M237-Q237)+Q237,IF(D238&gt;F$5,(1-(D238-F$5)/(J$5-F$5))*(I237-M237)+M237,I237)))))</f>
        <v>5.1306110792778856</v>
      </c>
      <c r="E237" s="109" t="s">
        <v>6</v>
      </c>
      <c r="F237" s="48">
        <v>18500</v>
      </c>
      <c r="G237" s="74">
        <v>5.35</v>
      </c>
      <c r="H237" s="133">
        <f t="shared" si="53"/>
        <v>3457.9439252336451</v>
      </c>
      <c r="I237" s="16">
        <f>IF(I239=0,G240,IF(I239=1,(G239-G240)*I240+G240,IF(I239=2,(G238-G239)*I240+G239,IF(I239=3,(G237-G238)*I240+G238,G237))))</f>
        <v>5.15</v>
      </c>
      <c r="J237" s="48">
        <v>18200</v>
      </c>
      <c r="K237" s="4">
        <v>5</v>
      </c>
      <c r="L237" s="133">
        <f t="shared" si="48"/>
        <v>3640</v>
      </c>
      <c r="M237" s="16">
        <f>IF(M239=0,K240,IF(M239=1,(K239-K240)*M240+K240,IF(M239=2,(K238-K239)*M240+K239,IF(M239=3,(K237-K238)*M240+K238,K237))))</f>
        <v>5.0999999999999996</v>
      </c>
      <c r="N237" s="48">
        <v>17900</v>
      </c>
      <c r="O237" s="4">
        <v>4.75</v>
      </c>
      <c r="P237" s="133">
        <f t="shared" si="49"/>
        <v>3768.4210526315787</v>
      </c>
      <c r="Q237" s="16">
        <f>IF(Q239=0,O240,IF(Q239=1,(O239-O240)*Q240+O240,IF(Q239=2,(O238-O239)*Q240+O239,IF(Q239=3,(O237-O238)*Q240+O238,O237))))</f>
        <v>5.05</v>
      </c>
      <c r="R237" s="48">
        <v>17700</v>
      </c>
      <c r="S237" s="4">
        <v>4.5</v>
      </c>
      <c r="T237" s="141">
        <f t="shared" si="50"/>
        <v>3933.3333333333335</v>
      </c>
      <c r="U237" s="16">
        <f>IF(U239=0,S240,IF(U239=1,(S239-S240)*U240+S240,IF(U239=2,(S238-S239)*U240+S239,IF(U239=3,(S237-S238)*U240+S238,S237))))</f>
        <v>4.95</v>
      </c>
      <c r="V237" s="48">
        <v>16900</v>
      </c>
      <c r="W237" s="4">
        <v>4</v>
      </c>
      <c r="X237" s="141">
        <f t="shared" si="51"/>
        <v>4225</v>
      </c>
      <c r="Y237" s="16">
        <f>IF(Y239=0,W240,IF(Y239=1,(W239-W240)*Y240+W240,IF(Y239=2,(W238-W239)*Y240+W239,IF(Y239=3,(W237-W238)*Y240+W238,W237))))</f>
        <v>4.3499999999999996</v>
      </c>
      <c r="Z237" s="48">
        <v>16000</v>
      </c>
      <c r="AA237" s="4">
        <v>3.5</v>
      </c>
      <c r="AB237" s="141">
        <f t="shared" si="52"/>
        <v>4571.4285714285716</v>
      </c>
      <c r="AC237" s="59">
        <f>IF(AC239=0,AA240,IF(AC239=1,(AA239-AA240)*AC240+AA240,IF(AC239=2,(AA238-AA239)*AC240+AA239,IF(AC239=3,(AA237-AA238)*AC240+AA238,AA237))))</f>
        <v>3.7</v>
      </c>
      <c r="AE237" s="23"/>
      <c r="AF237" s="23"/>
      <c r="AG237" s="23"/>
      <c r="AH237" s="23"/>
      <c r="AI237" s="23"/>
      <c r="AJ237" s="23"/>
      <c r="AK237" s="23"/>
      <c r="AL237" s="23"/>
    </row>
    <row r="238" spans="1:38" x14ac:dyDescent="0.25">
      <c r="A238" s="128"/>
      <c r="B238" s="187"/>
      <c r="C238" s="13">
        <f>C$1/(21-E$1)*(C$133-B237)</f>
        <v>1322.3140495867769</v>
      </c>
      <c r="D238" s="32">
        <f>(C238/P$1)^(1/1.3)*50+C$391+$C$2/2+$N$2/100*5+X$2/2</f>
        <v>28.877784144422844</v>
      </c>
      <c r="E238" s="110" t="s">
        <v>20</v>
      </c>
      <c r="F238" s="49">
        <v>14000</v>
      </c>
      <c r="G238" s="71">
        <v>5.5</v>
      </c>
      <c r="H238" s="134">
        <f t="shared" si="53"/>
        <v>2545.4545454545455</v>
      </c>
      <c r="I238" s="63">
        <f>$C238/I237</f>
        <v>256.76000962850037</v>
      </c>
      <c r="J238" s="49">
        <v>14000</v>
      </c>
      <c r="K238" s="6">
        <v>5.25</v>
      </c>
      <c r="L238" s="134">
        <f t="shared" si="48"/>
        <v>2666.6666666666665</v>
      </c>
      <c r="M238" s="63">
        <f>$C238/M237</f>
        <v>259.27726462485822</v>
      </c>
      <c r="N238" s="49">
        <v>14000</v>
      </c>
      <c r="O238" s="6">
        <v>5</v>
      </c>
      <c r="P238" s="134">
        <f t="shared" si="49"/>
        <v>2800</v>
      </c>
      <c r="Q238" s="63">
        <f>$C238/Q237</f>
        <v>261.84436625480731</v>
      </c>
      <c r="R238" s="49">
        <v>14000</v>
      </c>
      <c r="S238" s="6">
        <v>4.75</v>
      </c>
      <c r="T238" s="139">
        <f t="shared" si="50"/>
        <v>2947.3684210526317</v>
      </c>
      <c r="U238" s="63">
        <f>$C238/U237</f>
        <v>267.13415143167208</v>
      </c>
      <c r="V238" s="49">
        <v>14000</v>
      </c>
      <c r="W238" s="6">
        <v>4.3</v>
      </c>
      <c r="X238" s="139">
        <f t="shared" si="51"/>
        <v>3255.8139534883721</v>
      </c>
      <c r="Y238" s="63">
        <f>$C238/Y237</f>
        <v>303.98024128431655</v>
      </c>
      <c r="Z238" s="49">
        <v>14000</v>
      </c>
      <c r="AA238" s="6">
        <v>3.85</v>
      </c>
      <c r="AB238" s="139">
        <f t="shared" si="52"/>
        <v>3636.3636363636365</v>
      </c>
      <c r="AC238" s="63">
        <f>IF($C238&gt;Z237,AB237,$C238/AC237)</f>
        <v>357.38217556399377</v>
      </c>
      <c r="AL238" s="23"/>
    </row>
    <row r="239" spans="1:38" x14ac:dyDescent="0.25">
      <c r="A239" s="128"/>
      <c r="B239" s="187"/>
      <c r="C239" s="225">
        <f>C240/X$2/60/1.11</f>
        <v>3.9710027933888878</v>
      </c>
      <c r="D239" s="38">
        <f>IF(AND(D238&lt;F$5,C238&lt;F240),C238/F240*100,IF(AND(D238&lt;J$5,C238&lt;J240),C238/(F240-((D238-F$5)/(J$5-F$5))*(F240-J240))*100,IF(AND(D238&lt;N$5,C238&lt;N240),C238/(J240-((D238-J$5)/(N$5-J$5))*(J240-N240))*100,IF(AND(D238&lt;R$5,C238&lt;R240),C238/(N240-((D238-N$5)/(R$5-N$5))*(N240-R240))*100,IF(AND(D238&lt;V$5,C242&lt;V240),C238/(R240-((D238-R$5)/(V$5-R$5))*(R240-V240))*100,100)))))</f>
        <v>19.718046576424669</v>
      </c>
      <c r="E239" s="110" t="s">
        <v>21</v>
      </c>
      <c r="F239" s="49">
        <v>11200</v>
      </c>
      <c r="G239" s="71">
        <v>6</v>
      </c>
      <c r="H239" s="134">
        <f t="shared" si="53"/>
        <v>1866.6666666666667</v>
      </c>
      <c r="I239" s="130">
        <f>IF($C238&gt;F238,3,IF($C238&gt;F239,2,IF($C238&gt;F240,1,0)))</f>
        <v>0</v>
      </c>
      <c r="J239" s="49">
        <v>11200</v>
      </c>
      <c r="K239" s="6">
        <v>5.65</v>
      </c>
      <c r="L239" s="134">
        <f t="shared" si="48"/>
        <v>1982.3008849557521</v>
      </c>
      <c r="M239" s="130">
        <f>IF($C238&gt;J238,3,IF($C238&gt;J239,2,IF($C238&gt;J240,1,0)))</f>
        <v>0</v>
      </c>
      <c r="N239" s="49">
        <v>11200</v>
      </c>
      <c r="O239" s="6">
        <v>5.45</v>
      </c>
      <c r="P239" s="134">
        <f t="shared" si="49"/>
        <v>2055.0458715596328</v>
      </c>
      <c r="Q239" s="130">
        <f>IF($C238&gt;N238,3,IF($C238&gt;N239,2,IF($C238&gt;N240,1,0)))</f>
        <v>0</v>
      </c>
      <c r="R239" s="49">
        <v>11200</v>
      </c>
      <c r="S239" s="6">
        <v>5.25</v>
      </c>
      <c r="T239" s="139">
        <f t="shared" si="50"/>
        <v>2133.3333333333335</v>
      </c>
      <c r="U239" s="130">
        <f>IF($C238&gt;R238,3,IF($C238&gt;R239,2,IF($C238&gt;R240,1,0)))</f>
        <v>0</v>
      </c>
      <c r="V239" s="49">
        <v>11200</v>
      </c>
      <c r="W239" s="6">
        <v>4.6500000000000004</v>
      </c>
      <c r="X239" s="139">
        <f t="shared" si="51"/>
        <v>2408.6021505376343</v>
      </c>
      <c r="Y239" s="130">
        <f>IF($C238&gt;V238,3,IF($C238&gt;V239,2,IF($C238&gt;V240,1,0)))</f>
        <v>0</v>
      </c>
      <c r="Z239" s="49">
        <v>11200</v>
      </c>
      <c r="AA239" s="6">
        <v>4.05</v>
      </c>
      <c r="AB239" s="139">
        <f t="shared" si="52"/>
        <v>2765.4320987654323</v>
      </c>
      <c r="AC239" s="129">
        <f>IF($C238&gt;Z237,4,IF($C238&gt;Z238,3,IF($C238&gt;Z239,2,IF($C238&gt;Z240,1,0))))</f>
        <v>0</v>
      </c>
      <c r="AL239" s="23"/>
    </row>
    <row r="240" spans="1:38" ht="15.75" thickBot="1" x14ac:dyDescent="0.3">
      <c r="A240" s="128"/>
      <c r="B240" s="188"/>
      <c r="C240" s="161">
        <f>D240*D237</f>
        <v>1322.3439301984995</v>
      </c>
      <c r="D240" s="33">
        <f>IF(AND(C238&gt;Z237,D238&gt;Z$5),AB237,IF(D238&gt;V$5,((D238-V$5)/(Z$5-V$5))*(AC238-Y238)+Y238,IF(D238&gt;R$5,((D238-R$5)/(V$5-R$5))*(Y238-U238)+U238,IF(D238&gt;N$5,((D238-N$5)/(R$5-N$5))*(U238-Q238)+Q238,IF(D238&gt;J$5,((D238-J$5)/(N$5-J$5))*(Q238-M238)+M238,IF(D238&gt;F$5,((D238-F$5)/(J$5-F$5))*(M238-I238)+I238,I238))))))</f>
        <v>257.73614677973495</v>
      </c>
      <c r="E240" s="111" t="s">
        <v>7</v>
      </c>
      <c r="F240" s="50">
        <v>6900</v>
      </c>
      <c r="G240" s="73">
        <v>5.15</v>
      </c>
      <c r="H240" s="135">
        <f t="shared" si="53"/>
        <v>1339.8058252427184</v>
      </c>
      <c r="I240" s="131">
        <f>IF(I239=1,($C238-F240)/(F239-F240),IF(I239=2,($C238-F239)/(F238-F239),IF(I239=3,($C238-F238)/(F237-F238),0)))</f>
        <v>0</v>
      </c>
      <c r="J240" s="50">
        <v>6400</v>
      </c>
      <c r="K240" s="8">
        <v>5.0999999999999996</v>
      </c>
      <c r="L240" s="135">
        <f t="shared" si="48"/>
        <v>1254.9019607843138</v>
      </c>
      <c r="M240" s="131">
        <f>IF(M239=1,($C238-J240)/(J239-J240),IF(M239=2,($C238-J239)/(J238-J239),IF(M239=3,($C238-J238)/(J237-J238),0)))</f>
        <v>0</v>
      </c>
      <c r="N240" s="50">
        <v>5900</v>
      </c>
      <c r="O240" s="8">
        <v>5.05</v>
      </c>
      <c r="P240" s="135">
        <f t="shared" si="49"/>
        <v>1168.3168316831684</v>
      </c>
      <c r="Q240" s="131">
        <f>IF(Q239=1,($C238-N240)/(N239-N240),IF(Q239=2,($C238-N239)/(N238-N239),IF(Q239=3,($C238-N238)/(N237-N238),0)))</f>
        <v>0</v>
      </c>
      <c r="R240" s="50">
        <v>5400</v>
      </c>
      <c r="S240" s="8">
        <v>4.95</v>
      </c>
      <c r="T240" s="142">
        <f t="shared" si="50"/>
        <v>1090.9090909090908</v>
      </c>
      <c r="U240" s="131">
        <f>IF(U239=1,($C238-R240)/(R239-R240),IF(U239=2,($C238-R239)/(R238-R239),IF(U239=3,($C238-R238)/(R237-R238),0)))</f>
        <v>0</v>
      </c>
      <c r="V240" s="50">
        <v>5300</v>
      </c>
      <c r="W240" s="8">
        <v>4.3499999999999996</v>
      </c>
      <c r="X240" s="142">
        <f t="shared" si="51"/>
        <v>1218.3908045977012</v>
      </c>
      <c r="Y240" s="131">
        <f>IF(Y239=1,($C238-V240)/(V239-V240),IF(Y239=2,($C238-V239)/(V238-V239),IF(Y239=3,($C238-V238)/(V237-V238),0)))</f>
        <v>0</v>
      </c>
      <c r="Z240" s="50">
        <v>5200</v>
      </c>
      <c r="AA240" s="8">
        <v>3.7</v>
      </c>
      <c r="AB240" s="142">
        <f t="shared" si="52"/>
        <v>1405.4054054054054</v>
      </c>
      <c r="AC240" s="131">
        <f>IF(AC239=1,($C238-Z240)/(Z239-Z240),IF(AC239=2,($C238-Z239)/(Z238-Z239),IF(AC239=3,($C238-Z238)/(Z237-Z238),0)))</f>
        <v>0</v>
      </c>
      <c r="AL240" s="23"/>
    </row>
    <row r="241" spans="1:38" x14ac:dyDescent="0.25">
      <c r="A241" s="128"/>
      <c r="B241" s="186">
        <v>16</v>
      </c>
      <c r="C241" s="34"/>
      <c r="D241" s="31">
        <f>IF(D242&gt;V$5,(1-(D242-V$5)/(Z$5-V$5))*(Y241-AC241)+AC241,IF(D242&gt;R$5,(1-(D242-R$5)/(V$5-R$5))*(U241-Y241)+Y241,IF(D242&gt;N$5,(1-(D242-N$5)/(R$5-N$5))*(Q241-U241)+U241,IF(D242&gt;J$5,(1-(D242-J$5)/(N$5-J$5))*(M241-Q241)+Q241,IF(D242&gt;F$5,(1-(D242-F$5)/(J$5-F$5))*(I241-M241)+M241,I241)))))</f>
        <v>6.5715361558206942</v>
      </c>
      <c r="E241" s="109" t="s">
        <v>6</v>
      </c>
      <c r="F241" s="107">
        <f>(F$257-F$237)/5+F237</f>
        <v>19020</v>
      </c>
      <c r="G241" s="105">
        <f>(G$257-G$237)/5+G237</f>
        <v>5.7299999999999995</v>
      </c>
      <c r="H241" s="133">
        <f t="shared" si="53"/>
        <v>3319.3717277486912</v>
      </c>
      <c r="I241" s="16">
        <f>IF(I243=0,G244,IF(I243=1,(G243-G244)*I244+G244,IF(I243=2,(G242-G243)*I244+G243,IF(I243=3,(G241-G242)*I244+G242,G241))))</f>
        <v>6.92</v>
      </c>
      <c r="J241" s="107">
        <f>(J$257-J$237)/5+J237</f>
        <v>18720</v>
      </c>
      <c r="K241" s="105">
        <f>(K$257-K$237)/5+K237</f>
        <v>5.3</v>
      </c>
      <c r="L241" s="133">
        <f t="shared" si="48"/>
        <v>3532.0754716981132</v>
      </c>
      <c r="M241" s="16">
        <f>IF(M243=0,K244,IF(M243=1,(K243-K244)*M244+K244,IF(M243=2,(K242-K243)*M244+K243,IF(M243=3,(K241-K242)*M244+K242,K241))))</f>
        <v>5.68</v>
      </c>
      <c r="N241" s="107">
        <f>(N$257-N$237)/5+N237</f>
        <v>18420</v>
      </c>
      <c r="O241" s="105">
        <f>(O$257-O$237)/5+O237</f>
        <v>4.95</v>
      </c>
      <c r="P241" s="133">
        <f t="shared" si="49"/>
        <v>3721.212121212121</v>
      </c>
      <c r="Q241" s="16">
        <f>IF(Q243=0,O244,IF(Q243=1,(O243-O244)*Q244+O244,IF(Q243=2,(O242-O243)*Q244+O243,IF(Q243=3,(O241-O242)*Q244+O242,O241))))</f>
        <v>5.37</v>
      </c>
      <c r="R241" s="107">
        <f>(R$257-R$237)/5+R237</f>
        <v>18200</v>
      </c>
      <c r="S241" s="105">
        <f>(S$257-S$237)/5+S237</f>
        <v>4.59</v>
      </c>
      <c r="T241" s="141">
        <f t="shared" si="50"/>
        <v>3965.1416122004357</v>
      </c>
      <c r="U241" s="16">
        <f>IF(U243=0,S244,IF(U243=1,(S243-S244)*U244+S244,IF(U243=2,(S242-S243)*U244+S243,IF(U243=3,(S241-S242)*U244+S242,S241))))</f>
        <v>5.0200000000000005</v>
      </c>
      <c r="V241" s="107">
        <f>(V$257-V$237)/5+V237</f>
        <v>17380</v>
      </c>
      <c r="W241" s="105">
        <f>(W$257-W$237)/5+W237</f>
        <v>4.08</v>
      </c>
      <c r="X241" s="141">
        <f t="shared" si="51"/>
        <v>4259.8039215686276</v>
      </c>
      <c r="Y241" s="16">
        <f>IF(Y243=0,W244,IF(Y243=1,(W243-W244)*Y244+W244,IF(Y243=2,(W242-W243)*Y244+W243,IF(Y243=3,(W241-W242)*Y244+W242,W241))))</f>
        <v>4.3599999999999994</v>
      </c>
      <c r="Z241" s="107">
        <f>(Z$257-Z$237)/5+Z237</f>
        <v>16460</v>
      </c>
      <c r="AA241" s="105">
        <f>(AA$257-AA$237)/5+AA237</f>
        <v>3.56</v>
      </c>
      <c r="AB241" s="141">
        <f t="shared" si="52"/>
        <v>4623.5955056179773</v>
      </c>
      <c r="AC241" s="59">
        <f>IF(AC243=0,AA244,IF(AC243=1,(AA243-AA244)*AC244+AA244,IF(AC243=2,(AA242-AA243)*AC244+AA243,IF(AC243=3,(AA241-AA242)*AC244+AA242,AA241))))</f>
        <v>3.6500000000000004</v>
      </c>
      <c r="AE241" s="23"/>
      <c r="AF241" s="23"/>
      <c r="AG241" s="23"/>
      <c r="AH241" s="23"/>
      <c r="AI241" s="23"/>
      <c r="AJ241" s="23"/>
      <c r="AK241" s="23"/>
      <c r="AL241" s="23"/>
    </row>
    <row r="242" spans="1:38" x14ac:dyDescent="0.25">
      <c r="A242" s="128"/>
      <c r="B242" s="187"/>
      <c r="C242" s="13">
        <f>C$1/(21-E$1)*(C$133-B241)</f>
        <v>991.73553719008271</v>
      </c>
      <c r="D242" s="32">
        <f>(C242/P$1)^(1/1.3)*50+C$391+$C$2/2+$N$2/100*5+X$2/2</f>
        <v>27.810192291768598</v>
      </c>
      <c r="E242" s="110" t="s">
        <v>20</v>
      </c>
      <c r="F242" s="49">
        <v>14000</v>
      </c>
      <c r="G242" s="104">
        <f>(G$258-G$238)/5+G238</f>
        <v>5.93</v>
      </c>
      <c r="H242" s="134">
        <f t="shared" si="53"/>
        <v>2360.8768971332211</v>
      </c>
      <c r="I242" s="63">
        <f>$C242/I241</f>
        <v>143.31438398700618</v>
      </c>
      <c r="J242" s="49">
        <v>14000</v>
      </c>
      <c r="K242" s="104">
        <f>(K$258-K$238)/5+K238</f>
        <v>5.57</v>
      </c>
      <c r="L242" s="134">
        <f t="shared" si="48"/>
        <v>2513.4649910233393</v>
      </c>
      <c r="M242" s="63">
        <f>$C242/M241</f>
        <v>174.60132697008498</v>
      </c>
      <c r="N242" s="49">
        <v>14000</v>
      </c>
      <c r="O242" s="104">
        <f>(O$258-O$238)/5+O238</f>
        <v>5.21</v>
      </c>
      <c r="P242" s="134">
        <f t="shared" si="49"/>
        <v>2687.1401151631476</v>
      </c>
      <c r="Q242" s="63">
        <f>$C242/Q241</f>
        <v>184.68073318251075</v>
      </c>
      <c r="R242" s="49">
        <v>14000</v>
      </c>
      <c r="S242" s="104">
        <f>(S$258-S$238)/5+S238</f>
        <v>4.8499999999999996</v>
      </c>
      <c r="T242" s="139">
        <f t="shared" si="50"/>
        <v>2886.5979381443303</v>
      </c>
      <c r="U242" s="63">
        <f>$C242/U241</f>
        <v>197.55687991834316</v>
      </c>
      <c r="V242" s="49">
        <v>14000</v>
      </c>
      <c r="W242" s="104">
        <f>(W$258-W$238)/5+W238</f>
        <v>4.3899999999999997</v>
      </c>
      <c r="X242" s="139">
        <f t="shared" si="51"/>
        <v>3189.0660592255126</v>
      </c>
      <c r="Y242" s="63">
        <f>$C242/Y241</f>
        <v>227.46227917203734</v>
      </c>
      <c r="Z242" s="49">
        <v>14000</v>
      </c>
      <c r="AA242" s="104">
        <f>(AA$258-AA$238)/5+AA238</f>
        <v>3.92</v>
      </c>
      <c r="AB242" s="139">
        <f t="shared" si="52"/>
        <v>3571.4285714285716</v>
      </c>
      <c r="AC242" s="63">
        <f>IF($C242&gt;Z241,AB241,$C242/AC241)</f>
        <v>271.70836635344727</v>
      </c>
      <c r="AL242" s="23"/>
    </row>
    <row r="243" spans="1:38" x14ac:dyDescent="0.25">
      <c r="A243" s="128"/>
      <c r="B243" s="187"/>
      <c r="C243" s="225">
        <f>C244/X$2/60/1.11</f>
        <v>3.0017241154466348</v>
      </c>
      <c r="D243" s="38">
        <f>IF(AND(D242&lt;F$5,C242&lt;F244),C242/F244*100,IF(AND(D242&lt;J$5,C242&lt;J244),C242/(F244-((D242-F$5)/(J$5-F$5))*(F244-J244))*100,IF(AND(D242&lt;N$5,C242&lt;N244),C242/(J244-((D242-J$5)/(N$5-J$5))*(J244-N244))*100,IF(AND(D242&lt;R$5,C242&lt;R244),C242/(N244-((D242-N$5)/(R$5-N$5))*(N244-R244))*100,IF(AND(D242&lt;V$5,C246&lt;V244),C242/(R244-((D242-R$5)/(V$5-R$5))*(R244-V244))*100,100)))))</f>
        <v>14.512063253616445</v>
      </c>
      <c r="E243" s="110" t="s">
        <v>21</v>
      </c>
      <c r="F243" s="49">
        <v>11200</v>
      </c>
      <c r="G243" s="104">
        <f>(G$259-G$239)/5+G239</f>
        <v>6.42</v>
      </c>
      <c r="H243" s="134">
        <f t="shared" si="53"/>
        <v>1744.5482866043615</v>
      </c>
      <c r="I243" s="130">
        <f>IF($C242&gt;F242,3,IF($C242&gt;F243,2,IF($C242&gt;F244,1,0)))</f>
        <v>0</v>
      </c>
      <c r="J243" s="49">
        <v>11200</v>
      </c>
      <c r="K243" s="104">
        <f>(K$259-K$239)/5+K239</f>
        <v>5.99</v>
      </c>
      <c r="L243" s="134">
        <f t="shared" si="48"/>
        <v>1869.7829716193655</v>
      </c>
      <c r="M243" s="130">
        <f>IF($C242&gt;J242,3,IF($C242&gt;J243,2,IF($C242&gt;J244,1,0)))</f>
        <v>0</v>
      </c>
      <c r="N243" s="49">
        <v>11200</v>
      </c>
      <c r="O243" s="104">
        <f>(O$259-O$239)/5+O239</f>
        <v>5.68</v>
      </c>
      <c r="P243" s="134">
        <f t="shared" si="49"/>
        <v>1971.8309859154931</v>
      </c>
      <c r="Q243" s="130">
        <f>IF($C242&gt;N242,3,IF($C242&gt;N243,2,IF($C242&gt;N244,1,0)))</f>
        <v>0</v>
      </c>
      <c r="R243" s="49">
        <v>11200</v>
      </c>
      <c r="S243" s="104">
        <f>(S$259-S$239)/5+S239</f>
        <v>5.36</v>
      </c>
      <c r="T243" s="139">
        <f t="shared" si="50"/>
        <v>2089.5522388059699</v>
      </c>
      <c r="U243" s="130">
        <f>IF($C242&gt;R242,3,IF($C242&gt;R243,2,IF($C242&gt;R244,1,0)))</f>
        <v>0</v>
      </c>
      <c r="V243" s="49">
        <v>11200</v>
      </c>
      <c r="W243" s="104">
        <f>(W$259-W$239)/5+W239</f>
        <v>4.74</v>
      </c>
      <c r="X243" s="139">
        <f t="shared" si="51"/>
        <v>2362.8691983122362</v>
      </c>
      <c r="Y243" s="130">
        <f>IF($C242&gt;V242,3,IF($C242&gt;V243,2,IF($C242&gt;V244,1,0)))</f>
        <v>0</v>
      </c>
      <c r="Z243" s="49">
        <v>11200</v>
      </c>
      <c r="AA243" s="104">
        <f>(AA$259-AA$239)/5+AA239</f>
        <v>4.12</v>
      </c>
      <c r="AB243" s="139">
        <f t="shared" si="52"/>
        <v>2718.4466019417473</v>
      </c>
      <c r="AC243" s="129">
        <f>IF($C242&gt;Z241,4,IF($C242&gt;Z242,3,IF($C242&gt;Z243,2,IF($C242&gt;Z244,1,0))))</f>
        <v>0</v>
      </c>
      <c r="AL243" s="23"/>
    </row>
    <row r="244" spans="1:38" ht="15.75" thickBot="1" x14ac:dyDescent="0.3">
      <c r="A244" s="128"/>
      <c r="B244" s="188"/>
      <c r="C244" s="161">
        <f>D244*D241</f>
        <v>999.57413044372936</v>
      </c>
      <c r="D244" s="33">
        <f>IF(AND(C242&gt;Z241,D242&gt;Z$5),AB241,IF(D242&gt;V$5,((D242-V$5)/(Z$5-V$5))*(AC242-Y242)+Y242,IF(D242&gt;R$5,((D242-R$5)/(V$5-R$5))*(Y242-U242)+U242,IF(D242&gt;N$5,((D242-N$5)/(R$5-N$5))*(U242-Q242)+Q242,IF(D242&gt;J$5,((D242-J$5)/(N$5-J$5))*(Q242-M242)+M242,IF(D242&gt;F$5,((D242-F$5)/(J$5-F$5))*(M242-I242)+I242,I242))))))</f>
        <v>152.10661658741134</v>
      </c>
      <c r="E244" s="111" t="s">
        <v>7</v>
      </c>
      <c r="F244" s="108">
        <f>(F$260-F$240)/5+F240</f>
        <v>6980</v>
      </c>
      <c r="G244" s="106">
        <f>(G$260-G$240)/5+G240</f>
        <v>6.92</v>
      </c>
      <c r="H244" s="135">
        <f t="shared" si="53"/>
        <v>1008.6705202312139</v>
      </c>
      <c r="I244" s="131">
        <f>IF(I243=1,($C242-F244)/(F243-F244),IF(I243=2,($C242-F243)/(F242-F243),IF(I243=3,($C242-F242)/(F241-F242),0)))</f>
        <v>0</v>
      </c>
      <c r="J244" s="108">
        <f>(J$260-J$240)/5+J240</f>
        <v>6460</v>
      </c>
      <c r="K244" s="106">
        <f>(K$260-K$240)/5+K240</f>
        <v>5.68</v>
      </c>
      <c r="L244" s="135">
        <f t="shared" si="48"/>
        <v>1137.323943661972</v>
      </c>
      <c r="M244" s="131">
        <f>IF(M243=1,($C242-J244)/(J243-J244),IF(M243=2,($C242-J243)/(J242-J243),IF(M243=3,($C242-J242)/(J241-J242),0)))</f>
        <v>0</v>
      </c>
      <c r="N244" s="108">
        <f>(N$260-N$240)/5+N240</f>
        <v>6000</v>
      </c>
      <c r="O244" s="106">
        <f>(O$260-O$240)/5+O240</f>
        <v>5.37</v>
      </c>
      <c r="P244" s="135">
        <f t="shared" si="49"/>
        <v>1117.31843575419</v>
      </c>
      <c r="Q244" s="131">
        <f>IF(Q243=1,($C242-N244)/(N243-N244),IF(Q243=2,($C242-N243)/(N242-N243),IF(Q243=3,($C242-N242)/(N241-N242),0)))</f>
        <v>0</v>
      </c>
      <c r="R244" s="108">
        <f>(R$260-R$240)/5+R240</f>
        <v>5520</v>
      </c>
      <c r="S244" s="106">
        <f>(S$260-S$240)/5+S240</f>
        <v>5.0200000000000005</v>
      </c>
      <c r="T244" s="142">
        <f t="shared" si="50"/>
        <v>1099.6015936254978</v>
      </c>
      <c r="U244" s="131">
        <f>IF(U243=1,($C242-R244)/(R243-R244),IF(U243=2,($C242-R243)/(R242-R243),IF(U243=3,($C242-R242)/(R241-R242),0)))</f>
        <v>0</v>
      </c>
      <c r="V244" s="108">
        <f>(V$260-V$240)/5+V240</f>
        <v>5360</v>
      </c>
      <c r="W244" s="106">
        <f>(W$260-W$240)/5+W240</f>
        <v>4.3599999999999994</v>
      </c>
      <c r="X244" s="142">
        <f t="shared" si="51"/>
        <v>1229.3577981651379</v>
      </c>
      <c r="Y244" s="131">
        <f>IF(Y243=1,($C242-V244)/(V243-V244),IF(Y243=2,($C242-V243)/(V242-V243),IF(Y243=3,($C242-V242)/(V241-V242),0)))</f>
        <v>0</v>
      </c>
      <c r="Z244" s="108">
        <f>(Z$260-Z$240)/5+Z240</f>
        <v>5180</v>
      </c>
      <c r="AA244" s="106">
        <f>(AA$260-AA$240)/5+AA240</f>
        <v>3.6500000000000004</v>
      </c>
      <c r="AB244" s="142">
        <f t="shared" si="52"/>
        <v>1419.1780821917807</v>
      </c>
      <c r="AC244" s="131">
        <f>IF(AC243=1,($C242-Z244)/(Z243-Z244),IF(AC243=2,($C242-Z243)/(Z242-Z243),IF(AC243=3,($C242-Z242)/(Z241-Z242),0)))</f>
        <v>0</v>
      </c>
      <c r="AL244" s="23"/>
    </row>
    <row r="245" spans="1:38" x14ac:dyDescent="0.25">
      <c r="A245" s="128"/>
      <c r="B245" s="186">
        <v>17</v>
      </c>
      <c r="C245" s="25"/>
      <c r="D245" s="31">
        <f>IF(D246&gt;V$5,(1-(D246-V$5)/(Z$5-V$5))*(Y245-AC245)+AC245,IF(D246&gt;R$5,(1-(D246-R$5)/(V$5-R$5))*(U245-Y245)+Y245,IF(D246&gt;N$5,(1-(D246-N$5)/(R$5-N$5))*(Q245-U245)+U245,IF(D246&gt;J$5,(1-(D246-J$5)/(N$5-J$5))*(M245-Q245)+Q245,IF(D246&gt;F$5,(1-(D246-F$5)/(J$5-F$5))*(I245-M245)+M245,I245)))))</f>
        <v>8.2877600277057173</v>
      </c>
      <c r="E245" s="109" t="s">
        <v>6</v>
      </c>
      <c r="F245" s="107">
        <f>(F$257-F$237)/5+F241</f>
        <v>19540</v>
      </c>
      <c r="G245" s="105">
        <f>(G$257-G$237)/5+G241</f>
        <v>6.1099999999999994</v>
      </c>
      <c r="H245" s="133">
        <f t="shared" si="53"/>
        <v>3198.0360065466452</v>
      </c>
      <c r="I245" s="16">
        <f>IF(I247=0,G248,IF(I247=1,(G247-G248)*I248+G248,IF(I247=2,(G246-G247)*I248+G247,IF(I247=3,(G245-G246)*I248+G246,G245))))</f>
        <v>8.69</v>
      </c>
      <c r="J245" s="107">
        <f>(J$257-J$237)/5+J241</f>
        <v>19240</v>
      </c>
      <c r="K245" s="105">
        <f>(K$257-K$237)/5+K241</f>
        <v>5.6</v>
      </c>
      <c r="L245" s="133">
        <f t="shared" ref="L245:L260" si="54">J245/K245</f>
        <v>3435.7142857142858</v>
      </c>
      <c r="M245" s="16">
        <f>IF(M247=0,K248,IF(M247=1,(K247-K248)*M248+K248,IF(M247=2,(K246-K247)*M248+K247,IF(M247=3,(K245-K246)*M248+K246,K245))))</f>
        <v>6.26</v>
      </c>
      <c r="N245" s="107">
        <f>(N$257-N$237)/5+N241</f>
        <v>18940</v>
      </c>
      <c r="O245" s="105">
        <f>(O$257-O$237)/5+O241</f>
        <v>5.15</v>
      </c>
      <c r="P245" s="133">
        <f t="shared" ref="P245:P260" si="55">N245/O245</f>
        <v>3677.6699029126212</v>
      </c>
      <c r="Q245" s="16">
        <f>IF(Q247=0,O248,IF(Q247=1,(O247-O248)*Q248+O248,IF(Q247=2,(O246-O247)*Q248+O247,IF(Q247=3,(O245-O246)*Q248+O246,O245))))</f>
        <v>5.69</v>
      </c>
      <c r="R245" s="107">
        <f>(R$257-R$237)/5+R241</f>
        <v>18700</v>
      </c>
      <c r="S245" s="105">
        <f>(S$257-S$237)/5+S241</f>
        <v>4.68</v>
      </c>
      <c r="T245" s="141">
        <f t="shared" ref="T245:T260" si="56">R245/S245</f>
        <v>3995.7264957264961</v>
      </c>
      <c r="U245" s="16">
        <f>IF(U247=0,S248,IF(U247=1,(S247-S248)*U248+S248,IF(U247=2,(S246-S247)*U248+S247,IF(U247=3,(S245-S246)*U248+S246,S245))))</f>
        <v>5.0900000000000007</v>
      </c>
      <c r="V245" s="107">
        <f>(V$257-V$237)/5+V241</f>
        <v>17860</v>
      </c>
      <c r="W245" s="105">
        <f>(W$257-W$237)/5+W241</f>
        <v>4.16</v>
      </c>
      <c r="X245" s="141">
        <f t="shared" ref="X245:X260" si="57">V245/W245</f>
        <v>4293.2692307692305</v>
      </c>
      <c r="Y245" s="16">
        <f>IF(Y247=0,W248,IF(Y247=1,(W247-W248)*Y248+W248,IF(Y247=2,(W246-W247)*Y248+W247,IF(Y247=3,(W245-W246)*Y248+W246,W245))))</f>
        <v>4.3699999999999992</v>
      </c>
      <c r="Z245" s="107">
        <f>(Z$257-Z$237)/5+Z241</f>
        <v>16920</v>
      </c>
      <c r="AA245" s="105">
        <f>(AA$257-AA$237)/5+AA241</f>
        <v>3.62</v>
      </c>
      <c r="AB245" s="141">
        <f t="shared" ref="AB245:AB260" si="58">Z245/AA245</f>
        <v>4674.0331491712705</v>
      </c>
      <c r="AC245" s="59">
        <f>IF(AC247=0,AA248,IF(AC247=1,(AA247-AA248)*AC248+AA248,IF(AC247=2,(AA246-AA247)*AC248+AA247,IF(AC247=3,(AA245-AA246)*AC248+AA246,AA245))))</f>
        <v>3.6000000000000005</v>
      </c>
      <c r="AE245" s="23"/>
      <c r="AF245" s="23"/>
      <c r="AG245" s="23"/>
      <c r="AH245" s="23"/>
      <c r="AI245" s="23"/>
      <c r="AJ245" s="23"/>
      <c r="AK245" s="23"/>
      <c r="AL245" s="23"/>
    </row>
    <row r="246" spans="1:38" x14ac:dyDescent="0.25">
      <c r="A246" s="128"/>
      <c r="B246" s="187"/>
      <c r="C246" s="13">
        <f>C$1/(21-E$1)*(C$133-B245)</f>
        <v>661.15702479338847</v>
      </c>
      <c r="D246" s="32">
        <f>(C246/P$1)^(1/1.3)*50+C$391+$C$2/2+$N$2/100*5+X$2/2</f>
        <v>26.65530852796001</v>
      </c>
      <c r="E246" s="110" t="s">
        <v>20</v>
      </c>
      <c r="F246" s="49">
        <v>14000</v>
      </c>
      <c r="G246" s="104">
        <f>(G$258-G$238)/5+G242</f>
        <v>6.3599999999999994</v>
      </c>
      <c r="H246" s="134">
        <f t="shared" si="53"/>
        <v>2201.2578616352203</v>
      </c>
      <c r="I246" s="63">
        <f>$C246/I245</f>
        <v>76.082511483704081</v>
      </c>
      <c r="J246" s="49">
        <v>14000</v>
      </c>
      <c r="K246" s="104">
        <f>(K$258-K$238)/5+K242</f>
        <v>5.8900000000000006</v>
      </c>
      <c r="L246" s="134">
        <f t="shared" si="54"/>
        <v>2376.9100169779285</v>
      </c>
      <c r="M246" s="63">
        <f>$C246/M245</f>
        <v>105.61613814590871</v>
      </c>
      <c r="N246" s="49">
        <v>14000</v>
      </c>
      <c r="O246" s="104">
        <f>(O$258-O$238)/5+O242</f>
        <v>5.42</v>
      </c>
      <c r="P246" s="134">
        <f t="shared" si="55"/>
        <v>2583.0258302583024</v>
      </c>
      <c r="Q246" s="63">
        <f>$C246/Q245</f>
        <v>116.19631367194876</v>
      </c>
      <c r="R246" s="49">
        <v>14000</v>
      </c>
      <c r="S246" s="104">
        <f>(S$258-S$238)/5+S242</f>
        <v>4.9499999999999993</v>
      </c>
      <c r="T246" s="139">
        <f t="shared" si="56"/>
        <v>2828.2828282828286</v>
      </c>
      <c r="U246" s="63">
        <f>$C246/U245</f>
        <v>129.89332510675607</v>
      </c>
      <c r="V246" s="49">
        <v>14000</v>
      </c>
      <c r="W246" s="104">
        <f>(W$258-W$238)/5+W242</f>
        <v>4.4799999999999995</v>
      </c>
      <c r="X246" s="139">
        <f t="shared" si="57"/>
        <v>3125.0000000000005</v>
      </c>
      <c r="Y246" s="63">
        <f>$C246/Y245</f>
        <v>151.29451368269761</v>
      </c>
      <c r="Z246" s="49">
        <v>14000</v>
      </c>
      <c r="AA246" s="104">
        <f>(AA$258-AA$238)/5+AA242</f>
        <v>3.9899999999999998</v>
      </c>
      <c r="AB246" s="139">
        <f t="shared" si="58"/>
        <v>3508.7719298245615</v>
      </c>
      <c r="AC246" s="63">
        <f>IF($C246&gt;Z245,AB245,$C246/AC245)</f>
        <v>183.65472910927454</v>
      </c>
      <c r="AL246" s="23"/>
    </row>
    <row r="247" spans="1:38" x14ac:dyDescent="0.25">
      <c r="A247" s="128"/>
      <c r="B247" s="187"/>
      <c r="C247" s="225">
        <f>C248/X$2/60/1.11</f>
        <v>2.0152257921592032</v>
      </c>
      <c r="D247" s="38">
        <f>IF(AND(D246&lt;F$5,C246&lt;F248),C246/F248*100,IF(AND(D246&lt;J$5,C246&lt;J248),C246/(F248-((D246-F$5)/(J$5-F$5))*(F248-J248))*100,IF(AND(D246&lt;N$5,C246&lt;N248),C246/(J248-((D246-J$5)/(N$5-J$5))*(J248-N248))*100,IF(AND(D246&lt;R$5,C246&lt;R248),C246/(N248-((D246-N$5)/(R$5-N$5))*(N248-R248))*100,IF(AND(D246&lt;V$5,C250&lt;V248),C246/(R248-((D246-R$5)/(V$5-R$5))*(R248-V248))*100,100)))))</f>
        <v>9.4849189388798667</v>
      </c>
      <c r="E247" s="110" t="s">
        <v>21</v>
      </c>
      <c r="F247" s="49">
        <v>11200</v>
      </c>
      <c r="G247" s="104">
        <f>(G$259-G$239)/5+G243</f>
        <v>6.84</v>
      </c>
      <c r="H247" s="134">
        <f t="shared" si="53"/>
        <v>1637.4269005847952</v>
      </c>
      <c r="I247" s="130">
        <f>IF($C246&gt;F246,3,IF($C246&gt;F247,2,IF($C246&gt;F248,1,0)))</f>
        <v>0</v>
      </c>
      <c r="J247" s="49">
        <v>11200</v>
      </c>
      <c r="K247" s="104">
        <f>(K$259-K$239)/5+K243</f>
        <v>6.33</v>
      </c>
      <c r="L247" s="134">
        <f t="shared" si="54"/>
        <v>1769.3522906793048</v>
      </c>
      <c r="M247" s="130">
        <f>IF($C246&gt;J246,3,IF($C246&gt;J247,2,IF($C246&gt;J248,1,0)))</f>
        <v>0</v>
      </c>
      <c r="N247" s="49">
        <v>11200</v>
      </c>
      <c r="O247" s="104">
        <f>(O$259-O$239)/5+O243</f>
        <v>5.9099999999999993</v>
      </c>
      <c r="P247" s="134">
        <f t="shared" si="55"/>
        <v>1895.0930626057532</v>
      </c>
      <c r="Q247" s="130">
        <f>IF($C246&gt;N246,3,IF($C246&gt;N247,2,IF($C246&gt;N248,1,0)))</f>
        <v>0</v>
      </c>
      <c r="R247" s="49">
        <v>11200</v>
      </c>
      <c r="S247" s="104">
        <f>(S$259-S$239)/5+S243</f>
        <v>5.4700000000000006</v>
      </c>
      <c r="T247" s="139">
        <f t="shared" si="56"/>
        <v>2047.5319926873856</v>
      </c>
      <c r="U247" s="130">
        <f>IF($C246&gt;R246,3,IF($C246&gt;R247,2,IF($C246&gt;R248,1,0)))</f>
        <v>0</v>
      </c>
      <c r="V247" s="49">
        <v>11200</v>
      </c>
      <c r="W247" s="104">
        <f>(W$259-W$239)/5+W243</f>
        <v>4.83</v>
      </c>
      <c r="X247" s="139">
        <f t="shared" si="57"/>
        <v>2318.840579710145</v>
      </c>
      <c r="Y247" s="130">
        <f>IF($C246&gt;V246,3,IF($C246&gt;V247,2,IF($C246&gt;V248,1,0)))</f>
        <v>0</v>
      </c>
      <c r="Z247" s="49">
        <v>11200</v>
      </c>
      <c r="AA247" s="104">
        <f>(AA$259-AA$239)/5+AA243</f>
        <v>4.1900000000000004</v>
      </c>
      <c r="AB247" s="139">
        <f t="shared" si="58"/>
        <v>2673.0310262529829</v>
      </c>
      <c r="AC247" s="129">
        <f>IF($C246&gt;Z245,4,IF($C246&gt;Z246,3,IF($C246&gt;Z247,2,IF($C246&gt;Z248,1,0))))</f>
        <v>0</v>
      </c>
      <c r="AL247" s="23"/>
    </row>
    <row r="248" spans="1:38" ht="15.75" thickBot="1" x14ac:dyDescent="0.3">
      <c r="A248" s="128"/>
      <c r="B248" s="188"/>
      <c r="C248" s="161">
        <f>D248*D245</f>
        <v>671.07018878901476</v>
      </c>
      <c r="D248" s="33">
        <f>IF(AND(C246&gt;Z245,D246&gt;Z$5),AB245,IF(D246&gt;V$5,((D246-V$5)/(Z$5-V$5))*(AC246-Y246)+Y246,IF(D246&gt;R$5,((D246-R$5)/(V$5-R$5))*(Y246-U246)+U246,IF(D246&gt;N$5,((D246-N$5)/(R$5-N$5))*(U246-Q246)+Q246,IF(D246&gt;J$5,((D246-J$5)/(N$5-J$5))*(Q246-M246)+M246,IF(D246&gt;F$5,((D246-F$5)/(J$5-F$5))*(M246-I246)+I246,I246))))))</f>
        <v>80.97123789125753</v>
      </c>
      <c r="E248" s="111" t="s">
        <v>7</v>
      </c>
      <c r="F248" s="108">
        <f>(F$260-F$240)/5+F244</f>
        <v>7060</v>
      </c>
      <c r="G248" s="106">
        <f>(G$260-G$240)/5+G244</f>
        <v>8.69</v>
      </c>
      <c r="H248" s="135">
        <f t="shared" si="53"/>
        <v>812.42807825086311</v>
      </c>
      <c r="I248" s="131">
        <f>IF(I247=1,($C246-F248)/(F247-F248),IF(I247=2,($C246-F247)/(F246-F247),IF(I247=3,($C246-F246)/(F245-F246),0)))</f>
        <v>0</v>
      </c>
      <c r="J248" s="108">
        <f>(J$260-J$240)/5+J244</f>
        <v>6520</v>
      </c>
      <c r="K248" s="106">
        <f>(K$260-K$240)/5+K244</f>
        <v>6.26</v>
      </c>
      <c r="L248" s="135">
        <f t="shared" si="54"/>
        <v>1041.5335463258787</v>
      </c>
      <c r="M248" s="131">
        <f>IF(M247=1,($C246-J248)/(J247-J248),IF(M247=2,($C246-J247)/(J246-J247),IF(M247=3,($C246-J246)/(J245-J246),0)))</f>
        <v>0</v>
      </c>
      <c r="N248" s="108">
        <f>(N$260-N$240)/5+N244</f>
        <v>6100</v>
      </c>
      <c r="O248" s="106">
        <f>(O$260-O$240)/5+O244</f>
        <v>5.69</v>
      </c>
      <c r="P248" s="135">
        <f t="shared" si="55"/>
        <v>1072.0562390158173</v>
      </c>
      <c r="Q248" s="131">
        <f>IF(Q247=1,($C246-N248)/(N247-N248),IF(Q247=2,($C246-N247)/(N246-N247),IF(Q247=3,($C246-N246)/(N245-N246),0)))</f>
        <v>0</v>
      </c>
      <c r="R248" s="108">
        <f>(R$260-R$240)/5+R244</f>
        <v>5640</v>
      </c>
      <c r="S248" s="106">
        <f>(S$260-S$240)/5+S244</f>
        <v>5.0900000000000007</v>
      </c>
      <c r="T248" s="142">
        <f t="shared" si="56"/>
        <v>1108.0550098231824</v>
      </c>
      <c r="U248" s="131">
        <f>IF(U247=1,($C246-R248)/(R247-R248),IF(U247=2,($C246-R247)/(R246-R247),IF(U247=3,($C246-R246)/(R245-R246),0)))</f>
        <v>0</v>
      </c>
      <c r="V248" s="108">
        <f>(V$260-V$240)/5+V244</f>
        <v>5420</v>
      </c>
      <c r="W248" s="106">
        <f>(W$260-W$240)/5+W244</f>
        <v>4.3699999999999992</v>
      </c>
      <c r="X248" s="142">
        <f t="shared" si="57"/>
        <v>1240.2745995423343</v>
      </c>
      <c r="Y248" s="131">
        <f>IF(Y247=1,($C246-V248)/(V247-V248),IF(Y247=2,($C246-V247)/(V246-V247),IF(Y247=3,($C246-V246)/(V245-V246),0)))</f>
        <v>0</v>
      </c>
      <c r="Z248" s="108">
        <f>(Z$260-Z$240)/5+Z244</f>
        <v>5160</v>
      </c>
      <c r="AA248" s="106">
        <f>(AA$260-AA$240)/5+AA244</f>
        <v>3.6000000000000005</v>
      </c>
      <c r="AB248" s="142">
        <f t="shared" si="58"/>
        <v>1433.333333333333</v>
      </c>
      <c r="AC248" s="131">
        <f>IF(AC247=1,($C246-Z248)/(Z247-Z248),IF(AC247=2,($C246-Z247)/(Z246-Z247),IF(AC247=3,($C246-Z246)/(Z245-Z246),0)))</f>
        <v>0</v>
      </c>
      <c r="AL248" s="23"/>
    </row>
    <row r="249" spans="1:38" x14ac:dyDescent="0.25">
      <c r="A249" s="128"/>
      <c r="B249" s="186">
        <v>18</v>
      </c>
      <c r="C249" s="34"/>
      <c r="D249" s="31">
        <f>IF(D250&gt;V$5,(1-(D250-V$5)/(Z$5-V$5))*(Y249-AC249)+AC249,IF(D250&gt;R$5,(1-(D250-R$5)/(V$5-R$5))*(U249-Y249)+Y249,IF(D250&gt;N$5,(1-(D250-N$5)/(R$5-N$5))*(Q249-U249)+U249,IF(D250&gt;J$5,(1-(D250-J$5)/(N$5-J$5))*(M249-Q249)+Q249,IF(D250&gt;F$5,(1-(D250-F$5)/(J$5-F$5))*(I249-M249)+M249,I249)))))</f>
        <v>10.332824006801559</v>
      </c>
      <c r="E249" s="109" t="s">
        <v>6</v>
      </c>
      <c r="F249" s="107">
        <f>(F$257-F$237)/5+F245</f>
        <v>20060</v>
      </c>
      <c r="G249" s="105">
        <f>(G$257-G$237)/5+G245</f>
        <v>6.4899999999999993</v>
      </c>
      <c r="H249" s="133">
        <f t="shared" ref="H249:H260" si="59">F249/G249</f>
        <v>3090.9090909090914</v>
      </c>
      <c r="I249" s="16">
        <f>IF(I251=0,G252,IF(I251=1,(G251-G252)*I252+G252,IF(I251=2,(G250-G251)*I252+G251,IF(I251=3,(G249-G250)*I252+G250,G249))))</f>
        <v>10.459999999999999</v>
      </c>
      <c r="J249" s="107">
        <f>(J$257-J$237)/5+J245</f>
        <v>19760</v>
      </c>
      <c r="K249" s="105">
        <f>(K$257-K$237)/5+K245</f>
        <v>5.8999999999999995</v>
      </c>
      <c r="L249" s="133">
        <f t="shared" si="54"/>
        <v>3349.1525423728817</v>
      </c>
      <c r="M249" s="16">
        <f>IF(M251=0,K252,IF(M251=1,(K251-K252)*M252+K252,IF(M251=2,(K250-K251)*M252+K251,IF(M251=3,(K249-K250)*M252+K250,K249))))</f>
        <v>6.84</v>
      </c>
      <c r="N249" s="107">
        <f>(N$257-N$237)/5+N245</f>
        <v>19460</v>
      </c>
      <c r="O249" s="105">
        <f>(O$257-O$237)/5+O245</f>
        <v>5.3500000000000005</v>
      </c>
      <c r="P249" s="133">
        <f t="shared" si="55"/>
        <v>3637.3831775700933</v>
      </c>
      <c r="Q249" s="16">
        <f>IF(Q251=0,O252,IF(Q251=1,(O251-O252)*Q252+O252,IF(Q251=2,(O250-O251)*Q252+O251,IF(Q251=3,(O249-O250)*Q252+O250,O249))))</f>
        <v>6.0100000000000007</v>
      </c>
      <c r="R249" s="107">
        <f>(R$257-R$237)/5+R245</f>
        <v>19200</v>
      </c>
      <c r="S249" s="105">
        <f>(S$257-S$237)/5+S245</f>
        <v>4.7699999999999996</v>
      </c>
      <c r="T249" s="141">
        <f t="shared" si="56"/>
        <v>4025.1572327044028</v>
      </c>
      <c r="U249" s="16">
        <f>IF(U251=0,S252,IF(U251=1,(S251-S252)*U252+S252,IF(U251=2,(S250-S251)*U252+S251,IF(U251=3,(S249-S250)*U252+S250,S249))))</f>
        <v>5.160000000000001</v>
      </c>
      <c r="V249" s="107">
        <f>(V$257-V$237)/5+V245</f>
        <v>18340</v>
      </c>
      <c r="W249" s="105">
        <f>(W$257-W$237)/5+W245</f>
        <v>4.24</v>
      </c>
      <c r="X249" s="141">
        <f t="shared" si="57"/>
        <v>4325.4716981132069</v>
      </c>
      <c r="Y249" s="16">
        <f>IF(Y251=0,W252,IF(Y251=1,(W251-W252)*Y252+W252,IF(Y251=2,(W250-W251)*Y252+W251,IF(Y251=3,(W249-W250)*Y252+W250,W249))))</f>
        <v>4.379999999999999</v>
      </c>
      <c r="Z249" s="107">
        <f>(Z$257-Z$237)/5+Z245</f>
        <v>17380</v>
      </c>
      <c r="AA249" s="105">
        <f>(AA$257-AA$237)/5+AA245</f>
        <v>3.68</v>
      </c>
      <c r="AB249" s="141">
        <f t="shared" si="58"/>
        <v>4722.826086956522</v>
      </c>
      <c r="AC249" s="59">
        <f>IF(AC251=0,AA252,IF(AC251=1,(AA251-AA252)*AC252+AA252,IF(AC251=2,(AA250-AA251)*AC252+AA251,IF(AC251=3,(AA249-AA250)*AC252+AA250,AA249))))</f>
        <v>3.5500000000000007</v>
      </c>
      <c r="AE249" s="23"/>
      <c r="AF249" s="23"/>
      <c r="AG249" s="23"/>
      <c r="AH249" s="23"/>
      <c r="AI249" s="23"/>
      <c r="AJ249" s="23"/>
      <c r="AK249" s="23"/>
      <c r="AL249" s="23"/>
    </row>
    <row r="250" spans="1:38" x14ac:dyDescent="0.25">
      <c r="A250" s="128"/>
      <c r="B250" s="187"/>
      <c r="C250" s="13">
        <f>C$1/(21-E$1)*(C$133-B249)</f>
        <v>330.57851239669424</v>
      </c>
      <c r="D250" s="32">
        <f>(C250/P$1)^(1/1.3)*50+C$391+$C$2/2+$N$2/100*5+X$2/2</f>
        <v>25.351314898338234</v>
      </c>
      <c r="E250" s="110" t="s">
        <v>20</v>
      </c>
      <c r="F250" s="49">
        <v>14000</v>
      </c>
      <c r="G250" s="104">
        <f>(G$258-G$238)/5+G246</f>
        <v>6.7899999999999991</v>
      </c>
      <c r="H250" s="134">
        <f t="shared" si="59"/>
        <v>2061.855670103093</v>
      </c>
      <c r="I250" s="63">
        <f>$C250/I249</f>
        <v>31.604064282666755</v>
      </c>
      <c r="J250" s="49">
        <v>14000</v>
      </c>
      <c r="K250" s="104">
        <f>(K$258-K$238)/5+K246</f>
        <v>6.2100000000000009</v>
      </c>
      <c r="L250" s="134">
        <f t="shared" si="54"/>
        <v>2254.428341384863</v>
      </c>
      <c r="M250" s="63">
        <f>$C250/M249</f>
        <v>48.330191870861732</v>
      </c>
      <c r="N250" s="49">
        <v>14000</v>
      </c>
      <c r="O250" s="104">
        <f>(O$258-O$238)/5+O246</f>
        <v>5.63</v>
      </c>
      <c r="P250" s="134">
        <f t="shared" si="55"/>
        <v>2486.6785079928954</v>
      </c>
      <c r="Q250" s="63">
        <f>$C250/Q249</f>
        <v>55.00474415918373</v>
      </c>
      <c r="R250" s="49">
        <v>14000</v>
      </c>
      <c r="S250" s="104">
        <f>(S$258-S$238)/5+S246</f>
        <v>5.0499999999999989</v>
      </c>
      <c r="T250" s="139">
        <f t="shared" si="56"/>
        <v>2772.2772277227727</v>
      </c>
      <c r="U250" s="63">
        <f>$C250/U249</f>
        <v>64.065603177653912</v>
      </c>
      <c r="V250" s="49">
        <v>14000</v>
      </c>
      <c r="W250" s="104">
        <f>(W$258-W$238)/5+W246</f>
        <v>4.5699999999999994</v>
      </c>
      <c r="X250" s="139">
        <f t="shared" si="57"/>
        <v>3063.4573304157552</v>
      </c>
      <c r="Y250" s="63">
        <f>$C250/Y249</f>
        <v>75.474546209290935</v>
      </c>
      <c r="Z250" s="49">
        <v>14000</v>
      </c>
      <c r="AA250" s="104">
        <f>(AA$258-AA$238)/5+AA246</f>
        <v>4.0599999999999996</v>
      </c>
      <c r="AB250" s="139">
        <f t="shared" si="58"/>
        <v>3448.275862068966</v>
      </c>
      <c r="AC250" s="63">
        <f>IF($C250&gt;Z249,AB249,$C250/AC249)</f>
        <v>93.120707717378636</v>
      </c>
      <c r="AL250" s="23"/>
    </row>
    <row r="251" spans="1:38" x14ac:dyDescent="0.25">
      <c r="A251" s="128"/>
      <c r="B251" s="187"/>
      <c r="C251" s="225">
        <f>C252/X$2/60/1.11</f>
        <v>0.99889172347996924</v>
      </c>
      <c r="D251" s="38">
        <f>IF(AND(D250&lt;F$5,C250&lt;F252),C250/F252*100,IF(AND(D250&lt;J$5,C250&lt;J252),C250/(F252-((D250-F$5)/(J$5-F$5))*(F252-J252))*100,IF(AND(D250&lt;N$5,C250&lt;N252),C250/(J252-((D250-J$5)/(N$5-J$5))*(J252-N252))*100,IF(AND(D250&lt;R$5,C250&lt;R252),C250/(N252-((D250-N$5)/(R$5-N$5))*(N252-R252))*100,IF(AND(D250&lt;V$5,C254&lt;V252),C250/(R252-((D250-R$5)/(V$5-R$5))*(R252-V252))*100,100)))))</f>
        <v>4.6427438212590602</v>
      </c>
      <c r="E251" s="110" t="s">
        <v>21</v>
      </c>
      <c r="F251" s="49">
        <v>11200</v>
      </c>
      <c r="G251" s="104">
        <f>(G$259-G$239)/5+G247</f>
        <v>7.26</v>
      </c>
      <c r="H251" s="134">
        <f t="shared" si="59"/>
        <v>1542.6997245179064</v>
      </c>
      <c r="I251" s="130">
        <f>IF($C250&gt;F250,3,IF($C250&gt;F251,2,IF($C250&gt;F252,1,0)))</f>
        <v>0</v>
      </c>
      <c r="J251" s="49">
        <v>11200</v>
      </c>
      <c r="K251" s="104">
        <f>(K$259-K$239)/5+K247</f>
        <v>6.67</v>
      </c>
      <c r="L251" s="134">
        <f t="shared" si="54"/>
        <v>1679.1604197901049</v>
      </c>
      <c r="M251" s="130">
        <f>IF($C250&gt;J250,3,IF($C250&gt;J251,2,IF($C250&gt;J252,1,0)))</f>
        <v>0</v>
      </c>
      <c r="N251" s="49">
        <v>11200</v>
      </c>
      <c r="O251" s="104">
        <f>(O$259-O$239)/5+O247</f>
        <v>6.1399999999999988</v>
      </c>
      <c r="P251" s="134">
        <f t="shared" si="55"/>
        <v>1824.1042345276876</v>
      </c>
      <c r="Q251" s="130">
        <f>IF($C250&gt;N250,3,IF($C250&gt;N251,2,IF($C250&gt;N252,1,0)))</f>
        <v>0</v>
      </c>
      <c r="R251" s="49">
        <v>11200</v>
      </c>
      <c r="S251" s="104">
        <f>(S$259-S$239)/5+S247</f>
        <v>5.580000000000001</v>
      </c>
      <c r="T251" s="139">
        <f t="shared" si="56"/>
        <v>2007.1684587813616</v>
      </c>
      <c r="U251" s="130">
        <f>IF($C250&gt;R250,3,IF($C250&gt;R251,2,IF($C250&gt;R252,1,0)))</f>
        <v>0</v>
      </c>
      <c r="V251" s="49">
        <v>11200</v>
      </c>
      <c r="W251" s="104">
        <f>(W$259-W$239)/5+W247</f>
        <v>4.92</v>
      </c>
      <c r="X251" s="139">
        <f t="shared" si="57"/>
        <v>2276.4227642276423</v>
      </c>
      <c r="Y251" s="130">
        <f>IF($C250&gt;V250,3,IF($C250&gt;V251,2,IF($C250&gt;V252,1,0)))</f>
        <v>0</v>
      </c>
      <c r="Z251" s="49">
        <v>11200</v>
      </c>
      <c r="AA251" s="104">
        <f>(AA$259-AA$239)/5+AA247</f>
        <v>4.2600000000000007</v>
      </c>
      <c r="AB251" s="139">
        <f t="shared" si="58"/>
        <v>2629.1079812206567</v>
      </c>
      <c r="AC251" s="129">
        <f>IF($C250&gt;Z249,4,IF($C250&gt;Z250,3,IF($C250&gt;Z251,2,IF($C250&gt;Z252,1,0))))</f>
        <v>0</v>
      </c>
      <c r="AL251" s="23"/>
    </row>
    <row r="252" spans="1:38" ht="15.75" thickBot="1" x14ac:dyDescent="0.3">
      <c r="A252" s="128"/>
      <c r="B252" s="188"/>
      <c r="C252" s="161">
        <f>D252*D249</f>
        <v>332.63094391882981</v>
      </c>
      <c r="D252" s="33">
        <f>IF(AND(C250&gt;Z249,D250&gt;Z$5),AB249,IF(D250&gt;V$5,((D250-V$5)/(Z$5-V$5))*(AC250-Y250)+Y250,IF(D250&gt;R$5,((D250-R$5)/(V$5-R$5))*(Y250-U250)+U250,IF(D250&gt;N$5,((D250-N$5)/(R$5-N$5))*(U250-Q250)+Q250,IF(D250&gt;J$5,((D250-J$5)/(N$5-J$5))*(Q250-M250)+M250,IF(D250&gt;F$5,((D250-F$5)/(J$5-F$5))*(M250-I250)+I250,I250))))))</f>
        <v>32.191678063990658</v>
      </c>
      <c r="E252" s="111" t="s">
        <v>7</v>
      </c>
      <c r="F252" s="108">
        <f>(F$260-F$240)/5+F248</f>
        <v>7140</v>
      </c>
      <c r="G252" s="106">
        <f>(G$260-G$240)/5+G248</f>
        <v>10.459999999999999</v>
      </c>
      <c r="H252" s="135">
        <f t="shared" si="59"/>
        <v>682.60038240917788</v>
      </c>
      <c r="I252" s="131">
        <f>IF(I251=1,($C250-F252)/(F251-F252),IF(I251=2,($C250-F251)/(F250-F251),IF(I251=3,($C250-F250)/(F249-F250),0)))</f>
        <v>0</v>
      </c>
      <c r="J252" s="108">
        <f>(J$260-J$240)/5+J248</f>
        <v>6580</v>
      </c>
      <c r="K252" s="106">
        <f>(K$260-K$240)/5+K248</f>
        <v>6.84</v>
      </c>
      <c r="L252" s="135">
        <f t="shared" si="54"/>
        <v>961.98830409356731</v>
      </c>
      <c r="M252" s="131">
        <f>IF(M251=1,($C250-J252)/(J251-J252),IF(M251=2,($C250-J251)/(J250-J251),IF(M251=3,($C250-J250)/(J249-J250),0)))</f>
        <v>0</v>
      </c>
      <c r="N252" s="108">
        <f>(N$260-N$240)/5+N248</f>
        <v>6200</v>
      </c>
      <c r="O252" s="106">
        <f>(O$260-O$240)/5+O248</f>
        <v>6.0100000000000007</v>
      </c>
      <c r="P252" s="135">
        <f t="shared" si="55"/>
        <v>1031.6139767054908</v>
      </c>
      <c r="Q252" s="131">
        <f>IF(Q251=1,($C250-N252)/(N251-N252),IF(Q251=2,($C250-N251)/(N250-N251),IF(Q251=3,($C250-N250)/(N249-N250),0)))</f>
        <v>0</v>
      </c>
      <c r="R252" s="108">
        <f>(R$260-R$240)/5+R248</f>
        <v>5760</v>
      </c>
      <c r="S252" s="106">
        <f>(S$260-S$240)/5+S248</f>
        <v>5.160000000000001</v>
      </c>
      <c r="T252" s="142">
        <f t="shared" si="56"/>
        <v>1116.2790697674416</v>
      </c>
      <c r="U252" s="131">
        <f>IF(U251=1,($C250-R252)/(R251-R252),IF(U251=2,($C250-R251)/(R250-R251),IF(U251=3,($C250-R250)/(R249-R250),0)))</f>
        <v>0</v>
      </c>
      <c r="V252" s="108">
        <f>(V$260-V$240)/5+V248</f>
        <v>5480</v>
      </c>
      <c r="W252" s="106">
        <f>(W$260-W$240)/5+W248</f>
        <v>4.379999999999999</v>
      </c>
      <c r="X252" s="142">
        <f t="shared" si="57"/>
        <v>1251.1415525114157</v>
      </c>
      <c r="Y252" s="131">
        <f>IF(Y251=1,($C250-V252)/(V251-V252),IF(Y251=2,($C250-V251)/(V250-V251),IF(Y251=3,($C250-V250)/(V249-V250),0)))</f>
        <v>0</v>
      </c>
      <c r="Z252" s="108">
        <f>(Z$260-Z$240)/5+Z248</f>
        <v>5140</v>
      </c>
      <c r="AA252" s="106">
        <f>(AA$260-AA$240)/5+AA248</f>
        <v>3.5500000000000007</v>
      </c>
      <c r="AB252" s="142">
        <f t="shared" si="58"/>
        <v>1447.8873239436616</v>
      </c>
      <c r="AC252" s="131">
        <f>IF(AC251=1,($C250-Z252)/(Z251-Z252),IF(AC251=2,($C250-Z251)/(Z250-Z251),IF(AC251=3,($C250-Z250)/(Z249-Z250),0)))</f>
        <v>0</v>
      </c>
      <c r="AL252" s="23"/>
    </row>
    <row r="253" spans="1:38" x14ac:dyDescent="0.25">
      <c r="A253" s="128"/>
      <c r="B253" s="186">
        <v>19</v>
      </c>
      <c r="C253" s="25"/>
      <c r="D253" s="31">
        <f>IF(D254&gt;V$5,(1-(D254-V$5)/(Z$5-V$5))*(Y253-AC253)+AC253,IF(D254&gt;R$5,(1-(D254-R$5)/(V$5-R$5))*(U253-Y253)+Y253,IF(D254&gt;N$5,(1-(D254-N$5)/(R$5-N$5))*(Q253-U253)+U253,IF(D254&gt;J$5,(1-(D254-J$5)/(N$5-J$5))*(M253-Q253)+Q253,IF(D254&gt;F$5,(1-(D254-F$5)/(J$5-F$5))*(I253-M253)+M253,I253)))))</f>
        <v>12.229999999999999</v>
      </c>
      <c r="E253" s="109" t="s">
        <v>6</v>
      </c>
      <c r="F253" s="107">
        <f>(F$257-F$237)/5+F249</f>
        <v>20580</v>
      </c>
      <c r="G253" s="105">
        <f>(G$257-G$237)/5+G249</f>
        <v>6.8699999999999992</v>
      </c>
      <c r="H253" s="133">
        <f t="shared" si="59"/>
        <v>2995.6331877729262</v>
      </c>
      <c r="I253" s="16">
        <f>IF(I255=0,G256,IF(I255=1,(G255-G256)*I256+G256,IF(I255=2,(G254-G255)*I256+G255,IF(I255=3,(G253-G254)*I256+G254,G253))))</f>
        <v>12.229999999999999</v>
      </c>
      <c r="J253" s="107">
        <f>(J$257-J$237)/5+J249</f>
        <v>20280</v>
      </c>
      <c r="K253" s="105">
        <f>(K$257-K$237)/5+K249</f>
        <v>6.1999999999999993</v>
      </c>
      <c r="L253" s="133">
        <f t="shared" si="54"/>
        <v>3270.9677419354844</v>
      </c>
      <c r="M253" s="16">
        <f>IF(M255=0,K256,IF(M255=1,(K255-K256)*M256+K256,IF(M255=2,(K254-K255)*M256+K255,IF(M255=3,(K253-K254)*M256+K254,K253))))</f>
        <v>7.42</v>
      </c>
      <c r="N253" s="107">
        <f>(N$257-N$237)/5+N249</f>
        <v>19980</v>
      </c>
      <c r="O253" s="105">
        <f>(O$257-O$237)/5+O249</f>
        <v>5.5500000000000007</v>
      </c>
      <c r="P253" s="133">
        <f t="shared" si="55"/>
        <v>3599.9999999999995</v>
      </c>
      <c r="Q253" s="16">
        <f>IF(Q255=0,O256,IF(Q255=1,(O255-O256)*Q256+O256,IF(Q255=2,(O254-O255)*Q256+O255,IF(Q255=3,(O253-O254)*Q256+O254,O253))))</f>
        <v>6.330000000000001</v>
      </c>
      <c r="R253" s="107">
        <f>(R$257-R$237)/5+R249</f>
        <v>19700</v>
      </c>
      <c r="S253" s="105">
        <f>(S$257-S$237)/5+S249</f>
        <v>4.8599999999999994</v>
      </c>
      <c r="T253" s="141">
        <f t="shared" si="56"/>
        <v>4053.4979423868317</v>
      </c>
      <c r="U253" s="16">
        <f>IF(U255=0,S256,IF(U255=1,(S255-S256)*U256+S256,IF(U255=2,(S254-S255)*U256+S255,IF(U255=3,(S253-S254)*U256+S254,S253))))</f>
        <v>5.2300000000000013</v>
      </c>
      <c r="V253" s="107">
        <f>(V$257-V$237)/5+V249</f>
        <v>18820</v>
      </c>
      <c r="W253" s="105">
        <f>(W$257-W$237)/5+W249</f>
        <v>4.32</v>
      </c>
      <c r="X253" s="141">
        <f t="shared" si="57"/>
        <v>4356.4814814814808</v>
      </c>
      <c r="Y253" s="16">
        <f>IF(Y255=0,W256,IF(Y255=1,(W255-W256)*Y256+W256,IF(Y255=2,(W254-W255)*Y256+W255,IF(Y255=3,(W253-W254)*Y256+W254,W253))))</f>
        <v>4.3899999999999988</v>
      </c>
      <c r="Z253" s="107">
        <f>(Z$257-Z$237)/5+Z249</f>
        <v>17840</v>
      </c>
      <c r="AA253" s="105">
        <f>(AA$257-AA$237)/5+AA249</f>
        <v>3.74</v>
      </c>
      <c r="AB253" s="141">
        <f t="shared" si="58"/>
        <v>4770.0534759358288</v>
      </c>
      <c r="AC253" s="59">
        <f>IF(AC255=0,AA256,IF(AC255=1,(AA255-AA256)*AC256+AA256,IF(AC255=2,(AA254-AA255)*AC256+AA255,IF(AC255=3,(AA253-AA254)*AC256+AA254,AA253))))</f>
        <v>3.5000000000000009</v>
      </c>
      <c r="AE253" s="23"/>
      <c r="AF253" s="23"/>
      <c r="AG253" s="23"/>
      <c r="AH253" s="23"/>
      <c r="AI253" s="23"/>
      <c r="AJ253" s="23"/>
      <c r="AK253" s="23"/>
      <c r="AL253" s="23"/>
    </row>
    <row r="254" spans="1:38" x14ac:dyDescent="0.25">
      <c r="A254" s="128"/>
      <c r="B254" s="187"/>
      <c r="C254" s="13">
        <f>C$1/(21-E$1)*(C$133-B253)</f>
        <v>0</v>
      </c>
      <c r="D254" s="32">
        <f>(C254/P$1)^(1/1.3)*50+C$391+$C$2/2+$N$2/100*5+X$2/2</f>
        <v>23.5</v>
      </c>
      <c r="E254" s="110" t="s">
        <v>20</v>
      </c>
      <c r="F254" s="49">
        <v>14000</v>
      </c>
      <c r="G254" s="104">
        <f>(G$258-G$238)/5+G250</f>
        <v>7.2199999999999989</v>
      </c>
      <c r="H254" s="134">
        <f t="shared" si="59"/>
        <v>1939.0581717451525</v>
      </c>
      <c r="I254" s="63">
        <f>$C254/I253</f>
        <v>0</v>
      </c>
      <c r="J254" s="49">
        <v>14000</v>
      </c>
      <c r="K254" s="104">
        <f>(K$258-K$238)/5+K250</f>
        <v>6.5300000000000011</v>
      </c>
      <c r="L254" s="134">
        <f t="shared" si="54"/>
        <v>2143.950995405819</v>
      </c>
      <c r="M254" s="63">
        <f>$C254/M253</f>
        <v>0</v>
      </c>
      <c r="N254" s="49">
        <v>14000</v>
      </c>
      <c r="O254" s="104">
        <f>(O$258-O$238)/5+O250</f>
        <v>5.84</v>
      </c>
      <c r="P254" s="134">
        <f t="shared" si="55"/>
        <v>2397.2602739726026</v>
      </c>
      <c r="Q254" s="63">
        <f>$C254/Q253</f>
        <v>0</v>
      </c>
      <c r="R254" s="49">
        <v>14000</v>
      </c>
      <c r="S254" s="104">
        <f>(S$258-S$238)/5+S250</f>
        <v>5.1499999999999986</v>
      </c>
      <c r="T254" s="139">
        <f t="shared" si="56"/>
        <v>2718.4466019417482</v>
      </c>
      <c r="U254" s="63">
        <f>$C254/U253</f>
        <v>0</v>
      </c>
      <c r="V254" s="49">
        <v>14000</v>
      </c>
      <c r="W254" s="104">
        <f>(W$258-W$238)/5+W250</f>
        <v>4.6599999999999993</v>
      </c>
      <c r="X254" s="139">
        <f t="shared" si="57"/>
        <v>3004.2918454935625</v>
      </c>
      <c r="Y254" s="63">
        <f>$C254/Y253</f>
        <v>0</v>
      </c>
      <c r="Z254" s="49">
        <v>14000</v>
      </c>
      <c r="AA254" s="104">
        <f>(AA$258-AA$238)/5+AA250</f>
        <v>4.13</v>
      </c>
      <c r="AB254" s="139">
        <f t="shared" si="58"/>
        <v>3389.8305084745762</v>
      </c>
      <c r="AC254" s="63">
        <f>IF($C254&gt;Z253,AB253,$C254/AC253)</f>
        <v>0</v>
      </c>
      <c r="AL254" s="23"/>
    </row>
    <row r="255" spans="1:38" x14ac:dyDescent="0.25">
      <c r="A255" s="128"/>
      <c r="B255" s="187"/>
      <c r="C255" s="225">
        <f>C256/X$2/60/1.11</f>
        <v>0</v>
      </c>
      <c r="D255" s="38">
        <f>IF(AND(D254&lt;F$5,C254&lt;F256),C254/F256*100,IF(AND(D254&lt;J$5,C254&lt;J256),C254/(F256-((D254-F$5)/(J$5-F$5))*(F256-J256))*100,IF(AND(D254&lt;N$5,C254&lt;N256),C254/(J256-((D254-J$5)/(N$5-J$5))*(J256-N256))*100,IF(AND(D254&lt;R$5,C254&lt;R256),C254/(N256-((D254-N$5)/(R$5-N$5))*(N256-R256))*100,IF(AND(D254&lt;V$5,C258&lt;V256),C254/(R256-((D254-R$5)/(V$5-R$5))*(R256-V256))*100,100)))))</f>
        <v>0</v>
      </c>
      <c r="E255" s="110" t="s">
        <v>21</v>
      </c>
      <c r="F255" s="49">
        <v>11200</v>
      </c>
      <c r="G255" s="104">
        <f>(G$259-G$239)/5+G251</f>
        <v>7.68</v>
      </c>
      <c r="H255" s="134">
        <f t="shared" si="59"/>
        <v>1458.3333333333335</v>
      </c>
      <c r="I255" s="130">
        <f>IF($C254&gt;F254,3,IF($C254&gt;F255,2,IF($C254&gt;F256,1,0)))</f>
        <v>0</v>
      </c>
      <c r="J255" s="49">
        <v>11200</v>
      </c>
      <c r="K255" s="104">
        <f>(K$259-K$239)/5+K251</f>
        <v>7.01</v>
      </c>
      <c r="L255" s="134">
        <f t="shared" si="54"/>
        <v>1597.7175463623396</v>
      </c>
      <c r="M255" s="130">
        <f>IF($C254&gt;J254,3,IF($C254&gt;J255,2,IF($C254&gt;J256,1,0)))</f>
        <v>0</v>
      </c>
      <c r="N255" s="49">
        <v>11200</v>
      </c>
      <c r="O255" s="104">
        <f>(O$259-O$239)/5+O251</f>
        <v>6.3699999999999983</v>
      </c>
      <c r="P255" s="134">
        <f t="shared" si="55"/>
        <v>1758.2417582417586</v>
      </c>
      <c r="Q255" s="130">
        <f>IF($C254&gt;N254,3,IF($C254&gt;N255,2,IF($C254&gt;N256,1,0)))</f>
        <v>0</v>
      </c>
      <c r="R255" s="49">
        <v>11200</v>
      </c>
      <c r="S255" s="104">
        <f>(S$259-S$239)/5+S251</f>
        <v>5.6900000000000013</v>
      </c>
      <c r="T255" s="139">
        <f t="shared" si="56"/>
        <v>1968.3655536028116</v>
      </c>
      <c r="U255" s="130">
        <f>IF($C254&gt;R254,3,IF($C254&gt;R255,2,IF($C254&gt;R256,1,0)))</f>
        <v>0</v>
      </c>
      <c r="V255" s="49">
        <v>11200</v>
      </c>
      <c r="W255" s="104">
        <f>(W$259-W$239)/5+W251</f>
        <v>5.01</v>
      </c>
      <c r="X255" s="139">
        <f t="shared" si="57"/>
        <v>2235.5289421157686</v>
      </c>
      <c r="Y255" s="130">
        <f>IF($C254&gt;V254,3,IF($C254&gt;V255,2,IF($C254&gt;V256,1,0)))</f>
        <v>0</v>
      </c>
      <c r="Z255" s="49">
        <v>11200</v>
      </c>
      <c r="AA255" s="104">
        <f>(AA$259-AA$239)/5+AA251</f>
        <v>4.330000000000001</v>
      </c>
      <c r="AB255" s="139">
        <f t="shared" si="58"/>
        <v>2586.605080831408</v>
      </c>
      <c r="AC255" s="129">
        <f>IF($C254&gt;Z253,4,IF($C254&gt;Z254,3,IF($C254&gt;Z255,2,IF($C254&gt;Z256,1,0))))</f>
        <v>0</v>
      </c>
      <c r="AL255" s="23"/>
    </row>
    <row r="256" spans="1:38" ht="15.75" thickBot="1" x14ac:dyDescent="0.3">
      <c r="A256" s="128"/>
      <c r="B256" s="188"/>
      <c r="C256" s="161">
        <f>D256*D253</f>
        <v>0</v>
      </c>
      <c r="D256" s="33">
        <f>IF(AND(C254&gt;Z253,D254&gt;Z$5),AB253,IF(D254&gt;V$5,((D254-V$5)/(Z$5-V$5))*(AC254-Y254)+Y254,IF(D254&gt;R$5,((D254-R$5)/(V$5-R$5))*(Y254-U254)+U254,IF(D254&gt;N$5,((D254-N$5)/(R$5-N$5))*(U254-Q254)+Q254,IF(D254&gt;J$5,((D254-J$5)/(N$5-J$5))*(Q254-M254)+M254,IF(D254&gt;F$5,((D254-F$5)/(J$5-F$5))*(M254-I254)+I254,I254))))))</f>
        <v>0</v>
      </c>
      <c r="E256" s="111" t="s">
        <v>7</v>
      </c>
      <c r="F256" s="108">
        <f>(F$260-F$240)/5+F252</f>
        <v>7220</v>
      </c>
      <c r="G256" s="106">
        <f>(G$260-G$240)/5+G252</f>
        <v>12.229999999999999</v>
      </c>
      <c r="H256" s="135">
        <f t="shared" si="59"/>
        <v>590.35159443990199</v>
      </c>
      <c r="I256" s="131">
        <f>IF(I255=1,($C254-F256)/(F255-F256),IF(I255=2,($C254-F255)/(F254-F255),IF(I255=3,($C254-F254)/(F253-F254),0)))</f>
        <v>0</v>
      </c>
      <c r="J256" s="108">
        <f>(J$260-J$240)/5+J252</f>
        <v>6640</v>
      </c>
      <c r="K256" s="106">
        <f>(K$260-K$240)/5+K252</f>
        <v>7.42</v>
      </c>
      <c r="L256" s="135">
        <f t="shared" si="54"/>
        <v>894.87870619946091</v>
      </c>
      <c r="M256" s="131">
        <f>IF(M255=1,($C254-J256)/(J255-J256),IF(M255=2,($C254-J255)/(J254-J255),IF(M255=3,($C254-J254)/(J253-J254),0)))</f>
        <v>0</v>
      </c>
      <c r="N256" s="108">
        <f>(N$260-N$240)/5+N252</f>
        <v>6300</v>
      </c>
      <c r="O256" s="106">
        <f>(O$260-O$240)/5+O252</f>
        <v>6.330000000000001</v>
      </c>
      <c r="P256" s="135">
        <f t="shared" si="55"/>
        <v>995.2606635071088</v>
      </c>
      <c r="Q256" s="131">
        <f>IF(Q255=1,($C254-N256)/(N255-N256),IF(Q255=2,($C254-N255)/(N254-N255),IF(Q255=3,($C254-N254)/(N253-N254),0)))</f>
        <v>0</v>
      </c>
      <c r="R256" s="108">
        <f>(R$260-R$240)/5+R252</f>
        <v>5880</v>
      </c>
      <c r="S256" s="106">
        <f>(S$260-S$240)/5+S252</f>
        <v>5.2300000000000013</v>
      </c>
      <c r="T256" s="142">
        <f t="shared" si="56"/>
        <v>1124.2829827915866</v>
      </c>
      <c r="U256" s="131">
        <f>IF(U255=1,($C254-R256)/(R255-R256),IF(U255=2,($C254-R255)/(R254-R255),IF(U255=3,($C254-R254)/(R253-R254),0)))</f>
        <v>0</v>
      </c>
      <c r="V256" s="108">
        <f>(V$260-V$240)/5+V252</f>
        <v>5540</v>
      </c>
      <c r="W256" s="106">
        <f>(W$260-W$240)/5+W252</f>
        <v>4.3899999999999988</v>
      </c>
      <c r="X256" s="142">
        <f t="shared" si="57"/>
        <v>1261.958997722096</v>
      </c>
      <c r="Y256" s="131">
        <f>IF(Y255=1,($C254-V256)/(V255-V256),IF(Y255=2,($C254-V255)/(V254-V255),IF(Y255=3,($C254-V254)/(V253-V254),0)))</f>
        <v>0</v>
      </c>
      <c r="Z256" s="108">
        <f>(Z$260-Z$240)/5+Z252</f>
        <v>5120</v>
      </c>
      <c r="AA256" s="106">
        <f>(AA$260-AA$240)/5+AA252</f>
        <v>3.5000000000000009</v>
      </c>
      <c r="AB256" s="142">
        <f t="shared" si="58"/>
        <v>1462.8571428571424</v>
      </c>
      <c r="AC256" s="131">
        <f>IF(AC255=1,($C254-Z256)/(Z255-Z256),IF(AC255=2,($C254-Z255)/(Z254-Z255),IF(AC255=3,($C254-Z254)/(Z253-Z254),0)))</f>
        <v>0</v>
      </c>
      <c r="AL256" s="23"/>
    </row>
    <row r="257" spans="1:38" x14ac:dyDescent="0.25">
      <c r="A257" s="128"/>
      <c r="B257" s="186">
        <v>20</v>
      </c>
      <c r="C257" s="25"/>
      <c r="D257" s="31" t="e">
        <f>IF(D258&gt;V$5,(1-(D258-V$5)/(Z$5-V$5))*(Y257-AC257)+AC257,IF(D258&gt;R$5,(1-(D258-R$5)/(V$5-R$5))*(U257-Y257)+Y257,IF(D258&gt;N$5,(1-(D258-N$5)/(R$5-N$5))*(Q257-U257)+U257,IF(D258&gt;J$5,(1-(D258-J$5)/(N$5-J$5))*(M257-Q257)+Q257,IF(D258&gt;F$5,(1-(D258-F$5)/(J$5-F$5))*(I257-M257)+M257,I257)))))</f>
        <v>#NUM!</v>
      </c>
      <c r="E257" s="109" t="s">
        <v>6</v>
      </c>
      <c r="F257" s="48">
        <v>21100</v>
      </c>
      <c r="G257" s="74">
        <v>7.25</v>
      </c>
      <c r="H257" s="133">
        <f t="shared" si="59"/>
        <v>2910.344827586207</v>
      </c>
      <c r="I257" s="16">
        <f>IF(I259=0,G260,IF(I259=1,(G259-G260)*I260+G260,IF(I259=2,(G258-G259)*I260+G259,IF(I259=3,(G257-G258)*I260+G258,G257))))</f>
        <v>14</v>
      </c>
      <c r="J257" s="48">
        <v>20800</v>
      </c>
      <c r="K257" s="4">
        <v>6.5</v>
      </c>
      <c r="L257" s="133">
        <f t="shared" si="54"/>
        <v>3200</v>
      </c>
      <c r="M257" s="16">
        <f>IF(M259=0,K260,IF(M259=1,(K259-K260)*M260+K260,IF(M259=2,(K258-K259)*M260+K259,IF(M259=3,(K257-K258)*M260+K258,K257))))</f>
        <v>8</v>
      </c>
      <c r="N257" s="48">
        <v>20500</v>
      </c>
      <c r="O257" s="4">
        <v>5.75</v>
      </c>
      <c r="P257" s="133">
        <f t="shared" si="55"/>
        <v>3565.217391304348</v>
      </c>
      <c r="Q257" s="16">
        <f>IF(Q259=0,O260,IF(Q259=1,(O259-O260)*Q260+O260,IF(Q259=2,(O258-O259)*Q260+O259,IF(Q259=3,(O257-O258)*Q260+O258,O257))))</f>
        <v>6.65</v>
      </c>
      <c r="R257" s="48">
        <v>20200</v>
      </c>
      <c r="S257" s="4">
        <v>4.95</v>
      </c>
      <c r="T257" s="141">
        <f t="shared" si="56"/>
        <v>4080.8080808080808</v>
      </c>
      <c r="U257" s="16">
        <f>IF(U259=0,S260,IF(U259=1,(S259-S260)*U260+S260,IF(U259=2,(S258-S259)*U260+S259,IF(U259=3,(S257-S258)*U260+S258,S257))))</f>
        <v>5.3</v>
      </c>
      <c r="V257" s="48">
        <v>19300</v>
      </c>
      <c r="W257" s="4">
        <v>4.4000000000000004</v>
      </c>
      <c r="X257" s="141">
        <f t="shared" si="57"/>
        <v>4386.363636363636</v>
      </c>
      <c r="Y257" s="16">
        <f>IF(Y259=0,W260,IF(Y259=1,(W259-W260)*Y260+W260,IF(Y259=2,(W258-W259)*Y260+W259,IF(Y259=3,(W257-W258)*Y260+W258,W257))))</f>
        <v>4.4000000000000004</v>
      </c>
      <c r="Z257" s="48">
        <v>18300</v>
      </c>
      <c r="AA257" s="4">
        <v>3.8</v>
      </c>
      <c r="AB257" s="141">
        <f t="shared" si="58"/>
        <v>4815.7894736842109</v>
      </c>
      <c r="AC257" s="59">
        <f>IF(AC259=0,AA260,IF(AC259=1,(AA259-AA260)*AC260+AA260,IF(AC259=2,(AA258-AA259)*AC260+AA259,IF(AC259=3,(AA257-AA258)*AC260+AA258,AA257))))</f>
        <v>3.45</v>
      </c>
      <c r="AE257" s="23"/>
      <c r="AF257" s="23"/>
      <c r="AG257" s="23"/>
      <c r="AH257" s="23"/>
      <c r="AI257" s="23"/>
      <c r="AJ257" s="23"/>
      <c r="AK257" s="23"/>
      <c r="AL257" s="23"/>
    </row>
    <row r="258" spans="1:38" x14ac:dyDescent="0.25">
      <c r="A258" s="128"/>
      <c r="B258" s="187"/>
      <c r="C258" s="13">
        <f>C$1/(21-E$1)*(C$133-B257)</f>
        <v>-330.57851239669424</v>
      </c>
      <c r="D258" s="32" t="e">
        <f>(C258/P$1)^(1/1.3)*50+C$391+$C$2/2+$N$2/100*5+X$2/2</f>
        <v>#NUM!</v>
      </c>
      <c r="E258" s="110" t="s">
        <v>20</v>
      </c>
      <c r="F258" s="49">
        <v>14000</v>
      </c>
      <c r="G258" s="71">
        <v>7.65</v>
      </c>
      <c r="H258" s="134">
        <f t="shared" si="59"/>
        <v>1830.065359477124</v>
      </c>
      <c r="I258" s="63">
        <f>$C258/I257</f>
        <v>-23.61275088547816</v>
      </c>
      <c r="J258" s="49">
        <v>14000</v>
      </c>
      <c r="K258" s="6">
        <v>6.85</v>
      </c>
      <c r="L258" s="134">
        <f t="shared" si="54"/>
        <v>2043.7956204379564</v>
      </c>
      <c r="M258" s="63">
        <f>$C258/M257</f>
        <v>-41.32231404958678</v>
      </c>
      <c r="N258" s="49">
        <v>14000</v>
      </c>
      <c r="O258" s="6">
        <v>6.05</v>
      </c>
      <c r="P258" s="134">
        <f t="shared" si="55"/>
        <v>2314.0495867768595</v>
      </c>
      <c r="Q258" s="63">
        <f>$C258/Q257</f>
        <v>-49.71105449574349</v>
      </c>
      <c r="R258" s="49">
        <v>14000</v>
      </c>
      <c r="S258" s="6">
        <v>5.25</v>
      </c>
      <c r="T258" s="139">
        <f t="shared" si="56"/>
        <v>2666.6666666666665</v>
      </c>
      <c r="U258" s="63">
        <f>$C258/U257</f>
        <v>-62.373304225791365</v>
      </c>
      <c r="V258" s="49">
        <v>14000</v>
      </c>
      <c r="W258" s="6">
        <v>4.75</v>
      </c>
      <c r="X258" s="139">
        <f t="shared" si="57"/>
        <v>2947.3684210526317</v>
      </c>
      <c r="Y258" s="63">
        <f>$C258/Y257</f>
        <v>-75.13148009015778</v>
      </c>
      <c r="Z258" s="49">
        <v>14000</v>
      </c>
      <c r="AA258" s="6">
        <v>4.2</v>
      </c>
      <c r="AB258" s="139">
        <f t="shared" si="58"/>
        <v>3333.333333333333</v>
      </c>
      <c r="AC258" s="63">
        <f>IF($C258&gt;Z257,AB257,$C258/AC257)</f>
        <v>-95.819858665708466</v>
      </c>
      <c r="AL258" s="23"/>
    </row>
    <row r="259" spans="1:38" x14ac:dyDescent="0.25">
      <c r="A259" s="128"/>
      <c r="B259" s="187"/>
      <c r="C259" s="225" t="e">
        <f>C260/X$2/60/1.11</f>
        <v>#NUM!</v>
      </c>
      <c r="D259" s="38" t="e">
        <f>IF(AND(D258&lt;F$5,C258&lt;F260),C258/F260*100,IF(AND(D258&lt;J$5,C258&lt;J260),C258/(F260-((D258-F$5)/(J$5-F$5))*(F260-J260))*100,IF(AND(D258&lt;N$5,C258&lt;N260),C258/(J260-((D258-J$5)/(N$5-J$5))*(J260-N260))*100,IF(AND(D258&lt;R$5,C258&lt;R260),C258/(N260-((D258-N$5)/(R$5-N$5))*(N260-R260))*100,IF(AND(D258&lt;V$5,C262&lt;V260),C258/(R260-((D258-R$5)/(V$5-R$5))*(R260-V260))*100,100)))))</f>
        <v>#NUM!</v>
      </c>
      <c r="E259" s="110" t="s">
        <v>21</v>
      </c>
      <c r="F259" s="49">
        <v>11200</v>
      </c>
      <c r="G259" s="71">
        <v>8.1</v>
      </c>
      <c r="H259" s="134">
        <f t="shared" si="59"/>
        <v>1382.7160493827162</v>
      </c>
      <c r="I259" s="130">
        <f>IF($C258&gt;F258,3,IF($C258&gt;F259,2,IF($C258&gt;F260,1,0)))</f>
        <v>0</v>
      </c>
      <c r="J259" s="49">
        <v>11200</v>
      </c>
      <c r="K259" s="6">
        <v>7.35</v>
      </c>
      <c r="L259" s="134">
        <f t="shared" si="54"/>
        <v>1523.8095238095239</v>
      </c>
      <c r="M259" s="130">
        <f>IF($C258&gt;J258,3,IF($C258&gt;J259,2,IF($C258&gt;J260,1,0)))</f>
        <v>0</v>
      </c>
      <c r="N259" s="49">
        <v>11200</v>
      </c>
      <c r="O259" s="6">
        <v>6.6</v>
      </c>
      <c r="P259" s="134">
        <f t="shared" si="55"/>
        <v>1696.969696969697</v>
      </c>
      <c r="Q259" s="130">
        <f>IF($C258&gt;N258,3,IF($C258&gt;N259,2,IF($C258&gt;N260,1,0)))</f>
        <v>0</v>
      </c>
      <c r="R259" s="49">
        <v>11200</v>
      </c>
      <c r="S259" s="6">
        <v>5.8</v>
      </c>
      <c r="T259" s="139">
        <f t="shared" si="56"/>
        <v>1931.0344827586207</v>
      </c>
      <c r="U259" s="130">
        <f>IF($C258&gt;R258,3,IF($C258&gt;R259,2,IF($C258&gt;R260,1,0)))</f>
        <v>0</v>
      </c>
      <c r="V259" s="49">
        <v>11200</v>
      </c>
      <c r="W259" s="6">
        <v>5.0999999999999996</v>
      </c>
      <c r="X259" s="139">
        <f t="shared" si="57"/>
        <v>2196.0784313725489</v>
      </c>
      <c r="Y259" s="130">
        <f>IF($C258&gt;V258,3,IF($C258&gt;V259,2,IF($C258&gt;V260,1,0)))</f>
        <v>0</v>
      </c>
      <c r="Z259" s="49">
        <v>11200</v>
      </c>
      <c r="AA259" s="6">
        <v>4.4000000000000004</v>
      </c>
      <c r="AB259" s="139">
        <f t="shared" si="58"/>
        <v>2545.454545454545</v>
      </c>
      <c r="AC259" s="129">
        <f>IF($C258&gt;Z257,4,IF($C258&gt;Z258,3,IF($C258&gt;Z259,2,IF($C258&gt;Z260,1,0))))</f>
        <v>0</v>
      </c>
      <c r="AL259" s="23"/>
    </row>
    <row r="260" spans="1:38" ht="15.75" thickBot="1" x14ac:dyDescent="0.3">
      <c r="A260" s="128"/>
      <c r="B260" s="188"/>
      <c r="C260" s="161" t="e">
        <f>D260*D257</f>
        <v>#NUM!</v>
      </c>
      <c r="D260" s="33" t="e">
        <f>IF(AND(C258&gt;Z257,D258&gt;Z$5),AB257,IF(D258&gt;V$5,((D258-V$5)/(Z$5-V$5))*(AC258-Y258)+Y258,IF(D258&gt;R$5,((D258-R$5)/(V$5-R$5))*(Y258-U258)+U258,IF(D258&gt;N$5,((D258-N$5)/(R$5-N$5))*(U258-Q258)+Q258,IF(D258&gt;J$5,((D258-J$5)/(N$5-J$5))*(Q258-M258)+M258,IF(D258&gt;F$5,((D258-F$5)/(J$5-F$5))*(M258-I258)+I258,I258))))))</f>
        <v>#NUM!</v>
      </c>
      <c r="E260" s="111" t="s">
        <v>7</v>
      </c>
      <c r="F260" s="50">
        <v>7300</v>
      </c>
      <c r="G260" s="73">
        <v>14</v>
      </c>
      <c r="H260" s="137">
        <f t="shared" si="59"/>
        <v>521.42857142857144</v>
      </c>
      <c r="I260" s="131">
        <f>IF(I259=1,($C258-F260)/(F259-F260),IF(I259=2,($C258-F259)/(F258-F259),IF(I259=3,($C258-F258)/(F257-F258),0)))</f>
        <v>0</v>
      </c>
      <c r="J260" s="50">
        <v>6700</v>
      </c>
      <c r="K260" s="8">
        <v>8</v>
      </c>
      <c r="L260" s="137">
        <f t="shared" si="54"/>
        <v>837.5</v>
      </c>
      <c r="M260" s="131">
        <f>IF(M259=1,($C258-J260)/(J259-J260),IF(M259=2,($C258-J259)/(J258-J259),IF(M259=3,($C258-J258)/(J257-J258),0)))</f>
        <v>0</v>
      </c>
      <c r="N260" s="50">
        <v>6400</v>
      </c>
      <c r="O260" s="8">
        <v>6.65</v>
      </c>
      <c r="P260" s="137">
        <f t="shared" si="55"/>
        <v>962.40601503759399</v>
      </c>
      <c r="Q260" s="131">
        <f>IF(Q259=1,($C258-N260)/(N259-N260),IF(Q259=2,($C258-N259)/(N258-N259),IF(Q259=3,($C258-N258)/(N257-N258),0)))</f>
        <v>0</v>
      </c>
      <c r="R260" s="50">
        <v>6000</v>
      </c>
      <c r="S260" s="8">
        <v>5.3</v>
      </c>
      <c r="T260" s="144">
        <f t="shared" si="56"/>
        <v>1132.0754716981132</v>
      </c>
      <c r="U260" s="131">
        <f>IF(U259=1,($C258-R260)/(R259-R260),IF(U259=2,($C258-R259)/(R258-R259),IF(U259=3,($C258-R258)/(R257-R258),0)))</f>
        <v>0</v>
      </c>
      <c r="V260" s="50">
        <v>5600</v>
      </c>
      <c r="W260" s="8">
        <v>4.4000000000000004</v>
      </c>
      <c r="X260" s="144">
        <f t="shared" si="57"/>
        <v>1272.7272727272725</v>
      </c>
      <c r="Y260" s="131">
        <f>IF(Y259=1,($C258-V260)/(V259-V260),IF(Y259=2,($C258-V259)/(V258-V259),IF(Y259=3,($C258-V258)/(V257-V258),0)))</f>
        <v>0</v>
      </c>
      <c r="Z260" s="50">
        <v>5100</v>
      </c>
      <c r="AA260" s="8">
        <v>3.45</v>
      </c>
      <c r="AB260" s="144">
        <f t="shared" si="58"/>
        <v>1478.2608695652173</v>
      </c>
      <c r="AC260" s="131">
        <f>IF(AC259=1,($C258-Z260)/(Z259-Z260),IF(AC259=2,($C258-Z259)/(Z258-Z259),IF(AC259=3,($C258-Z258)/(Z257-Z258),0)))</f>
        <v>0</v>
      </c>
      <c r="AL260" s="23"/>
    </row>
    <row r="261" spans="1:38" ht="15.75" thickBot="1" x14ac:dyDescent="0.3"/>
    <row r="262" spans="1:38" ht="15.75" thickBot="1" x14ac:dyDescent="0.3">
      <c r="A262" s="18" t="s">
        <v>8</v>
      </c>
      <c r="B262" s="70"/>
      <c r="C262" s="79">
        <v>20</v>
      </c>
    </row>
    <row r="263" spans="1:38" ht="15.75" thickBot="1" x14ac:dyDescent="0.3">
      <c r="A263" s="181" t="s">
        <v>0</v>
      </c>
      <c r="B263" s="174"/>
      <c r="C263" s="12"/>
      <c r="D263" s="12"/>
      <c r="E263" s="12"/>
      <c r="F263" s="181">
        <v>25</v>
      </c>
      <c r="G263" s="174"/>
      <c r="H263" s="185"/>
      <c r="I263" s="92"/>
      <c r="J263" s="181">
        <v>35</v>
      </c>
      <c r="K263" s="174"/>
      <c r="L263" s="185"/>
      <c r="M263" s="92"/>
      <c r="N263" s="181">
        <v>40</v>
      </c>
      <c r="O263" s="174"/>
      <c r="P263" s="185"/>
      <c r="Q263" s="92"/>
      <c r="R263" s="181">
        <v>45</v>
      </c>
      <c r="S263" s="174"/>
      <c r="T263" s="185"/>
      <c r="U263" s="92"/>
      <c r="V263" s="181">
        <v>50</v>
      </c>
      <c r="W263" s="174"/>
      <c r="X263" s="185"/>
      <c r="Y263" s="92"/>
      <c r="Z263" s="181">
        <v>55</v>
      </c>
      <c r="AA263" s="174"/>
      <c r="AB263" s="185"/>
      <c r="AC263" s="101"/>
    </row>
    <row r="264" spans="1:38" x14ac:dyDescent="0.25">
      <c r="A264" s="182" t="s">
        <v>1</v>
      </c>
      <c r="B264" s="197"/>
      <c r="C264" s="198" t="s">
        <v>19</v>
      </c>
      <c r="D264" s="99" t="s">
        <v>4</v>
      </c>
      <c r="E264" s="200" t="s">
        <v>2</v>
      </c>
      <c r="F264" s="193" t="s">
        <v>3</v>
      </c>
      <c r="G264" s="201" t="s">
        <v>4</v>
      </c>
      <c r="H264" s="189" t="s">
        <v>5</v>
      </c>
      <c r="I264" s="112" t="s">
        <v>4</v>
      </c>
      <c r="J264" s="193" t="s">
        <v>3</v>
      </c>
      <c r="K264" s="195" t="s">
        <v>4</v>
      </c>
      <c r="L264" s="189" t="s">
        <v>5</v>
      </c>
      <c r="M264" s="112" t="s">
        <v>4</v>
      </c>
      <c r="N264" s="193" t="s">
        <v>3</v>
      </c>
      <c r="O264" s="195" t="s">
        <v>4</v>
      </c>
      <c r="P264" s="189" t="s">
        <v>5</v>
      </c>
      <c r="Q264" s="112" t="s">
        <v>4</v>
      </c>
      <c r="R264" s="193" t="s">
        <v>3</v>
      </c>
      <c r="S264" s="195" t="s">
        <v>4</v>
      </c>
      <c r="T264" s="189" t="s">
        <v>5</v>
      </c>
      <c r="U264" s="112" t="s">
        <v>4</v>
      </c>
      <c r="V264" s="193" t="s">
        <v>3</v>
      </c>
      <c r="W264" s="195" t="s">
        <v>4</v>
      </c>
      <c r="X264" s="189" t="s">
        <v>5</v>
      </c>
      <c r="Y264" s="112" t="s">
        <v>4</v>
      </c>
      <c r="Z264" s="193" t="s">
        <v>3</v>
      </c>
      <c r="AA264" s="195" t="s">
        <v>4</v>
      </c>
      <c r="AB264" s="189" t="s">
        <v>5</v>
      </c>
      <c r="AC264" s="99" t="s">
        <v>4</v>
      </c>
    </row>
    <row r="265" spans="1:38" ht="15.75" thickBot="1" x14ac:dyDescent="0.3">
      <c r="A265" s="183"/>
      <c r="B265" s="197"/>
      <c r="C265" s="199"/>
      <c r="D265" s="30" t="s">
        <v>0</v>
      </c>
      <c r="E265" s="200"/>
      <c r="F265" s="194"/>
      <c r="G265" s="202"/>
      <c r="H265" s="190"/>
      <c r="I265" s="15" t="s">
        <v>5</v>
      </c>
      <c r="J265" s="194"/>
      <c r="K265" s="196"/>
      <c r="L265" s="190"/>
      <c r="M265" s="15" t="s">
        <v>5</v>
      </c>
      <c r="N265" s="194"/>
      <c r="O265" s="196"/>
      <c r="P265" s="190"/>
      <c r="Q265" s="15" t="s">
        <v>5</v>
      </c>
      <c r="R265" s="194"/>
      <c r="S265" s="196"/>
      <c r="T265" s="190"/>
      <c r="U265" s="15" t="s">
        <v>5</v>
      </c>
      <c r="V265" s="194"/>
      <c r="W265" s="196"/>
      <c r="X265" s="190"/>
      <c r="Y265" s="15" t="s">
        <v>5</v>
      </c>
      <c r="Z265" s="194"/>
      <c r="AA265" s="196"/>
      <c r="AB265" s="190"/>
      <c r="AC265" s="51" t="s">
        <v>5</v>
      </c>
    </row>
    <row r="266" spans="1:38" x14ac:dyDescent="0.25">
      <c r="A266" s="128"/>
      <c r="B266" s="186">
        <v>-10</v>
      </c>
      <c r="C266" s="34"/>
      <c r="D266" s="31">
        <f>IF(D267&gt;V$5,(1-(D267-V$5)/(Z$5-V$5))*(Y266-AC266)+AC266,IF(D267&gt;R$5,(1-(D267-R$5)/(V$5-R$5))*(U266-Y266)+Y266,IF(D267&gt;N$5,(1-(D267-N$5)/(R$5-N$5))*(Q266-U266)+U266,IF(D267&gt;J$5,(1-(D267-J$5)/(N$5-J$5))*(M266-Q266)+Q266,IF(D267&gt;F$5,(1-(D267-F$5)/(J$5-F$5))*(I266-M266)+M266,I266)))))</f>
        <v>2.0309509240728292</v>
      </c>
      <c r="E266" s="27" t="s">
        <v>6</v>
      </c>
      <c r="F266" s="3">
        <v>14600</v>
      </c>
      <c r="G266" s="74">
        <v>2.4</v>
      </c>
      <c r="H266" s="133">
        <f t="shared" ref="H266:H313" si="60">F266/G266</f>
        <v>6083.3333333333339</v>
      </c>
      <c r="I266" s="16">
        <f>IF(I268=0,G269,IF(I268=1,(G268-G269)*I269+G269,IF(I268=2,(G267-G268)*I269+G268,IF(I268=3,(G266-G267)*I269+G267,G266))))</f>
        <v>2.7730413223140498</v>
      </c>
      <c r="J266" s="48">
        <v>14400</v>
      </c>
      <c r="K266" s="4">
        <v>2.25</v>
      </c>
      <c r="L266" s="133">
        <f t="shared" ref="L266:L309" si="61">J266/K266</f>
        <v>6400</v>
      </c>
      <c r="M266" s="16">
        <f>IF(M268=0,K269,IF(M268=1,(K268-K269)*M269+K269,IF(M268=2,(K267-K268)*M269+K268,IF(M268=3,(K266-K267)*M269+K267,K266))))</f>
        <v>2.603196631841572</v>
      </c>
      <c r="N266" s="48">
        <v>14200</v>
      </c>
      <c r="O266" s="4">
        <v>2.1</v>
      </c>
      <c r="P266" s="133">
        <f t="shared" ref="P266:P309" si="62">N266/O266</f>
        <v>6761.9047619047615</v>
      </c>
      <c r="Q266" s="16">
        <f>IF(Q268=0,O269,IF(Q268=1,(O268-O269)*Q269+O269,IF(Q268=2,(O267-O268)*Q269+O268,IF(Q268=3,(O266-O267)*Q269+O267,O266))))</f>
        <v>2.4354781582054308</v>
      </c>
      <c r="R266" s="49">
        <v>14000</v>
      </c>
      <c r="S266" s="4">
        <v>1.9</v>
      </c>
      <c r="T266" s="141">
        <f t="shared" ref="T266:T309" si="63">R266/S266</f>
        <v>7368.4210526315792</v>
      </c>
      <c r="U266" s="16">
        <f>IF(U268=0,S269,IF(U268=1,(S268-S269)*U269+S269,IF(U268=2,(S267-S268)*U269+S268,IF(U268=3,(S266-S267)*U269+S267,S266))))</f>
        <v>2.2195615632441519</v>
      </c>
      <c r="V266" s="49">
        <v>14000</v>
      </c>
      <c r="W266" s="4">
        <v>1.85</v>
      </c>
      <c r="X266" s="141">
        <f t="shared" ref="X266:X309" si="64">V266/W266</f>
        <v>7567.5675675675675</v>
      </c>
      <c r="Y266" s="16">
        <f>IF(Y268=0,W269,IF(Y268=1,(W268-W269)*Y269+W269,IF(Y268=2,(W267-W268)*Y269+W268,IF(Y268=3,(W266-W267)*Y269+W267,W266))))</f>
        <v>1.9736789381417483</v>
      </c>
      <c r="Z266" s="49">
        <v>14000</v>
      </c>
      <c r="AA266" s="4">
        <v>1.75</v>
      </c>
      <c r="AB266" s="149">
        <f t="shared" ref="AB266:AB309" si="65">Z266/AA266</f>
        <v>8000</v>
      </c>
      <c r="AC266" s="59">
        <f>IF(AC268=0,AA269,IF(AC268=1,(AA268-AA269)*AC269+AA269,IF(AC268=2,(AA267-AA268)*AC269+AA268,IF(AC268=3,(AA266-AA267)*AC269+AA267,AA266))))</f>
        <v>1.7163911845730029</v>
      </c>
      <c r="AE266" s="23"/>
      <c r="AF266" s="23"/>
      <c r="AG266" s="23"/>
      <c r="AH266" s="23"/>
      <c r="AI266" s="23"/>
      <c r="AJ266" s="23"/>
      <c r="AK266" s="23"/>
      <c r="AL266" s="23"/>
    </row>
    <row r="267" spans="1:38" x14ac:dyDescent="0.25">
      <c r="A267" s="128"/>
      <c r="B267" s="187"/>
      <c r="C267" s="13">
        <f>C$1/(21-E$1)*(C$262-B266)</f>
        <v>9917.3553719008269</v>
      </c>
      <c r="D267" s="32">
        <f>(C267/P$1)^(1/1.3)*50+C$391+$C$2/2+$N$2/100*5+X$2/2</f>
        <v>48.835379565611262</v>
      </c>
      <c r="E267" s="28" t="s">
        <v>20</v>
      </c>
      <c r="F267" s="5">
        <v>14000</v>
      </c>
      <c r="G267" s="71">
        <v>2.8</v>
      </c>
      <c r="H267" s="134">
        <f t="shared" si="60"/>
        <v>5000</v>
      </c>
      <c r="I267" s="63">
        <f>$C267/I266</f>
        <v>3576.3460472435313</v>
      </c>
      <c r="J267" s="49">
        <v>14000</v>
      </c>
      <c r="K267" s="6">
        <v>2.5</v>
      </c>
      <c r="L267" s="134">
        <f t="shared" si="61"/>
        <v>5600</v>
      </c>
      <c r="M267" s="63">
        <f>$C267/M266</f>
        <v>3809.6835446829155</v>
      </c>
      <c r="N267" s="49">
        <v>14000</v>
      </c>
      <c r="O267" s="6">
        <v>2.2000000000000002</v>
      </c>
      <c r="P267" s="134">
        <f t="shared" si="62"/>
        <v>6363.6363636363631</v>
      </c>
      <c r="Q267" s="63">
        <f>$C267/Q266</f>
        <v>4072.0362605133678</v>
      </c>
      <c r="R267" s="49">
        <v>14000</v>
      </c>
      <c r="S267" s="6">
        <v>1.9</v>
      </c>
      <c r="T267" s="139">
        <f t="shared" si="63"/>
        <v>7368.4210526315792</v>
      </c>
      <c r="U267" s="63">
        <f>$C267/U266</f>
        <v>4468.1596294204328</v>
      </c>
      <c r="V267" s="49">
        <v>14000</v>
      </c>
      <c r="W267" s="6">
        <v>1.85</v>
      </c>
      <c r="X267" s="139">
        <f t="shared" si="64"/>
        <v>7567.5675675675675</v>
      </c>
      <c r="Y267" s="63">
        <f>$C267/Y266</f>
        <v>5024.8068114047883</v>
      </c>
      <c r="Z267" s="49">
        <v>14000</v>
      </c>
      <c r="AA267" s="6">
        <v>1.75</v>
      </c>
      <c r="AB267" s="146">
        <f t="shared" si="65"/>
        <v>8000</v>
      </c>
      <c r="AC267" s="63">
        <f>IF($C267&gt;Z266,AB266,$C267/AC266)</f>
        <v>5778.0274456303669</v>
      </c>
      <c r="AL267" s="23"/>
    </row>
    <row r="268" spans="1:38" x14ac:dyDescent="0.25">
      <c r="A268" s="128"/>
      <c r="B268" s="187"/>
      <c r="C268" s="225">
        <f>C269/X$2/60/1.11</f>
        <v>29.855285207619552</v>
      </c>
      <c r="D268" s="38">
        <f>IF(AND(D267&lt;F$5,C267&lt;F269),C267/F269*100,IF(AND(D267&lt;J$5,C267&lt;J269),C267/(F269-((D267-F$5)/(J$5-F$5))*(F269-J269))*100,IF(AND(D267&lt;N$5,C267&lt;N269),C267/(J269-((D267-J$5)/(N$5-J$5))*(J269-N269))*100,IF(AND(D267&lt;R$5,C267&lt;R269),C267/(N269-((D267-N$5)/(R$5-N$5))*(N269-R269))*100,IF(AND(D267&lt;V$5,C271&lt;V269),C267/(R269-((D267-R$5)/(V$5-R$5))*(R269-V269))*100,100)))))</f>
        <v>100</v>
      </c>
      <c r="E268" s="28" t="s">
        <v>21</v>
      </c>
      <c r="F268" s="5">
        <v>11200</v>
      </c>
      <c r="G268" s="71">
        <v>2.85</v>
      </c>
      <c r="H268" s="134">
        <f t="shared" si="60"/>
        <v>3929.8245614035086</v>
      </c>
      <c r="I268" s="129">
        <f>IF($C267&gt;F266,4,IF($C267&gt;F267,3,IF($C267&gt;F268,2,IF($C267&gt;F269,1,0))))</f>
        <v>1</v>
      </c>
      <c r="J268" s="49">
        <v>11200</v>
      </c>
      <c r="K268" s="6">
        <v>2.7</v>
      </c>
      <c r="L268" s="134">
        <f t="shared" si="61"/>
        <v>4148.1481481481478</v>
      </c>
      <c r="M268" s="129">
        <f>IF($C267&gt;J266,4,IF($C267&gt;J267,3,IF($C267&gt;J268,2,IF($C267&gt;J269,1,0))))</f>
        <v>1</v>
      </c>
      <c r="N268" s="49">
        <v>11200</v>
      </c>
      <c r="O268" s="6">
        <v>2.5499999999999998</v>
      </c>
      <c r="P268" s="134">
        <f t="shared" si="62"/>
        <v>4392.1568627450979</v>
      </c>
      <c r="Q268" s="129">
        <f>IF($C267&gt;N266,4,IF($C267&gt;N267,3,IF($C267&gt;N268,2,IF($C267&gt;N269,1,0))))</f>
        <v>1</v>
      </c>
      <c r="R268" s="49">
        <v>11200</v>
      </c>
      <c r="S268" s="6">
        <v>2.35</v>
      </c>
      <c r="T268" s="139">
        <f t="shared" si="63"/>
        <v>4765.9574468085102</v>
      </c>
      <c r="U268" s="129">
        <f>IF($C267&gt;R266,4,IF($C267&gt;R267,3,IF($C267&gt;R268,2,IF($C267&gt;R269,1,0))))</f>
        <v>1</v>
      </c>
      <c r="V268" s="49">
        <v>11200</v>
      </c>
      <c r="W268" s="6">
        <v>2.1</v>
      </c>
      <c r="X268" s="139">
        <f t="shared" si="64"/>
        <v>5333.333333333333</v>
      </c>
      <c r="Y268" s="129">
        <f>IF($C267&gt;V266,4,IF($C267&gt;V267,3,IF($C267&gt;V268,2,IF($C267&gt;V269,1,0))))</f>
        <v>1</v>
      </c>
      <c r="Z268" s="49">
        <v>11200</v>
      </c>
      <c r="AA268" s="6">
        <v>1.85</v>
      </c>
      <c r="AB268" s="147">
        <f t="shared" si="65"/>
        <v>6054.0540540540542</v>
      </c>
      <c r="AC268" s="129">
        <f>IF($C267&gt;Z266,4,IF($C267&gt;Z267,3,IF($C267&gt;Z268,2,IF($C267&gt;Z269,1,0))))</f>
        <v>1</v>
      </c>
      <c r="AL268" s="23"/>
    </row>
    <row r="269" spans="1:38" ht="15.75" thickBot="1" x14ac:dyDescent="0.3">
      <c r="A269" s="128"/>
      <c r="B269" s="188"/>
      <c r="C269" s="161">
        <f>D269*D266</f>
        <v>9941.8099741373117</v>
      </c>
      <c r="D269" s="33">
        <f>IF(AND(C267&gt;Z266,D267&gt;Z$5),AB266,IF(D267&gt;V$5,((D267-V$5)/(Z$5-V$5))*(AC267-Y267)+Y267,IF(D267&gt;R$5,((D267-R$5)/(V$5-R$5))*(Y267-U267)+U267,IF(D267&gt;N$5,((D267-N$5)/(R$5-N$5))*(U267-Q267)+Q267,IF(D267&gt;J$5,((D267-J$5)/(N$5-J$5))*(Q267-M267)+M267,IF(D267&gt;F$5,((D267-F$5)/(J$5-F$5))*(M267-I267)+I267,I267))))))</f>
        <v>4895.1502748280109</v>
      </c>
      <c r="E269" s="29" t="s">
        <v>7</v>
      </c>
      <c r="F269" s="7">
        <v>6200</v>
      </c>
      <c r="G269" s="73">
        <v>2.5499999999999998</v>
      </c>
      <c r="H269" s="135">
        <f t="shared" si="60"/>
        <v>2431.372549019608</v>
      </c>
      <c r="I269" s="131">
        <f>IF(I268=1,($C267-F269)/(F268-F269),IF(I268=2,($C267-F268)/(F267-F268),IF(I268=3,($C267-F267)/(F266-F267),0)))</f>
        <v>0.74347107438016535</v>
      </c>
      <c r="J269" s="50">
        <v>5900</v>
      </c>
      <c r="K269" s="8">
        <v>2.2999999999999998</v>
      </c>
      <c r="L269" s="135">
        <f t="shared" si="61"/>
        <v>2565.217391304348</v>
      </c>
      <c r="M269" s="131">
        <f>IF(M268=1,($C267-J269)/(J268-J269),IF(M268=2,($C267-J268)/(J267-J268),IF(M268=3,($C267-J267)/(J266-J267),0)))</f>
        <v>0.7579915796039296</v>
      </c>
      <c r="N269" s="50">
        <v>5600</v>
      </c>
      <c r="O269" s="8">
        <v>2.0499999999999998</v>
      </c>
      <c r="P269" s="135">
        <f t="shared" si="62"/>
        <v>2731.707317073171</v>
      </c>
      <c r="Q269" s="131">
        <f>IF(Q268=1,($C267-N269)/(N268-N269),IF(Q268=2,($C267-N268)/(N267-N268),IF(Q268=3,($C267-N267)/(N266-N267),0)))</f>
        <v>0.77095631641086193</v>
      </c>
      <c r="R269" s="50">
        <v>5300</v>
      </c>
      <c r="S269" s="8">
        <v>1.75</v>
      </c>
      <c r="T269" s="142">
        <f t="shared" si="63"/>
        <v>3028.5714285714284</v>
      </c>
      <c r="U269" s="131">
        <f>IF(U268=1,($C267-R269)/(R268-R269),IF(U268=2,($C267-R268)/(R267-R268),IF(U268=3,($C267-R267)/(R266-R267),0)))</f>
        <v>0.78260260540691984</v>
      </c>
      <c r="V269" s="50">
        <v>4600</v>
      </c>
      <c r="W269" s="8">
        <v>1.45</v>
      </c>
      <c r="X269" s="142">
        <f t="shared" si="64"/>
        <v>3172.4137931034484</v>
      </c>
      <c r="Y269" s="131">
        <f>IF(Y268=1,($C267-V269)/(V268-V269),IF(Y268=2,($C267-V268)/(V267-V268),IF(Y268=3,($C267-V267)/(V266-V267),0)))</f>
        <v>0.80565990483345862</v>
      </c>
      <c r="Z269" s="50">
        <v>4000</v>
      </c>
      <c r="AA269" s="8">
        <v>1.1000000000000001</v>
      </c>
      <c r="AB269" s="148">
        <f t="shared" si="65"/>
        <v>3636.363636363636</v>
      </c>
      <c r="AC269" s="131">
        <f>IF(AC268=1,($C267-Z269)/(Z268-Z269),IF(AC268=2,($C267-Z268)/(Z267-Z268),IF(AC268=3,($C267-Z267)/(Z266-Z267),0)))</f>
        <v>0.82185491276400369</v>
      </c>
      <c r="AL269" s="23"/>
    </row>
    <row r="270" spans="1:38" x14ac:dyDescent="0.25">
      <c r="A270" s="128"/>
      <c r="B270" s="186">
        <v>-9</v>
      </c>
      <c r="C270" s="25"/>
      <c r="D270" s="31">
        <f>IF(D271&gt;V$5,(1-(D271-V$5)/(Z$5-V$5))*(Y270-AC270)+AC270,IF(D271&gt;R$5,(1-(D271-R$5)/(V$5-R$5))*(U270-Y270)+Y270,IF(D271&gt;N$5,(1-(D271-N$5)/(R$5-N$5))*(Q270-U270)+U270,IF(D271&gt;J$5,(1-(D271-J$5)/(N$5-J$5))*(M270-Q270)+Q270,IF(D271&gt;F$5,(1-(D271-F$5)/(J$5-F$5))*(I270-M270)+M270,I270)))))</f>
        <v>2.0906823849836114</v>
      </c>
      <c r="E270" s="27" t="s">
        <v>6</v>
      </c>
      <c r="F270" s="75">
        <f>(F$278-F$266)/3+F266</f>
        <v>15100</v>
      </c>
      <c r="G270" s="105">
        <f>(G$278-G$266)/3+G266</f>
        <v>2.5</v>
      </c>
      <c r="H270" s="133">
        <f t="shared" si="60"/>
        <v>6040</v>
      </c>
      <c r="I270" s="16">
        <f>IF(I272=0,G273,IF(I272=1,(G272-G273)*I273+G273,IF(I272=2,(G271-G272)*I273+G272,IF(I272=3,(G270-G271)*I273+G271,G270))))</f>
        <v>2.9632932943209624</v>
      </c>
      <c r="J270" s="107">
        <f>(J$278-J$266)/3+J266</f>
        <v>14900</v>
      </c>
      <c r="K270" s="105">
        <f>(K$278-K$266)/3+K266</f>
        <v>2.3333333333333335</v>
      </c>
      <c r="L270" s="133">
        <f t="shared" si="61"/>
        <v>6385.7142857142853</v>
      </c>
      <c r="M270" s="16">
        <f>IF(M272=0,K273,IF(M272=1,(K272-K273)*M273+K273,IF(M272=2,(K271-K272)*M273+K272,IF(M272=3,(K270-K271)*M273+K271,K270))))</f>
        <v>2.6595227040579443</v>
      </c>
      <c r="N270" s="107">
        <f>(N$278-N$266)/3+N266</f>
        <v>14700</v>
      </c>
      <c r="O270" s="105">
        <f>(O$278-O$266)/3+O266</f>
        <v>2.1666666666666665</v>
      </c>
      <c r="P270" s="133">
        <f t="shared" si="62"/>
        <v>6784.6153846153848</v>
      </c>
      <c r="Q270" s="16">
        <f>IF(Q272=0,O273,IF(Q272=1,(O272-O273)*Q273+O273,IF(Q272=2,(O271-O272)*Q273+O272,IF(Q272=3,(O270-O271)*Q273+O271,O270))))</f>
        <v>2.4676188765121569</v>
      </c>
      <c r="R270" s="107">
        <f>(R$278-R$266)/3+R266</f>
        <v>14500</v>
      </c>
      <c r="S270" s="105">
        <f>(S$278-S$266)/3+S266</f>
        <v>1.9666666666666666</v>
      </c>
      <c r="T270" s="141">
        <f t="shared" si="63"/>
        <v>7372.8813559322034</v>
      </c>
      <c r="U270" s="16">
        <f>IF(U272=0,S273,IF(U272=1,(S272-S273)*U273+S273,IF(U272=2,(S271-S272)*U273+S272,IF(U272=3,(S270-S271)*U273+S271,S270))))</f>
        <v>2.2429230100043496</v>
      </c>
      <c r="V270" s="107">
        <f>(V$278-V$266)/3+V266</f>
        <v>14233.333333333334</v>
      </c>
      <c r="W270" s="105">
        <f>(W$278-W$266)/3+W266</f>
        <v>1.9166666666666667</v>
      </c>
      <c r="X270" s="141">
        <f t="shared" si="64"/>
        <v>7426.086956521739</v>
      </c>
      <c r="Y270" s="16">
        <f>IF(Y272=0,W273,IF(Y272=1,(W272-W273)*Y273+W273,IF(Y272=2,(W271-W272)*Y273+W272,IF(Y272=3,(W270-W271)*Y273+W271,W270))))</f>
        <v>2.0037931765204489</v>
      </c>
      <c r="Z270" s="107">
        <f>(Z$278-Z$266)/3+Z266</f>
        <v>14000</v>
      </c>
      <c r="AA270" s="105">
        <f>(AA$278-AA$266)/3+AA266</f>
        <v>1.8166666666666667</v>
      </c>
      <c r="AB270" s="145">
        <f t="shared" si="65"/>
        <v>7706.4220183486241</v>
      </c>
      <c r="AC270" s="59">
        <f>IF(AC272=0,AA273,IF(AC272=1,(AA272-AA273)*AC273+AA273,IF(AC272=2,(AA271-AA272)*AC273+AA272,IF(AC272=3,(AA270-AA271)*AC273+AA271,AA270))))</f>
        <v>1.7576712580348945</v>
      </c>
      <c r="AE270" s="23"/>
      <c r="AF270" s="23"/>
      <c r="AG270" s="23"/>
      <c r="AH270" s="23"/>
      <c r="AI270" s="23"/>
      <c r="AJ270" s="23"/>
      <c r="AK270" s="23"/>
      <c r="AL270" s="23"/>
    </row>
    <row r="271" spans="1:38" x14ac:dyDescent="0.25">
      <c r="A271" s="128"/>
      <c r="B271" s="187"/>
      <c r="C271" s="13">
        <f>C$1/(21-E$1)*(C$262-B270)</f>
        <v>9586.7768595041325</v>
      </c>
      <c r="D271" s="32">
        <f>(C271/P$1)^(1/1.3)*50+C$391+$C$2/2+$N$2/100*5+X$2/2</f>
        <v>48.18322107289444</v>
      </c>
      <c r="E271" s="28" t="s">
        <v>20</v>
      </c>
      <c r="F271" s="5">
        <v>14000</v>
      </c>
      <c r="G271" s="104">
        <f>(G$279-G$267)/3+G267</f>
        <v>2.8833333333333333</v>
      </c>
      <c r="H271" s="134">
        <f t="shared" si="60"/>
        <v>4855.4913294797689</v>
      </c>
      <c r="I271" s="63">
        <f>$C271/I270</f>
        <v>3235.1765104982424</v>
      </c>
      <c r="J271" s="49">
        <v>14000</v>
      </c>
      <c r="K271" s="104">
        <f>(K$279-K$267)/3+K267</f>
        <v>2.6</v>
      </c>
      <c r="L271" s="134">
        <f t="shared" si="61"/>
        <v>5384.6153846153848</v>
      </c>
      <c r="M271" s="63">
        <f>$C271/M270</f>
        <v>3604.6982584042121</v>
      </c>
      <c r="N271" s="49">
        <v>14000</v>
      </c>
      <c r="O271" s="104">
        <f>(O$279-O$267)/3+O267</f>
        <v>2.3166666666666669</v>
      </c>
      <c r="P271" s="134">
        <f t="shared" si="62"/>
        <v>6043.1654676258986</v>
      </c>
      <c r="Q271" s="63">
        <f>$C271/Q270</f>
        <v>3885.0314166239937</v>
      </c>
      <c r="R271" s="49">
        <v>14000</v>
      </c>
      <c r="S271" s="104">
        <f>(S$279-S$267)/3+S267</f>
        <v>2.0333333333333332</v>
      </c>
      <c r="T271" s="139">
        <f t="shared" si="63"/>
        <v>6885.245901639345</v>
      </c>
      <c r="U271" s="63">
        <f>$C271/U270</f>
        <v>4274.2335857018743</v>
      </c>
      <c r="V271" s="49">
        <v>14000</v>
      </c>
      <c r="W271" s="104">
        <f>(W$279-W$267)/3+W267</f>
        <v>1.95</v>
      </c>
      <c r="X271" s="139">
        <f t="shared" si="64"/>
        <v>7179.4871794871797</v>
      </c>
      <c r="Y271" s="63">
        <f>$C271/Y270</f>
        <v>4784.3145549339579</v>
      </c>
      <c r="Z271" s="49">
        <v>14000</v>
      </c>
      <c r="AA271" s="104">
        <f>(AA$279-AA$267)/3+AA267</f>
        <v>1.8166666666666667</v>
      </c>
      <c r="AB271" s="147">
        <f t="shared" si="65"/>
        <v>7706.4220183486241</v>
      </c>
      <c r="AC271" s="63">
        <f>IF($C271&gt;Z270,AB270,$C271/AC270)</f>
        <v>5454.2490899136092</v>
      </c>
      <c r="AL271" s="23"/>
    </row>
    <row r="272" spans="1:38" x14ac:dyDescent="0.25">
      <c r="A272" s="128"/>
      <c r="B272" s="187"/>
      <c r="C272" s="225">
        <f>C273/X$2/60/1.11</f>
        <v>28.873853662396598</v>
      </c>
      <c r="D272" s="38">
        <f>IF(AND(D271&lt;F$5,C271&lt;F273),C271/F273*100,IF(AND(D271&lt;J$5,C271&lt;J273),C271/(F273-((D271-F$5)/(J$5-F$5))*(F273-J273))*100,IF(AND(D271&lt;N$5,C271&lt;N273),C271/(J273-((D271-J$5)/(N$5-J$5))*(J273-N273))*100,IF(AND(D271&lt;R$5,C271&lt;R273),C271/(N273-((D271-N$5)/(R$5-N$5))*(N273-R273))*100,IF(AND(D271&lt;V$5,C275&lt;V273),C271/(R273-((D271-R$5)/(V$5-R$5))*(R273-V273))*100,100)))))</f>
        <v>100</v>
      </c>
      <c r="E272" s="28" t="s">
        <v>21</v>
      </c>
      <c r="F272" s="5">
        <v>11200</v>
      </c>
      <c r="G272" s="104">
        <f>(G$280-G$268)/3+G268</f>
        <v>2.9833333333333334</v>
      </c>
      <c r="H272" s="134">
        <f t="shared" si="60"/>
        <v>3754.1899441340784</v>
      </c>
      <c r="I272" s="130">
        <f>IF($C271&gt;F271,3,IF($C271&gt;F272,2,IF($C271&gt;F273,1,0)))</f>
        <v>1</v>
      </c>
      <c r="J272" s="49">
        <v>11200</v>
      </c>
      <c r="K272" s="104">
        <f>(K$280-K$268)/3+K268</f>
        <v>2.8000000000000003</v>
      </c>
      <c r="L272" s="134">
        <f t="shared" si="61"/>
        <v>3999.9999999999995</v>
      </c>
      <c r="M272" s="130">
        <f>IF($C271&gt;J271,3,IF($C271&gt;J272,2,IF($C271&gt;J273,1,0)))</f>
        <v>1</v>
      </c>
      <c r="N272" s="49">
        <v>11200</v>
      </c>
      <c r="O272" s="104">
        <f>(O$280-O$268)/3+O268</f>
        <v>2.6166666666666667</v>
      </c>
      <c r="P272" s="134">
        <f t="shared" si="62"/>
        <v>4280.2547770700639</v>
      </c>
      <c r="Q272" s="130">
        <f>IF($C271&gt;N271,3,IF($C271&gt;N272,2,IF($C271&gt;N273,1,0)))</f>
        <v>1</v>
      </c>
      <c r="R272" s="49">
        <v>11200</v>
      </c>
      <c r="S272" s="104">
        <f>(S$280-S$268)/3+S268</f>
        <v>2.4</v>
      </c>
      <c r="T272" s="139">
        <f t="shared" si="63"/>
        <v>4666.666666666667</v>
      </c>
      <c r="U272" s="130">
        <f>IF($C271&gt;R271,3,IF($C271&gt;R272,2,IF($C271&gt;R273,1,0)))</f>
        <v>1</v>
      </c>
      <c r="V272" s="49">
        <v>11200</v>
      </c>
      <c r="W272" s="104">
        <f>(W$280-W$268)/3+W268</f>
        <v>2.1666666666666665</v>
      </c>
      <c r="X272" s="139">
        <f t="shared" si="64"/>
        <v>5169.2307692307695</v>
      </c>
      <c r="Y272" s="130">
        <f>IF($C271&gt;V271,3,IF($C271&gt;V272,2,IF($C271&gt;V273,1,0)))</f>
        <v>1</v>
      </c>
      <c r="Z272" s="49">
        <v>11200</v>
      </c>
      <c r="AA272" s="104">
        <f>(AA$280-AA$268)/3+AA268</f>
        <v>1.9333333333333333</v>
      </c>
      <c r="AB272" s="147">
        <f t="shared" si="65"/>
        <v>5793.1034482758623</v>
      </c>
      <c r="AC272" s="129">
        <f>IF($C271&gt;Z270,4,IF($C271&gt;Z271,3,IF($C271&gt;Z272,2,IF($C271&gt;Z273,1,0))))</f>
        <v>1</v>
      </c>
      <c r="AL272" s="23"/>
    </row>
    <row r="273" spans="1:38" ht="15.75" thickBot="1" x14ac:dyDescent="0.3">
      <c r="A273" s="128"/>
      <c r="B273" s="188"/>
      <c r="C273" s="161">
        <f>D273*D270</f>
        <v>9614.9932695780699</v>
      </c>
      <c r="D273" s="33">
        <f>IF(AND(C271&gt;Z270,D271&gt;Z$5),AB270,IF(D271&gt;V$5,((D271-V$5)/(Z$5-V$5))*(AC271-Y271)+Y271,IF(D271&gt;R$5,((D271-R$5)/(V$5-R$5))*(Y271-U271)+U271,IF(D271&gt;N$5,((D271-N$5)/(R$5-N$5))*(U271-Q271)+Q271,IF(D271&gt;J$5,((D271-J$5)/(N$5-J$5))*(Q271-M271)+M271,IF(D271&gt;F$5,((D271-F$5)/(J$5-F$5))*(M271-I271)+I271,I271))))))</f>
        <v>4598.9736837302717</v>
      </c>
      <c r="E273" s="29" t="s">
        <v>7</v>
      </c>
      <c r="F273" s="114">
        <f>(F$281-F$269)/3+F269</f>
        <v>5833.333333333333</v>
      </c>
      <c r="G273" s="106">
        <f>(G$281-G$269)/3+G269</f>
        <v>2.9166666666666665</v>
      </c>
      <c r="H273" s="135">
        <f t="shared" si="60"/>
        <v>2000</v>
      </c>
      <c r="I273" s="131">
        <f>IF(I272=1,($C271-F273)/(F272-F273),IF(I272=2,($C271-F272)/(F271-F272),IF(I272=3,($C271-F271)/(F270-F271),0)))</f>
        <v>0.69939941481443468</v>
      </c>
      <c r="J273" s="108">
        <f>(J$281-J$269)/3+J269</f>
        <v>5266.666666666667</v>
      </c>
      <c r="K273" s="106">
        <f>(K$281-K$269)/3+K269</f>
        <v>2.2833333333333332</v>
      </c>
      <c r="L273" s="135">
        <f t="shared" si="61"/>
        <v>2306.5693430656938</v>
      </c>
      <c r="M273" s="131">
        <f>IF(M272=1,($C271-J273)/(J272-J273),IF(M272=2,($C271-J272)/(J271-J272),IF(M272=3,($C271-J271)/(J270-J271),0)))</f>
        <v>0.72810845946698866</v>
      </c>
      <c r="N273" s="108">
        <f>(N$281-N$269)/3+N269</f>
        <v>5066.666666666667</v>
      </c>
      <c r="O273" s="106">
        <f>(O$281-O$269)/3+O269</f>
        <v>2.0499999999999998</v>
      </c>
      <c r="P273" s="135">
        <f t="shared" si="62"/>
        <v>2471.5447154471549</v>
      </c>
      <c r="Q273" s="131">
        <f>IF(Q272=1,($C271-N273)/(N272-N273),IF(Q272=2,($C271-N272)/(N271-N272),IF(Q272=3,($C271-N271)/(N270-N271),0)))</f>
        <v>0.73697448796263032</v>
      </c>
      <c r="R273" s="108">
        <f>(R$281-R$269)/3+R269</f>
        <v>4866.666666666667</v>
      </c>
      <c r="S273" s="106">
        <f>(S$281-S$269)/3+S269</f>
        <v>1.7833333333333334</v>
      </c>
      <c r="T273" s="142">
        <f t="shared" si="63"/>
        <v>2728.9719626168226</v>
      </c>
      <c r="U273" s="131">
        <f>IF(U272=1,($C271-R273)/(R272-R273),IF(U272=2,($C271-R272)/(R271-R272),IF(U272=3,($C271-R271)/(R270-R271),0)))</f>
        <v>0.74528055676381033</v>
      </c>
      <c r="V273" s="108">
        <f>(V$281-V$269)/3+V269</f>
        <v>4266.666666666667</v>
      </c>
      <c r="W273" s="106">
        <f>(W$281-W$269)/3+W269</f>
        <v>1.4666666666666666</v>
      </c>
      <c r="X273" s="142">
        <f t="shared" si="64"/>
        <v>2909.0909090909095</v>
      </c>
      <c r="Y273" s="131">
        <f>IF(Y272=1,($C271-V273)/(V272-V273),IF(Y272=2,($C271-V272)/(V271-V272),IF(Y272=3,($C271-V271)/(V270-V271),0)))</f>
        <v>0.76732358550540369</v>
      </c>
      <c r="Z273" s="108">
        <f>(Z$281-Z$269)/3+Z269</f>
        <v>3700</v>
      </c>
      <c r="AA273" s="106">
        <f>(AA$281-AA$269)/3+AA269</f>
        <v>1.1166666666666667</v>
      </c>
      <c r="AB273" s="148">
        <f t="shared" si="65"/>
        <v>3313.4328358208954</v>
      </c>
      <c r="AC273" s="131">
        <f>IF(AC272=1,($C271-Z273)/(Z272-Z273),IF(AC272=2,($C271-Z272)/(Z271-Z272),IF(AC272=3,($C271-Z271)/(Z270-Z271),0)))</f>
        <v>0.78490358126721771</v>
      </c>
      <c r="AL273" s="23"/>
    </row>
    <row r="274" spans="1:38" x14ac:dyDescent="0.25">
      <c r="A274" s="128"/>
      <c r="B274" s="186">
        <v>-8</v>
      </c>
      <c r="C274" s="34"/>
      <c r="D274" s="31">
        <f>IF(D275&gt;V$5,(1-(D275-V$5)/(Z$5-V$5))*(Y274-AC274)+AC274,IF(D275&gt;R$5,(1-(D275-R$5)/(V$5-R$5))*(U274-Y274)+Y274,IF(D275&gt;N$5,(1-(D275-N$5)/(R$5-N$5))*(Q274-U274)+U274,IF(D275&gt;J$5,(1-(D275-J$5)/(N$5-J$5))*(M274-Q274)+Q274,IF(D275&gt;F$5,(1-(D275-F$5)/(J$5-F$5))*(I274-M274)+M274,I274)))))</f>
        <v>2.1491728694846053</v>
      </c>
      <c r="E274" s="27" t="s">
        <v>6</v>
      </c>
      <c r="F274" s="75">
        <f>(F$278-F$266)/3+F270</f>
        <v>15600</v>
      </c>
      <c r="G274" s="105">
        <f>(G$278-G$266)/3+G270</f>
        <v>2.6</v>
      </c>
      <c r="H274" s="133">
        <f t="shared" si="60"/>
        <v>6000</v>
      </c>
      <c r="I274" s="16">
        <f>IF(I276=0,G277,IF(I276=1,(G276-G277)*I277+G277,IF(I276=2,(G275-G276)*I277+G276,IF(I276=3,(G274-G275)*I277+G275,G274))))</f>
        <v>3.1731725286693573</v>
      </c>
      <c r="J274" s="107">
        <f>(J$278-J$266)/3+J270</f>
        <v>15400</v>
      </c>
      <c r="K274" s="105">
        <f>(K$278-K$266)/3+K270</f>
        <v>2.416666666666667</v>
      </c>
      <c r="L274" s="133">
        <f t="shared" si="61"/>
        <v>6372.4137931034475</v>
      </c>
      <c r="M274" s="16">
        <f>IF(M276=0,K277,IF(M276=1,(K276-K277)*M277+K277,IF(M276=2,(K275-K276)*M277+K276,IF(M276=3,(K274-K275)*M277+K275,K274))))</f>
        <v>2.712526744137266</v>
      </c>
      <c r="N274" s="107">
        <f>(N$278-N$266)/3+N270</f>
        <v>15200</v>
      </c>
      <c r="O274" s="105">
        <f>(O$278-O$266)/3+O270</f>
        <v>2.2333333333333329</v>
      </c>
      <c r="P274" s="133">
        <f t="shared" si="62"/>
        <v>6805.9701492537324</v>
      </c>
      <c r="Q274" s="16">
        <f>IF(Q276=0,O277,IF(Q276=1,(O276-O277)*Q277+O277,IF(Q276=2,(O275-O276)*Q277+O276,IF(Q276=3,(O274-O275)*Q277+O275,O274))))</f>
        <v>2.4986721763085402</v>
      </c>
      <c r="R274" s="107">
        <f>(R$278-R$266)/3+R270</f>
        <v>15000</v>
      </c>
      <c r="S274" s="105">
        <f>(S$278-S$266)/3+S270</f>
        <v>2.0333333333333332</v>
      </c>
      <c r="T274" s="141">
        <f t="shared" si="63"/>
        <v>7377.0491803278692</v>
      </c>
      <c r="U274" s="16">
        <f>IF(U276=0,S277,IF(U276=1,(S276-S277)*U277+S277,IF(U276=2,(S275-S276)*U277+S276,IF(U276=3,(S274-S275)*U277+S275,S274))))</f>
        <v>2.2680678255913365</v>
      </c>
      <c r="V274" s="107">
        <f>(V$278-V$266)/3+V270</f>
        <v>14466.666666666668</v>
      </c>
      <c r="W274" s="105">
        <f>(W$278-W$266)/3+W270</f>
        <v>1.9833333333333334</v>
      </c>
      <c r="X274" s="133">
        <f t="shared" si="64"/>
        <v>7294.1176470588243</v>
      </c>
      <c r="Y274" s="16">
        <f>IF(Y276=0,W277,IF(Y276=1,(W276-W277)*Y277+W277,IF(Y276=2,(W275-W276)*Y277+W276,IF(Y276=3,(W274-W275)*Y277+W275,W274))))</f>
        <v>2.0327116031035963</v>
      </c>
      <c r="Z274" s="107">
        <f>(Z$278-Z$266)/3+Z270</f>
        <v>14000</v>
      </c>
      <c r="AA274" s="105">
        <f>(AA$278-AA$266)/3+AA270</f>
        <v>1.8833333333333333</v>
      </c>
      <c r="AB274" s="145">
        <f t="shared" si="65"/>
        <v>7433.6283185840712</v>
      </c>
      <c r="AC274" s="59">
        <f>IF(AC276=0,AA277,IF(AC276=1,(AA276-AA277)*AC277+AA277,IF(AC276=2,(AA275-AA276)*AC277+AA276,IF(AC276=3,(AA274-AA275)*AC277+AA275,AA274))))</f>
        <v>1.7965352828989194</v>
      </c>
      <c r="AE274" s="23"/>
      <c r="AF274" s="23"/>
      <c r="AG274" s="23"/>
      <c r="AH274" s="23"/>
      <c r="AI274" s="23"/>
      <c r="AJ274" s="23"/>
      <c r="AK274" s="23"/>
      <c r="AL274" s="23"/>
    </row>
    <row r="275" spans="1:38" x14ac:dyDescent="0.25">
      <c r="A275" s="128"/>
      <c r="B275" s="187"/>
      <c r="C275" s="13">
        <f>C$1/(21-E$1)*(C$262-B274)</f>
        <v>9256.1983471074382</v>
      </c>
      <c r="D275" s="32">
        <f>(C275/P$1)^(1/1.3)*50+C$391+$C$2/2+$N$2/100*5+X$2/2</f>
        <v>47.525851130044472</v>
      </c>
      <c r="E275" s="28" t="s">
        <v>20</v>
      </c>
      <c r="F275" s="5">
        <v>14000</v>
      </c>
      <c r="G275" s="104">
        <f>(G$279-G$267)/3+G271</f>
        <v>2.9666666666666668</v>
      </c>
      <c r="H275" s="134">
        <f t="shared" si="60"/>
        <v>4719.1011235955057</v>
      </c>
      <c r="I275" s="63">
        <f>$C275/I274</f>
        <v>2917.0170431889328</v>
      </c>
      <c r="J275" s="49">
        <v>14000</v>
      </c>
      <c r="K275" s="104">
        <f>(K$279-K$267)/3+K271</f>
        <v>2.7</v>
      </c>
      <c r="L275" s="134">
        <f t="shared" si="61"/>
        <v>5185.1851851851852</v>
      </c>
      <c r="M275" s="63">
        <f>$C275/M274</f>
        <v>3412.3897090096425</v>
      </c>
      <c r="N275" s="49">
        <v>14000</v>
      </c>
      <c r="O275" s="104">
        <f>(O$279-O$267)/3+O271</f>
        <v>2.4333333333333336</v>
      </c>
      <c r="P275" s="134">
        <f t="shared" si="62"/>
        <v>5753.4246575342459</v>
      </c>
      <c r="Q275" s="63">
        <f>$C275/Q274</f>
        <v>3704.4468797752634</v>
      </c>
      <c r="R275" s="49">
        <v>14000</v>
      </c>
      <c r="S275" s="104">
        <f>(S$279-S$267)/3+S271</f>
        <v>2.1666666666666665</v>
      </c>
      <c r="T275" s="139">
        <f t="shared" si="63"/>
        <v>6461.5384615384619</v>
      </c>
      <c r="U275" s="63">
        <f>$C275/U274</f>
        <v>4081.0941554158057</v>
      </c>
      <c r="V275" s="49">
        <v>14000</v>
      </c>
      <c r="W275" s="104">
        <f>(W$279-W$267)/3+W271</f>
        <v>2.0499999999999998</v>
      </c>
      <c r="X275" s="139">
        <f t="shared" si="64"/>
        <v>6829.2682926829275</v>
      </c>
      <c r="Y275" s="63">
        <f>$C275/Y274</f>
        <v>4553.6210512966209</v>
      </c>
      <c r="Z275" s="49">
        <v>14000</v>
      </c>
      <c r="AA275" s="104">
        <f>(AA$279-AA$267)/3+AA271</f>
        <v>1.8833333333333333</v>
      </c>
      <c r="AB275" s="147">
        <f t="shared" si="65"/>
        <v>7433.6283185840712</v>
      </c>
      <c r="AC275" s="63">
        <f>IF($C275&gt;Z274,AB274,$C275/AC274)</f>
        <v>5152.249685946319</v>
      </c>
      <c r="AL275" s="23"/>
    </row>
    <row r="276" spans="1:38" x14ac:dyDescent="0.25">
      <c r="A276" s="128"/>
      <c r="B276" s="187"/>
      <c r="C276" s="225">
        <f>C277/X$2/60/1.11</f>
        <v>27.879875106843304</v>
      </c>
      <c r="D276" s="38">
        <f>IF(AND(D275&lt;F$5,C275&lt;F277),C275/F277*100,IF(AND(D275&lt;J$5,C275&lt;J277),C275/(F277-((D275-F$5)/(J$5-F$5))*(F277-J277))*100,IF(AND(D275&lt;N$5,C275&lt;N277),C275/(J277-((D275-J$5)/(N$5-J$5))*(J277-N277))*100,IF(AND(D275&lt;R$5,C275&lt;R277),C275/(N277-((D275-N$5)/(R$5-N$5))*(N277-R277))*100,IF(AND(D275&lt;V$5,C279&lt;V277),C275/(R277-((D275-R$5)/(V$5-R$5))*(R277-V277))*100,100)))))</f>
        <v>100</v>
      </c>
      <c r="E276" s="28" t="s">
        <v>21</v>
      </c>
      <c r="F276" s="5">
        <v>11200</v>
      </c>
      <c r="G276" s="104">
        <f>(G$280-G$268)/3+G272</f>
        <v>3.1166666666666667</v>
      </c>
      <c r="H276" s="134">
        <f t="shared" si="60"/>
        <v>3593.5828877005347</v>
      </c>
      <c r="I276" s="130">
        <f>IF($C275&gt;F275,3,IF($C275&gt;F276,2,IF($C275&gt;F277,1,0)))</f>
        <v>1</v>
      </c>
      <c r="J276" s="49">
        <v>11200</v>
      </c>
      <c r="K276" s="104">
        <f>(K$280-K$268)/3+K272</f>
        <v>2.9000000000000004</v>
      </c>
      <c r="L276" s="134">
        <f t="shared" si="61"/>
        <v>3862.0689655172409</v>
      </c>
      <c r="M276" s="130">
        <f>IF($C275&gt;J275,3,IF($C275&gt;J276,2,IF($C275&gt;J277,1,0)))</f>
        <v>1</v>
      </c>
      <c r="N276" s="49">
        <v>11200</v>
      </c>
      <c r="O276" s="104">
        <f>(O$280-O$268)/3+O272</f>
        <v>2.6833333333333336</v>
      </c>
      <c r="P276" s="134">
        <f t="shared" si="62"/>
        <v>4173.9130434782601</v>
      </c>
      <c r="Q276" s="130">
        <f>IF($C275&gt;N275,3,IF($C275&gt;N276,2,IF($C275&gt;N277,1,0)))</f>
        <v>1</v>
      </c>
      <c r="R276" s="49">
        <v>11200</v>
      </c>
      <c r="S276" s="104">
        <f>(S$280-S$268)/3+S272</f>
        <v>2.4499999999999997</v>
      </c>
      <c r="T276" s="139">
        <f t="shared" si="63"/>
        <v>4571.4285714285716</v>
      </c>
      <c r="U276" s="130">
        <f>IF($C275&gt;R275,3,IF($C275&gt;R276,2,IF($C275&gt;R277,1,0)))</f>
        <v>1</v>
      </c>
      <c r="V276" s="49">
        <v>11200</v>
      </c>
      <c r="W276" s="104">
        <f>(W$280-W$268)/3+W272</f>
        <v>2.2333333333333329</v>
      </c>
      <c r="X276" s="139">
        <f t="shared" si="64"/>
        <v>5014.9253731343297</v>
      </c>
      <c r="Y276" s="130">
        <f>IF($C275&gt;V275,3,IF($C275&gt;V276,2,IF($C275&gt;V277,1,0)))</f>
        <v>1</v>
      </c>
      <c r="Z276" s="49">
        <v>11200</v>
      </c>
      <c r="AA276" s="104">
        <f>(AA$280-AA$268)/3+AA272</f>
        <v>2.0166666666666666</v>
      </c>
      <c r="AB276" s="147">
        <f t="shared" si="65"/>
        <v>5553.7190082644629</v>
      </c>
      <c r="AC276" s="129">
        <f>IF($C275&gt;Z274,4,IF($C275&gt;Z275,3,IF($C275&gt;Z276,2,IF($C275&gt;Z277,1,0))))</f>
        <v>1</v>
      </c>
      <c r="AL276" s="23"/>
    </row>
    <row r="277" spans="1:38" ht="15.75" thickBot="1" x14ac:dyDescent="0.3">
      <c r="A277" s="128"/>
      <c r="B277" s="188"/>
      <c r="C277" s="161">
        <f>D277*D274</f>
        <v>9283.9984105788208</v>
      </c>
      <c r="D277" s="33">
        <f>IF(AND(C275&gt;Z274,D275&gt;Z$5),AB274,IF(D275&gt;V$5,((D275-V$5)/(Z$5-V$5))*(AC275-Y275)+Y275,IF(D275&gt;R$5,((D275-R$5)/(V$5-R$5))*(Y275-U275)+U275,IF(D275&gt;N$5,((D275-N$5)/(R$5-N$5))*(U275-Q275)+Q275,IF(D275&gt;J$5,((D275-J$5)/(N$5-J$5))*(Q275-M275)+M275,IF(D275&gt;F$5,((D275-F$5)/(J$5-F$5))*(M275-I275)+I275,I275))))))</f>
        <v>4319.8006742031985</v>
      </c>
      <c r="E277" s="29" t="s">
        <v>7</v>
      </c>
      <c r="F277" s="114">
        <f>(F$281-F$269)/3+F273</f>
        <v>5466.6666666666661</v>
      </c>
      <c r="G277" s="106">
        <f>(G$281-G$269)/3+G273</f>
        <v>3.2833333333333332</v>
      </c>
      <c r="H277" s="135">
        <f t="shared" si="60"/>
        <v>1664.9746192893399</v>
      </c>
      <c r="I277" s="131">
        <f>IF(I276=1,($C275-F277)/(F276-F277),IF(I276=2,($C275-F276)/(F275-F276),IF(I276=3,($C275-F275)/(F274-F275),0)))</f>
        <v>0.66096482798385559</v>
      </c>
      <c r="J277" s="108">
        <f>(J$281-J$269)/3+J273</f>
        <v>4633.3333333333339</v>
      </c>
      <c r="K277" s="106">
        <f>(K$281-K$269)/3+K273</f>
        <v>2.2666666666666666</v>
      </c>
      <c r="L277" s="135">
        <f t="shared" si="61"/>
        <v>2044.1176470588239</v>
      </c>
      <c r="M277" s="131">
        <f>IF(M276=1,($C275-J277)/(J276-J277),IF(M276=2,($C275-J276)/(J275-J276),IF(M276=3,($C275-J275)/(J274-J275),0)))</f>
        <v>0.70398959600620881</v>
      </c>
      <c r="N277" s="108">
        <f>(N$281-N$269)/3+N273</f>
        <v>4533.3333333333339</v>
      </c>
      <c r="O277" s="106">
        <f>(O$281-O$269)/3+O273</f>
        <v>2.0499999999999998</v>
      </c>
      <c r="P277" s="135">
        <f t="shared" si="62"/>
        <v>2211.3821138211388</v>
      </c>
      <c r="Q277" s="131">
        <f>IF(Q276=1,($C275-N277)/(N276-N277),IF(Q276=2,($C275-N276)/(N275-N276),IF(Q276=3,($C275-N275)/(N274-N275),0)))</f>
        <v>0.70842975206611569</v>
      </c>
      <c r="R277" s="108">
        <f>(R$281-R$269)/3+R273</f>
        <v>4433.3333333333339</v>
      </c>
      <c r="S277" s="106">
        <f>(S$281-S$269)/3+S273</f>
        <v>1.8166666666666669</v>
      </c>
      <c r="T277" s="142">
        <f t="shared" si="63"/>
        <v>2440.3669724770643</v>
      </c>
      <c r="U277" s="131">
        <f>IF(U276=1,($C275-R277)/(R276-R277),IF(U276=2,($C275-R276)/(R275-R276),IF(U276=3,($C275-R275)/(R274-R275),0)))</f>
        <v>0.7127386719863209</v>
      </c>
      <c r="V277" s="108">
        <f>(V$281-V$269)/3+V273</f>
        <v>3933.3333333333335</v>
      </c>
      <c r="W277" s="106">
        <f>(W$281-W$269)/3+W273</f>
        <v>1.4833333333333332</v>
      </c>
      <c r="X277" s="142">
        <f t="shared" si="64"/>
        <v>2651.6853932584272</v>
      </c>
      <c r="Y277" s="131">
        <f>IF(Y276=1,($C275-V277)/(V276-V277),IF(Y276=2,($C275-V276)/(V275-V276),IF(Y276=3,($C275-V275)/(V274-V275),0)))</f>
        <v>0.7325043596936841</v>
      </c>
      <c r="Z277" s="108">
        <f>(Z$281-Z$269)/3+Z273</f>
        <v>3400</v>
      </c>
      <c r="AA277" s="106">
        <f>(AA$281-AA$269)/3+AA273</f>
        <v>1.1333333333333333</v>
      </c>
      <c r="AB277" s="148">
        <f t="shared" si="65"/>
        <v>3000</v>
      </c>
      <c r="AC277" s="131">
        <f>IF(AC276=1,($C275-Z277)/(Z276-Z277),IF(AC276=2,($C275-Z276)/(Z275-Z276),IF(AC276=3,($C275-Z275)/(Z274-Z275),0)))</f>
        <v>0.75079465988556904</v>
      </c>
      <c r="AL277" s="23"/>
    </row>
    <row r="278" spans="1:38" x14ac:dyDescent="0.25">
      <c r="A278" s="128"/>
      <c r="B278" s="186">
        <v>-7</v>
      </c>
      <c r="C278" s="25"/>
      <c r="D278" s="31">
        <f>IF(D279&gt;V$5,(1-(D279-V$5)/(Z$5-V$5))*(Y278-AC278)+AC278,IF(D279&gt;R$5,(1-(D279-R$5)/(V$5-R$5))*(U278-Y278)+Y278,IF(D279&gt;N$5,(1-(D279-N$5)/(R$5-N$5))*(Q278-U278)+U278,IF(D279&gt;J$5,(1-(D279-J$5)/(N$5-J$5))*(M278-Q278)+Q278,IF(D279&gt;F$5,(1-(D279-F$5)/(J$5-F$5))*(I278-M278)+M278,I278)))))</f>
        <v>2.2074530366700476</v>
      </c>
      <c r="E278" s="27" t="s">
        <v>6</v>
      </c>
      <c r="F278" s="3">
        <v>16100</v>
      </c>
      <c r="G278" s="74">
        <v>2.7</v>
      </c>
      <c r="H278" s="133">
        <f t="shared" si="60"/>
        <v>5962.9629629629626</v>
      </c>
      <c r="I278" s="16">
        <f>IF(I280=0,G281,IF(I280=1,(G280-G281)*I281+G281,IF(I280=2,(G279-G280)*I281+G280,IF(I280=3,(G278-G279)*I281+G279,G278))))</f>
        <v>3.3991396829697873</v>
      </c>
      <c r="J278" s="48">
        <v>15900</v>
      </c>
      <c r="K278" s="4">
        <v>2.5</v>
      </c>
      <c r="L278" s="133">
        <f t="shared" si="61"/>
        <v>6360</v>
      </c>
      <c r="M278" s="16">
        <f>IF(M280=0,K281,IF(M280=1,(K280-K281)*M281+K281,IF(M280=2,(K279-K280)*M281+K280,IF(M280=3,(K278-K279)*M281+K279,K278))))</f>
        <v>2.7630853994490359</v>
      </c>
      <c r="N278" s="48">
        <v>15700</v>
      </c>
      <c r="O278" s="4">
        <v>2.2999999999999998</v>
      </c>
      <c r="P278" s="133">
        <f t="shared" si="62"/>
        <v>6826.0869565217399</v>
      </c>
      <c r="Q278" s="16">
        <f>IF(Q280=0,O281,IF(Q280=1,(O280-O281)*Q281+O281,IF(Q280=2,(O279-O280)*Q281+O280,IF(Q280=3,(O278-O279)*Q281+O279,O278))))</f>
        <v>2.5288797061524333</v>
      </c>
      <c r="R278" s="48">
        <v>15500</v>
      </c>
      <c r="S278" s="4">
        <v>2.1</v>
      </c>
      <c r="T278" s="141">
        <f t="shared" si="63"/>
        <v>7380.9523809523807</v>
      </c>
      <c r="U278" s="16">
        <f>IF(U280=0,S281,IF(U280=1,(S280-S281)*U281+S281,IF(U280=2,(S279-S280)*U281+S280,IF(U280=3,(S278-S279)*U281+S279,S278))))</f>
        <v>2.2946740128558312</v>
      </c>
      <c r="V278" s="48">
        <v>14700</v>
      </c>
      <c r="W278" s="4">
        <v>2.0499999999999998</v>
      </c>
      <c r="X278" s="141">
        <f t="shared" si="64"/>
        <v>7170.7317073170734</v>
      </c>
      <c r="Y278" s="16">
        <f>IF(Y280=0,W281,IF(Y280=1,(W280-W281)*Y281+W281,IF(Y280=2,(W279-W280)*Y281+W280,IF(Y280=3,(W278-W279)*Y281+W279,W278))))</f>
        <v>2.0605915615484993</v>
      </c>
      <c r="Z278" s="48">
        <v>14000</v>
      </c>
      <c r="AA278" s="4">
        <v>1.95</v>
      </c>
      <c r="AB278" s="145">
        <f t="shared" si="65"/>
        <v>7179.4871794871797</v>
      </c>
      <c r="AC278" s="59">
        <f>IF(AC280=0,AA281,IF(AC280=1,(AA280-AA281)*AC281+AA281,IF(AC280=2,(AA279-AA280)*AC281+AA280,IF(AC280=3,(AA278-AA279)*AC281+AA279,AA278))))</f>
        <v>1.8332517090092848</v>
      </c>
      <c r="AE278" s="23"/>
      <c r="AF278" s="23"/>
      <c r="AG278" s="23"/>
      <c r="AH278" s="23"/>
      <c r="AI278" s="23"/>
      <c r="AJ278" s="23"/>
      <c r="AK278" s="23"/>
      <c r="AL278" s="23"/>
    </row>
    <row r="279" spans="1:38" x14ac:dyDescent="0.25">
      <c r="A279" s="128"/>
      <c r="B279" s="187"/>
      <c r="C279" s="13">
        <f>C$1/(21-E$1)*(C$262-B278)</f>
        <v>8925.6198347107438</v>
      </c>
      <c r="D279" s="32">
        <f>(C279/P$1)^(1/1.3)*50+C$391+$C$2/2+$N$2/100*5+X$2/2</f>
        <v>46.863039619131243</v>
      </c>
      <c r="E279" s="28" t="s">
        <v>20</v>
      </c>
      <c r="F279" s="5">
        <v>14000</v>
      </c>
      <c r="G279" s="71">
        <v>3.05</v>
      </c>
      <c r="H279" s="134">
        <f t="shared" si="60"/>
        <v>4590.1639344262294</v>
      </c>
      <c r="I279" s="63">
        <f>$C279/I278</f>
        <v>2625.846733933728</v>
      </c>
      <c r="J279" s="49">
        <v>14000</v>
      </c>
      <c r="K279" s="6">
        <v>2.8</v>
      </c>
      <c r="L279" s="134">
        <f t="shared" si="61"/>
        <v>5000</v>
      </c>
      <c r="M279" s="63">
        <f>$C279/M278</f>
        <v>3230.3090727816548</v>
      </c>
      <c r="N279" s="49">
        <v>14000</v>
      </c>
      <c r="O279" s="6">
        <v>2.5499999999999998</v>
      </c>
      <c r="P279" s="134">
        <f t="shared" si="62"/>
        <v>5490.1960784313733</v>
      </c>
      <c r="Q279" s="63">
        <f>$C279/Q278</f>
        <v>3529.4758437880137</v>
      </c>
      <c r="R279" s="49">
        <v>14000</v>
      </c>
      <c r="S279" s="6">
        <v>2.2999999999999998</v>
      </c>
      <c r="T279" s="139">
        <f t="shared" si="63"/>
        <v>6086.9565217391309</v>
      </c>
      <c r="U279" s="63">
        <f>$C279/U278</f>
        <v>3889.7114730481408</v>
      </c>
      <c r="V279" s="49">
        <v>14000</v>
      </c>
      <c r="W279" s="6">
        <v>2.15</v>
      </c>
      <c r="X279" s="139">
        <f t="shared" si="64"/>
        <v>6511.6279069767443</v>
      </c>
      <c r="Y279" s="63">
        <f>$C279/Y278</f>
        <v>4331.5812804762209</v>
      </c>
      <c r="Z279" s="49">
        <v>14000</v>
      </c>
      <c r="AA279" s="6">
        <v>1.95</v>
      </c>
      <c r="AB279" s="147">
        <f t="shared" si="65"/>
        <v>7179.4871794871797</v>
      </c>
      <c r="AC279" s="63">
        <f>IF($C279&gt;Z278,AB278,$C279/AC278)</f>
        <v>4868.7366774823713</v>
      </c>
      <c r="AL279" s="23"/>
    </row>
    <row r="280" spans="1:38" x14ac:dyDescent="0.25">
      <c r="A280" s="128"/>
      <c r="B280" s="187"/>
      <c r="C280" s="225">
        <f>C281/X$2/60/1.11</f>
        <v>26.876275446100813</v>
      </c>
      <c r="D280" s="38">
        <f>IF(AND(D279&lt;F$5,C279&lt;F281),C279/F281*100,IF(AND(D279&lt;J$5,C279&lt;J281),C279/(F281-((D279-F$5)/(J$5-F$5))*(F281-J281))*100,IF(AND(D279&lt;N$5,C279&lt;N281),C279/(J281-((D279-J$5)/(N$5-J$5))*(J281-N281))*100,IF(AND(D279&lt;R$5,C279&lt;R281),C279/(N281-((D279-N$5)/(R$5-N$5))*(N281-R281))*100,IF(AND(D279&lt;V$5,C283&lt;V281),C279/(R281-((D279-R$5)/(V$5-R$5))*(R281-V281))*100,100)))))</f>
        <v>100</v>
      </c>
      <c r="E280" s="28" t="s">
        <v>21</v>
      </c>
      <c r="F280" s="5">
        <v>11200</v>
      </c>
      <c r="G280" s="71">
        <v>3.25</v>
      </c>
      <c r="H280" s="134">
        <f t="shared" si="60"/>
        <v>3446.1538461538462</v>
      </c>
      <c r="I280" s="132">
        <f>IF($C279&gt;F279,3,IF($C279&gt;F280,2,IF($C279&gt;F281,1,0)))</f>
        <v>1</v>
      </c>
      <c r="J280" s="49">
        <v>11200</v>
      </c>
      <c r="K280" s="6">
        <v>3</v>
      </c>
      <c r="L280" s="134">
        <f t="shared" si="61"/>
        <v>3733.3333333333335</v>
      </c>
      <c r="M280" s="132">
        <f>IF($C279&gt;J279,3,IF($C279&gt;J280,2,IF($C279&gt;J281,1,0)))</f>
        <v>1</v>
      </c>
      <c r="N280" s="49">
        <v>11200</v>
      </c>
      <c r="O280" s="6">
        <v>2.75</v>
      </c>
      <c r="P280" s="134">
        <f t="shared" si="62"/>
        <v>4072.7272727272725</v>
      </c>
      <c r="Q280" s="132">
        <f>IF($C279&gt;N279,3,IF($C279&gt;N280,2,IF($C279&gt;N281,1,0)))</f>
        <v>1</v>
      </c>
      <c r="R280" s="49">
        <v>11200</v>
      </c>
      <c r="S280" s="6">
        <v>2.5</v>
      </c>
      <c r="T280" s="139">
        <f t="shared" si="63"/>
        <v>4480</v>
      </c>
      <c r="U280" s="132">
        <f>IF($C279&gt;R279,3,IF($C279&gt;R280,2,IF($C279&gt;R281,1,0)))</f>
        <v>1</v>
      </c>
      <c r="V280" s="49">
        <v>11200</v>
      </c>
      <c r="W280" s="6">
        <v>2.2999999999999998</v>
      </c>
      <c r="X280" s="139">
        <f t="shared" si="64"/>
        <v>4869.5652173913049</v>
      </c>
      <c r="Y280" s="132">
        <f>IF($C279&gt;V279,3,IF($C279&gt;V280,2,IF($C279&gt;V281,1,0)))</f>
        <v>1</v>
      </c>
      <c r="Z280" s="49">
        <v>11200</v>
      </c>
      <c r="AA280" s="6">
        <v>2.1</v>
      </c>
      <c r="AB280" s="147">
        <f t="shared" si="65"/>
        <v>5333.333333333333</v>
      </c>
      <c r="AC280" s="129">
        <f>IF($C279&gt;Z278,4,IF($C279&gt;Z279,3,IF($C279&gt;Z280,2,IF($C279&gt;Z281,1,0))))</f>
        <v>1</v>
      </c>
      <c r="AL280" s="23"/>
    </row>
    <row r="281" spans="1:38" ht="15.75" thickBot="1" x14ac:dyDescent="0.3">
      <c r="A281" s="128"/>
      <c r="B281" s="188"/>
      <c r="C281" s="161">
        <f>D281*D278</f>
        <v>8949.7997235515722</v>
      </c>
      <c r="D281" s="33">
        <f>IF(AND(C279&gt;Z278,D279&gt;Z$5),AB278,IF(D279&gt;V$5,((D279-V$5)/(Z$5-V$5))*(AC279-Y279)+Y279,IF(D279&gt;R$5,((D279-R$5)/(V$5-R$5))*(Y279-U279)+U279,IF(D279&gt;N$5,((D279-N$5)/(R$5-N$5))*(U279-Q279)+Q279,IF(D279&gt;J$5,((D279-J$5)/(N$5-J$5))*(Q279-M279)+M279,IF(D279&gt;F$5,((D279-F$5)/(J$5-F$5))*(M279-I279)+I279,I279))))))</f>
        <v>4054.3556645954218</v>
      </c>
      <c r="E281" s="29" t="s">
        <v>7</v>
      </c>
      <c r="F281" s="7">
        <v>5100</v>
      </c>
      <c r="G281" s="73">
        <v>3.65</v>
      </c>
      <c r="H281" s="135">
        <f t="shared" si="60"/>
        <v>1397.2602739726028</v>
      </c>
      <c r="I281" s="131">
        <f>IF(I280=1,($C279-F281)/(F280-F281),IF(I280=2,($C279-F280)/(F279-F280),IF(I280=3,($C279-F279)/(F278-F279),0)))</f>
        <v>0.62715079257553175</v>
      </c>
      <c r="J281" s="50">
        <v>4000</v>
      </c>
      <c r="K281" s="8">
        <v>2.25</v>
      </c>
      <c r="L281" s="135">
        <f t="shared" si="61"/>
        <v>1777.7777777777778</v>
      </c>
      <c r="M281" s="131">
        <f>IF(M280=1,($C279-J281)/(J280-J281),IF(M280=2,($C279-J280)/(J279-J280),IF(M280=3,($C279-J279)/(J278-J279),0)))</f>
        <v>0.6841138659320477</v>
      </c>
      <c r="N281" s="50">
        <v>4000</v>
      </c>
      <c r="O281" s="8">
        <v>2.0499999999999998</v>
      </c>
      <c r="P281" s="135">
        <f t="shared" si="62"/>
        <v>1951.2195121951222</v>
      </c>
      <c r="Q281" s="131">
        <f>IF(Q280=1,($C279-N281)/(N280-N281),IF(Q280=2,($C279-N280)/(N279-N280),IF(Q280=3,($C279-N279)/(N278-N279),0)))</f>
        <v>0.6841138659320477</v>
      </c>
      <c r="R281" s="50">
        <v>4000</v>
      </c>
      <c r="S281" s="8">
        <v>1.85</v>
      </c>
      <c r="T281" s="142">
        <f t="shared" si="63"/>
        <v>2162.1621621621621</v>
      </c>
      <c r="U281" s="131">
        <f>IF(U280=1,($C279-R281)/(R280-R281),IF(U280=2,($C279-R280)/(R279-R280),IF(U280=3,($C279-R279)/(R278-R279),0)))</f>
        <v>0.6841138659320477</v>
      </c>
      <c r="V281" s="50">
        <v>3600</v>
      </c>
      <c r="W281" s="8">
        <v>1.5</v>
      </c>
      <c r="X281" s="135">
        <f t="shared" si="64"/>
        <v>2400</v>
      </c>
      <c r="Y281" s="131">
        <f>IF(Y280=1,($C279-V281)/(V280-V281),IF(Y280=2,($C279-V280)/(V279-V280),IF(Y280=3,($C279-V279)/(V278-V279),0)))</f>
        <v>0.70073945193562415</v>
      </c>
      <c r="Z281" s="50">
        <v>3100</v>
      </c>
      <c r="AA281" s="8">
        <v>1.1499999999999999</v>
      </c>
      <c r="AB281" s="148">
        <f t="shared" si="65"/>
        <v>2695.6521739130435</v>
      </c>
      <c r="AC281" s="131">
        <f>IF(AC280=1,($C279-Z281)/(Z280-Z281),IF(AC280=2,($C279-Z280)/(Z279-Z280),IF(AC280=3,($C279-Z279)/(Z278-Z279),0)))</f>
        <v>0.71921232527293133</v>
      </c>
      <c r="AL281" s="23"/>
    </row>
    <row r="282" spans="1:38" x14ac:dyDescent="0.25">
      <c r="A282" s="128"/>
      <c r="B282" s="186">
        <v>-6</v>
      </c>
      <c r="C282" s="34"/>
      <c r="D282" s="31">
        <f>IF(D283&gt;V$5,(1-(D283-V$5)/(Z$5-V$5))*(Y282-AC282)+AC282,IF(D283&gt;R$5,(1-(D283-R$5)/(V$5-R$5))*(U282-Y282)+Y282,IF(D283&gt;N$5,(1-(D283-N$5)/(R$5-N$5))*(Q282-U282)+U282,IF(D283&gt;J$5,(1-(D283-J$5)/(N$5-J$5))*(M282-Q282)+Q282,IF(D283&gt;F$5,(1-(D283-F$5)/(J$5-F$5))*(I282-M282)+M282,I282)))))</f>
        <v>2.2614280701922742</v>
      </c>
      <c r="E282" s="27" t="s">
        <v>6</v>
      </c>
      <c r="F282" s="75">
        <f>(F$314-F$278)/9+F278</f>
        <v>16144.444444444445</v>
      </c>
      <c r="G282" s="105">
        <f>(G$314-G$278)/9+G278</f>
        <v>2.7611111111111111</v>
      </c>
      <c r="H282" s="133">
        <f t="shared" si="60"/>
        <v>5847.082494969819</v>
      </c>
      <c r="I282" s="16">
        <f>IF(I284=0,G285,IF(I284=1,(G284-G285)*I285+G285,IF(I284=2,(G283-G284)*I285+G284,IF(I284=3,(G282-G283)*I285+G283,G282))))</f>
        <v>3.4740142062334574</v>
      </c>
      <c r="J282" s="107">
        <f>(J$314-J$278)/9+J278</f>
        <v>15944.444444444445</v>
      </c>
      <c r="K282" s="105">
        <f>(K$314-K$278)/9+K278</f>
        <v>2.5555555555555554</v>
      </c>
      <c r="L282" s="133">
        <f t="shared" si="61"/>
        <v>6239.1304347826099</v>
      </c>
      <c r="M282" s="16">
        <f>IF(M284=0,K285,IF(M284=1,(K284-K285)*M285+K285,IF(M284=2,(K283-K284)*M285+K284,IF(M284=3,(K282-K283)*M285+K283,K282))))</f>
        <v>2.8093029625497157</v>
      </c>
      <c r="N282" s="107">
        <f>(N$314-N$278)/9+N278</f>
        <v>15733.333333333334</v>
      </c>
      <c r="O282" s="105">
        <f>(O$314-O$278)/9+O278</f>
        <v>2.3499999999999996</v>
      </c>
      <c r="P282" s="133">
        <f t="shared" si="62"/>
        <v>6695.0354609929091</v>
      </c>
      <c r="Q282" s="16">
        <f>IF(Q284=0,O285,IF(Q284=1,(O284-O285)*Q285+O285,IF(Q284=2,(O283-O284)*Q285+O284,IF(Q284=3,(O282-O283)*Q285+O283,O282))))</f>
        <v>2.5648342021835142</v>
      </c>
      <c r="R282" s="107">
        <f>(R$314-R$278)/9+R278</f>
        <v>15533.333333333334</v>
      </c>
      <c r="S282" s="105">
        <f>(S$314-S$278)/9+S278</f>
        <v>2.1444444444444444</v>
      </c>
      <c r="T282" s="141">
        <f t="shared" si="63"/>
        <v>7243.5233160621765</v>
      </c>
      <c r="U282" s="16">
        <f>IF(U284=0,S285,IF(U284=1,(S284-S285)*U285+S285,IF(U284=2,(S283-S284)*U285+S284,IF(U284=3,(S282-S283)*U285+S283,S282))))</f>
        <v>2.3186275931280154</v>
      </c>
      <c r="V282" s="107">
        <f>(V$314-V$278)/9+V278</f>
        <v>14744.444444444445</v>
      </c>
      <c r="W282" s="105">
        <f>(W$314-W$278)/9+W278</f>
        <v>2.0944444444444441</v>
      </c>
      <c r="X282" s="133">
        <f t="shared" si="64"/>
        <v>7039.7877984084898</v>
      </c>
      <c r="Y282" s="16">
        <f>IF(Y284=0,W285,IF(Y284=1,(W284-W285)*Y285+W285,IF(Y284=2,(W283-W284)*Y285+W284,IF(Y284=3,(W282-W283)*Y285+W283,W282))))</f>
        <v>2.0792063453650034</v>
      </c>
      <c r="Z282" s="107">
        <f>(Z$314-Z$278)/9+Z278</f>
        <v>14033.333333333334</v>
      </c>
      <c r="AA282" s="105">
        <f>(AA$314-AA$278)/9+AA278</f>
        <v>1.9944444444444445</v>
      </c>
      <c r="AB282" s="145">
        <f t="shared" si="65"/>
        <v>7036.2116991643452</v>
      </c>
      <c r="AC282" s="59">
        <f>IF(AC284=0,AA285,IF(AC284=1,(AA284-AA285)*AC285+AA285,IF(AC284=2,(AA283-AA284)*AC285+AA284,IF(AC284=3,(AA282-AA283)*AC285+AA283,AA282))))</f>
        <v>1.8422713649986378</v>
      </c>
      <c r="AE282" s="23"/>
      <c r="AF282" s="23"/>
      <c r="AG282" s="23"/>
      <c r="AH282" s="23"/>
      <c r="AI282" s="23"/>
      <c r="AJ282" s="23"/>
      <c r="AK282" s="23"/>
      <c r="AL282" s="23"/>
    </row>
    <row r="283" spans="1:38" x14ac:dyDescent="0.25">
      <c r="A283" s="128"/>
      <c r="B283" s="187"/>
      <c r="C283" s="13">
        <f>C$1/(21-E$1)*(C$262-B282)</f>
        <v>8595.0413223140495</v>
      </c>
      <c r="D283" s="32">
        <f>(C283/P$1)^(1/1.3)*50+C$391+$C$2/2+$N$2/100*5+X$2/2</f>
        <v>46.194537315926937</v>
      </c>
      <c r="E283" s="28" t="s">
        <v>20</v>
      </c>
      <c r="F283" s="5">
        <v>14000</v>
      </c>
      <c r="G283" s="104">
        <f>(G$315-G$279)/9+G279</f>
        <v>3.0888888888888886</v>
      </c>
      <c r="H283" s="134">
        <f t="shared" si="60"/>
        <v>4532.3741007194249</v>
      </c>
      <c r="I283" s="63">
        <f>$C283/I282</f>
        <v>2474.0950416644478</v>
      </c>
      <c r="J283" s="49">
        <v>14000</v>
      </c>
      <c r="K283" s="104">
        <f>(K$315-K$279)/9+K279</f>
        <v>2.8388888888888886</v>
      </c>
      <c r="L283" s="134">
        <f t="shared" si="61"/>
        <v>4931.5068493150693</v>
      </c>
      <c r="M283" s="63">
        <f>$C283/M282</f>
        <v>3059.4924922277564</v>
      </c>
      <c r="N283" s="49">
        <v>14000</v>
      </c>
      <c r="O283" s="104">
        <f>(O$315-O$279)/9+O279</f>
        <v>2.5888888888888886</v>
      </c>
      <c r="P283" s="134">
        <f t="shared" si="62"/>
        <v>5407.7253218884125</v>
      </c>
      <c r="Q283" s="63">
        <f>$C283/Q282</f>
        <v>3351.109913848175</v>
      </c>
      <c r="R283" s="49">
        <v>14000</v>
      </c>
      <c r="S283" s="104">
        <f>(S$315-S$279)/9+S279</f>
        <v>2.3388888888888886</v>
      </c>
      <c r="T283" s="139">
        <f t="shared" si="63"/>
        <v>5985.7482185273166</v>
      </c>
      <c r="U283" s="63">
        <f>$C283/U282</f>
        <v>3706.9520555125659</v>
      </c>
      <c r="V283" s="49">
        <v>14000</v>
      </c>
      <c r="W283" s="104">
        <f>(W$315-W$279)/9+W279</f>
        <v>2.1944444444444442</v>
      </c>
      <c r="X283" s="139">
        <f t="shared" si="64"/>
        <v>6379.7468354430384</v>
      </c>
      <c r="Y283" s="63">
        <f>$C283/Y282</f>
        <v>4133.808720560246</v>
      </c>
      <c r="Z283" s="49">
        <v>14000</v>
      </c>
      <c r="AA283" s="104">
        <f>(AA$315-AA$279)/9+AA279</f>
        <v>2</v>
      </c>
      <c r="AB283" s="147">
        <f t="shared" si="65"/>
        <v>7000</v>
      </c>
      <c r="AC283" s="63">
        <f>IF($C283&gt;Z282,AB282,$C283/AC282)</f>
        <v>4665.4588925450753</v>
      </c>
      <c r="AL283" s="23"/>
    </row>
    <row r="284" spans="1:38" x14ac:dyDescent="0.25">
      <c r="A284" s="128"/>
      <c r="B284" s="187"/>
      <c r="C284" s="225">
        <f>C285/X$2/60/1.11</f>
        <v>25.866739206811786</v>
      </c>
      <c r="D284" s="38">
        <f>IF(AND(D283&lt;F$5,C283&lt;F285),C283/F285*100,IF(AND(D283&lt;J$5,C283&lt;J285),C283/(F285-((D283-F$5)/(J$5-F$5))*(F285-J285))*100,IF(AND(D283&lt;N$5,C283&lt;N285),C283/(J285-((D283-J$5)/(N$5-J$5))*(J285-N285))*100,IF(AND(D283&lt;R$5,C283&lt;R285),C283/(N285-((D283-N$5)/(R$5-N$5))*(N285-R285))*100,IF(AND(D283&lt;V$5,C287&lt;V285),C283/(R285-((D283-R$5)/(V$5-R$5))*(R285-V285))*100,100)))))</f>
        <v>100</v>
      </c>
      <c r="E284" s="28" t="s">
        <v>21</v>
      </c>
      <c r="F284" s="5">
        <v>11200</v>
      </c>
      <c r="G284" s="104">
        <f>(G$316-G$280)/9+G280</f>
        <v>3.2944444444444443</v>
      </c>
      <c r="H284" s="134">
        <f t="shared" si="60"/>
        <v>3399.6627318718383</v>
      </c>
      <c r="I284" s="130">
        <f>IF($C283&gt;F283,3,IF($C283&gt;F284,2,IF($C283&gt;F285,1,0)))</f>
        <v>1</v>
      </c>
      <c r="J284" s="49">
        <v>11200</v>
      </c>
      <c r="K284" s="104">
        <f>(K$316-K$280)/9+K280</f>
        <v>3.0444444444444443</v>
      </c>
      <c r="L284" s="134">
        <f t="shared" si="61"/>
        <v>3678.8321167883214</v>
      </c>
      <c r="M284" s="130">
        <f>IF($C283&gt;J283,3,IF($C283&gt;J284,2,IF($C283&gt;J285,1,0)))</f>
        <v>1</v>
      </c>
      <c r="N284" s="49">
        <v>11200</v>
      </c>
      <c r="O284" s="104">
        <f>(O$316-O$280)/9+O280</f>
        <v>2.7944444444444443</v>
      </c>
      <c r="P284" s="134">
        <f t="shared" si="62"/>
        <v>4007.9522862823064</v>
      </c>
      <c r="Q284" s="130">
        <f>IF($C283&gt;N283,3,IF($C283&gt;N284,2,IF($C283&gt;N285,1,0)))</f>
        <v>1</v>
      </c>
      <c r="R284" s="49">
        <v>11200</v>
      </c>
      <c r="S284" s="104">
        <f>(S$316-S$280)/9+S280</f>
        <v>2.5444444444444443</v>
      </c>
      <c r="T284" s="139">
        <f t="shared" si="63"/>
        <v>4401.7467248908297</v>
      </c>
      <c r="U284" s="130">
        <f>IF($C283&gt;R283,3,IF($C283&gt;R284,2,IF($C283&gt;R285,1,0)))</f>
        <v>1</v>
      </c>
      <c r="V284" s="49">
        <v>11200</v>
      </c>
      <c r="W284" s="104">
        <f>(W$316-W$280)/9+W280</f>
        <v>2.3499999999999996</v>
      </c>
      <c r="X284" s="139">
        <f t="shared" si="64"/>
        <v>4765.9574468085111</v>
      </c>
      <c r="Y284" s="130">
        <f>IF($C283&gt;V283,3,IF($C283&gt;V284,2,IF($C283&gt;V285,1,0)))</f>
        <v>1</v>
      </c>
      <c r="Z284" s="49">
        <v>11200</v>
      </c>
      <c r="AA284" s="104">
        <f>(AA$316-AA$280)/9+AA280</f>
        <v>2.15</v>
      </c>
      <c r="AB284" s="147">
        <f t="shared" si="65"/>
        <v>5209.302325581396</v>
      </c>
      <c r="AC284" s="129">
        <f>IF($C283&gt;Z282,4,IF($C283&gt;Z283,3,IF($C283&gt;Z284,2,IF($C283&gt;Z285,1,0))))</f>
        <v>1</v>
      </c>
      <c r="AL284" s="23"/>
    </row>
    <row r="285" spans="1:38" ht="15.75" thickBot="1" x14ac:dyDescent="0.3">
      <c r="A285" s="128"/>
      <c r="B285" s="188"/>
      <c r="C285" s="161">
        <f>D285*D282</f>
        <v>8613.624155868325</v>
      </c>
      <c r="D285" s="33">
        <f>IF(AND(C283&gt;Z282,D283&gt;Z$5),AB282,IF(D283&gt;V$5,((D283-V$5)/(Z$5-V$5))*(AC283-Y283)+Y283,IF(D283&gt;R$5,((D283-R$5)/(V$5-R$5))*(Y283-U283)+U283,IF(D283&gt;N$5,((D283-N$5)/(R$5-N$5))*(U283-Q283)+Q283,IF(D283&gt;J$5,((D283-J$5)/(N$5-J$5))*(Q283-M283)+M283,IF(D283&gt;F$5,((D283-F$5)/(J$5-F$5))*(M283-I283)+I283,I283))))))</f>
        <v>3808.9312985028819</v>
      </c>
      <c r="E285" s="29" t="s">
        <v>7</v>
      </c>
      <c r="F285" s="114">
        <f>(F$317-F$281)/9+F281</f>
        <v>5155.5555555555557</v>
      </c>
      <c r="G285" s="106">
        <f>(G$317-G$281)/9+G281</f>
        <v>3.7111111111111112</v>
      </c>
      <c r="H285" s="135">
        <f t="shared" si="60"/>
        <v>1389.2215568862275</v>
      </c>
      <c r="I285" s="131">
        <f>IF(I284=1,($C283-F285)/(F284-F285),IF(I284=2,($C283-F284)/(F283-F284),IF(I284=3,($C283-F283)/(F282-F283),0)))</f>
        <v>0.56903257170636845</v>
      </c>
      <c r="J285" s="108">
        <f>(J$317-J$281)/9+J281</f>
        <v>4122.2222222222226</v>
      </c>
      <c r="K285" s="106">
        <f>(K$317-K$281)/9+K281</f>
        <v>2.4055555555555554</v>
      </c>
      <c r="L285" s="135">
        <f t="shared" si="61"/>
        <v>1713.6258660508086</v>
      </c>
      <c r="M285" s="131">
        <f>IF(M284=1,($C283-J285)/(J284-J285),IF(M284=2,($C283-J284)/(J283-J284),IF(M284=3,($C283-J283)/(J282-J283),0)))</f>
        <v>0.63195246312129427</v>
      </c>
      <c r="N285" s="108">
        <f>(N$317-N$281)/9+N281</f>
        <v>4077.7777777777778</v>
      </c>
      <c r="O285" s="106">
        <f>(O$317-O$281)/9+O281</f>
        <v>2.1666666666666665</v>
      </c>
      <c r="P285" s="135">
        <f t="shared" si="62"/>
        <v>1882.0512820512822</v>
      </c>
      <c r="Q285" s="131">
        <f>IF(Q284=1,($C283-N285)/(N284-N285),IF(Q284=2,($C283-N284)/(N283-N284),IF(Q284=3,($C283-N283)/(N282-N283),0)))</f>
        <v>0.63424917161975736</v>
      </c>
      <c r="R285" s="108">
        <f>(R$317-R$281)/9+R281</f>
        <v>4022.2222222222222</v>
      </c>
      <c r="S285" s="106">
        <f>(S$317-S$281)/9+S281</f>
        <v>1.9222222222222223</v>
      </c>
      <c r="T285" s="142">
        <f t="shared" si="63"/>
        <v>2092.4855491329481</v>
      </c>
      <c r="U285" s="131">
        <f>IF(U284=1,($C283-R285)/(R284-R285),IF(U284=2,($C283-R284)/(R283-R284),IF(U284=3,($C283-R283)/(R282-R283),0)))</f>
        <v>0.63708006038431031</v>
      </c>
      <c r="V285" s="108">
        <f>(V$317-V$281)/9+V281</f>
        <v>3611.1111111111113</v>
      </c>
      <c r="W285" s="106">
        <f>(W$317-W$281)/9+W281</f>
        <v>1.5611111111111111</v>
      </c>
      <c r="X285" s="142">
        <f t="shared" si="64"/>
        <v>2313.1672597864772</v>
      </c>
      <c r="Y285" s="131">
        <f>IF(Y284=1,($C283-V285)/(V284-V285),IF(Y284=2,($C283-V284)/(V283-V284),IF(Y284=3,($C283-V283)/(V282-V283),0)))</f>
        <v>0.65674043778662439</v>
      </c>
      <c r="Z285" s="108">
        <f>(Z$317-Z$281)/9+Z281</f>
        <v>3111.1111111111113</v>
      </c>
      <c r="AA285" s="106">
        <f>(AA$317-AA$281)/9+AA281</f>
        <v>1.1944444444444444</v>
      </c>
      <c r="AB285" s="148">
        <f t="shared" si="65"/>
        <v>2604.651162790698</v>
      </c>
      <c r="AC285" s="131">
        <f>IF(AC284=1,($C283-Z285)/(Z284-Z285),IF(AC284=2,($C283-Z284)/(Z283-Z284),IF(AC284=3,($C283-Z283)/(Z282-Z283),0)))</f>
        <v>0.67795840523113249</v>
      </c>
      <c r="AL285" s="23"/>
    </row>
    <row r="286" spans="1:38" x14ac:dyDescent="0.25">
      <c r="A286" s="128"/>
      <c r="B286" s="186">
        <v>-5</v>
      </c>
      <c r="C286" s="25"/>
      <c r="D286" s="31">
        <f>IF(D287&gt;V$5,(1-(D287-V$5)/(Z$5-V$5))*(Y286-AC286)+AC286,IF(D287&gt;R$5,(1-(D287-R$5)/(V$5-R$5))*(U286-Y286)+Y286,IF(D287&gt;N$5,(1-(D287-N$5)/(R$5-N$5))*(Q286-U286)+U286,IF(D287&gt;J$5,(1-(D287-J$5)/(N$5-J$5))*(M286-Q286)+Q286,IF(D287&gt;F$5,(1-(D287-F$5)/(J$5-F$5))*(I286-M286)+M286,I286)))))</f>
        <v>2.3193993977797716</v>
      </c>
      <c r="E286" s="27" t="s">
        <v>6</v>
      </c>
      <c r="F286" s="75">
        <f>(F$314-F$278)/9+F282</f>
        <v>16188.888888888891</v>
      </c>
      <c r="G286" s="105">
        <f>(G$314-G$278)/9+G282</f>
        <v>2.822222222222222</v>
      </c>
      <c r="H286" s="133">
        <f t="shared" si="60"/>
        <v>5736.2204724409457</v>
      </c>
      <c r="I286" s="16">
        <f>IF(I288=0,G289,IF(I288=1,(G288-G289)*I289+G289,IF(I288=2,(G287-G288)*I289+G288,IF(I288=3,(G286-G287)*I289+G287,G286))))</f>
        <v>3.5512932495813252</v>
      </c>
      <c r="J286" s="107">
        <f>(J$314-J$278)/9+J282</f>
        <v>15988.888888888891</v>
      </c>
      <c r="K286" s="105">
        <f>(K$314-K$278)/9+K282</f>
        <v>2.6111111111111107</v>
      </c>
      <c r="L286" s="133">
        <f t="shared" si="61"/>
        <v>6123.4042553191503</v>
      </c>
      <c r="M286" s="16">
        <f>IF(M288=0,K289,IF(M288=1,(K288-K289)*M289+K289,IF(M288=2,(K287-K288)*M289+K288,IF(M288=3,(K286-K287)*M289+K287,K286))))</f>
        <v>2.8661444535391674</v>
      </c>
      <c r="N286" s="107">
        <f>(N$314-N$278)/9+N282</f>
        <v>15766.666666666668</v>
      </c>
      <c r="O286" s="105">
        <f>(O$314-O$278)/9+O282</f>
        <v>2.3999999999999995</v>
      </c>
      <c r="P286" s="133">
        <f t="shared" si="62"/>
        <v>6569.4444444444462</v>
      </c>
      <c r="Q286" s="16">
        <f>IF(Q288=0,O289,IF(Q288=1,(O288-O289)*Q289+O289,IF(Q288=2,(O287-O288)*Q289+O288,IF(Q288=3,(O286-O287)*Q289+O287,O286))))</f>
        <v>2.6073796467688064</v>
      </c>
      <c r="R286" s="107">
        <f>(R$314-R$278)/9+R282</f>
        <v>15566.666666666668</v>
      </c>
      <c r="S286" s="105">
        <f>(S$314-S$278)/9+S282</f>
        <v>2.1888888888888887</v>
      </c>
      <c r="T286" s="141">
        <f t="shared" si="63"/>
        <v>7111.6751269035549</v>
      </c>
      <c r="U286" s="16">
        <f>IF(U288=0,S289,IF(U288=1,(S288-S289)*U289+S289,IF(U288=2,(S287-S288)*U289+S288,IF(U288=3,(S286-S287)*U289+S287,S286))))</f>
        <v>2.3450205043090415</v>
      </c>
      <c r="V286" s="107">
        <f>(V$314-V$278)/9+V282</f>
        <v>14788.888888888891</v>
      </c>
      <c r="W286" s="105">
        <f>(W$314-W$278)/9+W282</f>
        <v>2.1388888888888884</v>
      </c>
      <c r="X286" s="141">
        <f t="shared" si="64"/>
        <v>6914.2857142857165</v>
      </c>
      <c r="Y286" s="16">
        <f>IF(Y288=0,W289,IF(Y288=1,(W288-W289)*Y289+W289,IF(Y288=2,(W287-W288)*Y289+W288,IF(Y288=3,(W286-W287)*Y289+W287,W286))))</f>
        <v>2.0986985288771476</v>
      </c>
      <c r="Z286" s="107">
        <f>(Z$314-Z$278)/9+Z282</f>
        <v>14066.666666666668</v>
      </c>
      <c r="AA286" s="105">
        <f>(AA$314-AA$278)/9+AA282</f>
        <v>2.0388888888888888</v>
      </c>
      <c r="AB286" s="145">
        <f t="shared" si="65"/>
        <v>6899.1825613079027</v>
      </c>
      <c r="AC286" s="59">
        <f>IF(AC288=0,AA289,IF(AC288=1,(AA288-AA289)*AC289+AA289,IF(AC288=2,(AA287-AA288)*AC289+AA288,IF(AC288=3,(AA286-AA287)*AC289+AA287,AA286))))</f>
        <v>1.8507235667920923</v>
      </c>
      <c r="AE286" s="23"/>
      <c r="AF286" s="23"/>
      <c r="AG286" s="23"/>
      <c r="AH286" s="23"/>
      <c r="AI286" s="23"/>
      <c r="AJ286" s="23"/>
      <c r="AK286" s="23"/>
      <c r="AL286" s="23"/>
    </row>
    <row r="287" spans="1:38" x14ac:dyDescent="0.25">
      <c r="A287" s="128"/>
      <c r="B287" s="187"/>
      <c r="C287" s="13">
        <f>C$1/(21-E$1)*(C$262-B286)</f>
        <v>8264.4628099173551</v>
      </c>
      <c r="D287" s="32">
        <f>(C287/P$1)^(1/1.3)*50+C$391+$C$2/2+$N$2/100*5+X$2/2</f>
        <v>45.520073503071472</v>
      </c>
      <c r="E287" s="28" t="s">
        <v>20</v>
      </c>
      <c r="F287" s="5">
        <v>14000</v>
      </c>
      <c r="G287" s="104">
        <f>(G$315-G$279)/9+G283</f>
        <v>3.1277777777777773</v>
      </c>
      <c r="H287" s="134">
        <f t="shared" si="60"/>
        <v>4476.0213143872124</v>
      </c>
      <c r="I287" s="63">
        <f>$C287/I286</f>
        <v>2327.1699150419872</v>
      </c>
      <c r="J287" s="49">
        <v>14000</v>
      </c>
      <c r="K287" s="104">
        <f>(K$315-K$279)/9+K283</f>
        <v>2.8777777777777773</v>
      </c>
      <c r="L287" s="134">
        <f t="shared" si="61"/>
        <v>4864.8648648648659</v>
      </c>
      <c r="M287" s="63">
        <f>$C287/M286</f>
        <v>2883.4774184923745</v>
      </c>
      <c r="N287" s="49">
        <v>14000</v>
      </c>
      <c r="O287" s="104">
        <f>(O$315-O$279)/9+O283</f>
        <v>2.6277777777777773</v>
      </c>
      <c r="P287" s="134">
        <f t="shared" si="62"/>
        <v>5327.6955602537009</v>
      </c>
      <c r="Q287" s="63">
        <f>$C287/Q286</f>
        <v>3169.6430629728529</v>
      </c>
      <c r="R287" s="49">
        <v>14000</v>
      </c>
      <c r="S287" s="104">
        <f>(S$315-S$279)/9+S283</f>
        <v>2.3777777777777773</v>
      </c>
      <c r="T287" s="139">
        <f t="shared" si="63"/>
        <v>5887.8504672897207</v>
      </c>
      <c r="U287" s="63">
        <f>$C287/U286</f>
        <v>3524.2603613619458</v>
      </c>
      <c r="V287" s="49">
        <v>14000</v>
      </c>
      <c r="W287" s="104">
        <f>(W$315-W$279)/9+W283</f>
        <v>2.2388888888888885</v>
      </c>
      <c r="X287" s="139">
        <f t="shared" si="64"/>
        <v>6253.101736972706</v>
      </c>
      <c r="Y287" s="63">
        <f>$C287/Y286</f>
        <v>3937.8989865395456</v>
      </c>
      <c r="Z287" s="49">
        <v>14000</v>
      </c>
      <c r="AA287" s="104">
        <f>(AA$315-AA$279)/9+AA283</f>
        <v>2.0499999999999998</v>
      </c>
      <c r="AB287" s="147">
        <f t="shared" si="65"/>
        <v>6829.2682926829275</v>
      </c>
      <c r="AC287" s="63">
        <f>IF($C287&gt;Z286,AB286,$C287/AC286)</f>
        <v>4465.5306487734233</v>
      </c>
      <c r="AL287" s="23"/>
    </row>
    <row r="288" spans="1:38" x14ac:dyDescent="0.25">
      <c r="A288" s="128"/>
      <c r="B288" s="187"/>
      <c r="C288" s="225">
        <f>C289/X$2/60/1.11</f>
        <v>24.846721783655148</v>
      </c>
      <c r="D288" s="38">
        <f>IF(AND(D287&lt;F$5,C287&lt;F289),C287/F289*100,IF(AND(D287&lt;J$5,C287&lt;J289),C287/(F289-((D287-F$5)/(J$5-F$5))*(F289-J289))*100,IF(AND(D287&lt;N$5,C287&lt;N289),C287/(J289-((D287-J$5)/(N$5-J$5))*(J289-N289))*100,IF(AND(D287&lt;R$5,C287&lt;R289),C287/(N289-((D287-N$5)/(R$5-N$5))*(N289-R289))*100,IF(AND(D287&lt;V$5,C291&lt;V289),C287/(R289-((D287-R$5)/(V$5-R$5))*(R289-V289))*100,100)))))</f>
        <v>100</v>
      </c>
      <c r="E288" s="28" t="s">
        <v>21</v>
      </c>
      <c r="F288" s="5">
        <v>11200</v>
      </c>
      <c r="G288" s="104">
        <f>(G$316-G$280)/9+G284</f>
        <v>3.3388888888888886</v>
      </c>
      <c r="H288" s="134">
        <f t="shared" si="60"/>
        <v>3354.409317803661</v>
      </c>
      <c r="I288" s="130">
        <f>IF($C287&gt;F287,3,IF($C287&gt;F288,2,IF($C287&gt;F289,1,0)))</f>
        <v>1</v>
      </c>
      <c r="J288" s="49">
        <v>11200</v>
      </c>
      <c r="K288" s="104">
        <f>(K$316-K$280)/9+K284</f>
        <v>3.0888888888888886</v>
      </c>
      <c r="L288" s="134">
        <f t="shared" si="61"/>
        <v>3625.8992805755402</v>
      </c>
      <c r="M288" s="130">
        <f>IF($C287&gt;J287,3,IF($C287&gt;J288,2,IF($C287&gt;J289,1,0)))</f>
        <v>1</v>
      </c>
      <c r="N288" s="49">
        <v>11200</v>
      </c>
      <c r="O288" s="104">
        <f>(O$316-O$280)/9+O284</f>
        <v>2.8388888888888886</v>
      </c>
      <c r="P288" s="134">
        <f t="shared" si="62"/>
        <v>3945.2054794520554</v>
      </c>
      <c r="Q288" s="130">
        <f>IF($C287&gt;N287,3,IF($C287&gt;N288,2,IF($C287&gt;N289,1,0)))</f>
        <v>1</v>
      </c>
      <c r="R288" s="49">
        <v>11200</v>
      </c>
      <c r="S288" s="104">
        <f>(S$316-S$280)/9+S284</f>
        <v>2.5888888888888886</v>
      </c>
      <c r="T288" s="139">
        <f t="shared" si="63"/>
        <v>4326.1802575107304</v>
      </c>
      <c r="U288" s="130">
        <f>IF($C287&gt;R287,3,IF($C287&gt;R288,2,IF($C287&gt;R289,1,0)))</f>
        <v>1</v>
      </c>
      <c r="V288" s="49">
        <v>11200</v>
      </c>
      <c r="W288" s="104">
        <f>(W$316-W$280)/9+W284</f>
        <v>2.3999999999999995</v>
      </c>
      <c r="X288" s="139">
        <f t="shared" si="64"/>
        <v>4666.6666666666679</v>
      </c>
      <c r="Y288" s="130">
        <f>IF($C287&gt;V287,3,IF($C287&gt;V288,2,IF($C287&gt;V289,1,0)))</f>
        <v>1</v>
      </c>
      <c r="Z288" s="49">
        <v>11200</v>
      </c>
      <c r="AA288" s="104">
        <f>(AA$316-AA$280)/9+AA284</f>
        <v>2.1999999999999997</v>
      </c>
      <c r="AB288" s="147">
        <f t="shared" si="65"/>
        <v>5090.9090909090919</v>
      </c>
      <c r="AC288" s="129">
        <f>IF($C287&gt;Z286,4,IF($C287&gt;Z287,3,IF($C287&gt;Z288,2,IF($C287&gt;Z289,1,0))))</f>
        <v>1</v>
      </c>
      <c r="AL288" s="23"/>
    </row>
    <row r="289" spans="1:38" ht="15.75" thickBot="1" x14ac:dyDescent="0.3">
      <c r="A289" s="128"/>
      <c r="B289" s="188"/>
      <c r="C289" s="161">
        <f>D289*D286</f>
        <v>8273.9583539571649</v>
      </c>
      <c r="D289" s="33">
        <f>IF(AND(C287&gt;Z286,D287&gt;Z$5),AB286,IF(D287&gt;V$5,((D287-V$5)/(Z$5-V$5))*(AC287-Y287)+Y287,IF(D287&gt;R$5,((D287-R$5)/(V$5-R$5))*(Y287-U287)+U287,IF(D287&gt;N$5,((D287-N$5)/(R$5-N$5))*(U287-Q287)+Q287,IF(D287&gt;J$5,((D287-J$5)/(N$5-J$5))*(Q287-M287)+M287,IF(D287&gt;F$5,((D287-F$5)/(J$5-F$5))*(M287-I287)+I287,I287))))))</f>
        <v>3567.2848591223024</v>
      </c>
      <c r="E289" s="29" t="s">
        <v>7</v>
      </c>
      <c r="F289" s="114">
        <f>(F$317-F$281)/9+F285</f>
        <v>5211.1111111111113</v>
      </c>
      <c r="G289" s="106">
        <f>(G$317-G$281)/9+G285</f>
        <v>3.7722222222222226</v>
      </c>
      <c r="H289" s="135">
        <f t="shared" si="60"/>
        <v>1381.443298969072</v>
      </c>
      <c r="I289" s="131">
        <f>IF(I288=1,($C287-F289)/(F288-F289),IF(I288=2,($C287-F288)/(F287-F288),IF(I288=3,($C287-F287)/(F286-F287),0)))</f>
        <v>0.50983609070976244</v>
      </c>
      <c r="J289" s="108">
        <f>(J$317-J$281)/9+J285</f>
        <v>4244.4444444444453</v>
      </c>
      <c r="K289" s="106">
        <f>(K$317-K$281)/9+K285</f>
        <v>2.5611111111111109</v>
      </c>
      <c r="L289" s="135">
        <f t="shared" si="61"/>
        <v>1657.2668112798269</v>
      </c>
      <c r="M289" s="131">
        <f>IF(M288=1,($C287-J289)/(J288-J289),IF(M288=2,($C287-J288)/(J287-J288),IF(M288=3,($C287-J287)/(J286-J287),0)))</f>
        <v>0.57795791196894875</v>
      </c>
      <c r="N289" s="108">
        <f>(N$317-N$281)/9+N285</f>
        <v>4155.5555555555557</v>
      </c>
      <c r="O289" s="106">
        <f>(O$317-O$281)/9+O285</f>
        <v>2.2833333333333332</v>
      </c>
      <c r="P289" s="135">
        <f t="shared" si="62"/>
        <v>1819.9513381995134</v>
      </c>
      <c r="Q289" s="131">
        <f>IF(Q288=1,($C287-N289)/(N288-N289),IF(Q288=2,($C287-N288)/(N287-N288),IF(Q288=3,($C287-N287)/(N286-N287),0)))</f>
        <v>0.58328336418385163</v>
      </c>
      <c r="R289" s="108">
        <f>(R$317-R$281)/9+R285</f>
        <v>4044.4444444444443</v>
      </c>
      <c r="S289" s="106">
        <f>(S$317-S$281)/9+S285</f>
        <v>1.9944444444444445</v>
      </c>
      <c r="T289" s="142">
        <f t="shared" si="63"/>
        <v>2027.8551532033425</v>
      </c>
      <c r="U289" s="131">
        <f>IF(U288=1,($C287-R289)/(R288-R289),IF(U288=2,($C287-R288)/(R287-R288),IF(U288=3,($C287-R287)/(R286-R287),0)))</f>
        <v>0.58975411939838818</v>
      </c>
      <c r="V289" s="108">
        <f>(V$317-V$281)/9+V285</f>
        <v>3622.2222222222226</v>
      </c>
      <c r="W289" s="106">
        <f>(W$317-W$281)/9+W285</f>
        <v>1.6222222222222222</v>
      </c>
      <c r="X289" s="142">
        <f t="shared" si="64"/>
        <v>2232.8767123287676</v>
      </c>
      <c r="Y289" s="131">
        <f>IF(Y288=1,($C287-V289)/(V288-V289),IF(Y288=2,($C287-V288)/(V287-V288),IF(Y288=3,($C287-V287)/(V286-V287),0)))</f>
        <v>0.61261239427061864</v>
      </c>
      <c r="Z289" s="108">
        <f>(Z$317-Z$281)/9+Z285</f>
        <v>3122.2222222222226</v>
      </c>
      <c r="AA289" s="106">
        <f>(AA$317-AA$281)/9+AA285</f>
        <v>1.2388888888888889</v>
      </c>
      <c r="AB289" s="148">
        <f t="shared" si="65"/>
        <v>2520.1793721973095</v>
      </c>
      <c r="AC289" s="131">
        <f>IF(AC288=1,($C287-Z289)/(Z288-Z289),IF(AC288=2,($C287-Z288)/(Z287-Z288),IF(AC288=3,($C287-Z287)/(Z286-Z287),0)))</f>
        <v>0.63659099435015398</v>
      </c>
      <c r="AL289" s="23"/>
    </row>
    <row r="290" spans="1:38" x14ac:dyDescent="0.25">
      <c r="A290" s="128"/>
      <c r="B290" s="186">
        <v>-4</v>
      </c>
      <c r="C290" s="34"/>
      <c r="D290" s="31">
        <f>IF(D291&gt;V$5,(1-(D291-V$5)/(Z$5-V$5))*(Y290-AC290)+AC290,IF(D291&gt;R$5,(1-(D291-R$5)/(V$5-R$5))*(U290-Y290)+Y290,IF(D291&gt;N$5,(1-(D291-N$5)/(R$5-N$5))*(Q290-U290)+U290,IF(D291&gt;J$5,(1-(D291-J$5)/(N$5-J$5))*(M290-Q290)+Q290,IF(D291&gt;F$5,(1-(D291-F$5)/(J$5-F$5))*(I290-M290)+M290,I290)))))</f>
        <v>2.3829636959734564</v>
      </c>
      <c r="E290" s="27" t="s">
        <v>6</v>
      </c>
      <c r="F290" s="75">
        <f>(F$314-F$278)/9+F286</f>
        <v>16233.333333333336</v>
      </c>
      <c r="G290" s="105">
        <f>(G$314-G$278)/9+G286</f>
        <v>2.8833333333333329</v>
      </c>
      <c r="H290" s="133">
        <f t="shared" si="60"/>
        <v>5630.0578034682103</v>
      </c>
      <c r="I290" s="16">
        <f>IF(I292=0,G293,IF(I292=1,(G292-G293)*I293+G293,IF(I292=2,(G291-G292)*I293+G292,IF(I292=3,(G290-G291)*I293+G291,G290))))</f>
        <v>3.6310443557123842</v>
      </c>
      <c r="J290" s="107">
        <f>(J$314-J$278)/9+J286</f>
        <v>16033.333333333336</v>
      </c>
      <c r="K290" s="105">
        <f>(K$314-K$278)/9+K286</f>
        <v>2.6666666666666661</v>
      </c>
      <c r="L290" s="133">
        <f t="shared" si="61"/>
        <v>6012.5000000000018</v>
      </c>
      <c r="M290" s="16">
        <f>IF(M292=0,K293,IF(M292=1,(K292-K293)*M293+K293,IF(M292=2,(K291-K292)*M293+K292,IF(M292=3,(K290-K291)*M293+K291,K290))))</f>
        <v>2.9341799368406902</v>
      </c>
      <c r="N290" s="107">
        <f>(N$314-N$278)/9+N286</f>
        <v>15800.000000000002</v>
      </c>
      <c r="O290" s="105">
        <f>(O$314-O$278)/9+O286</f>
        <v>2.4499999999999993</v>
      </c>
      <c r="P290" s="133">
        <f t="shared" si="62"/>
        <v>6448.9795918367372</v>
      </c>
      <c r="Q290" s="16">
        <f>IF(Q292=0,O293,IF(Q292=1,(O292-O293)*Q293+O293,IF(Q292=2,(O291-O292)*Q293+O292,IF(Q292=3,(O290-O291)*Q293+O291,O290))))</f>
        <v>2.6567367893814171</v>
      </c>
      <c r="R290" s="107">
        <f>(R$314-R$278)/9+R286</f>
        <v>15600.000000000002</v>
      </c>
      <c r="S290" s="105">
        <f>(S$314-S$278)/9+S286</f>
        <v>2.2333333333333329</v>
      </c>
      <c r="T290" s="141">
        <f t="shared" si="63"/>
        <v>6985.074626865674</v>
      </c>
      <c r="U290" s="16">
        <f>IF(U292=0,S293,IF(U292=1,(S292-S293)*U293+S293,IF(U292=2,(S291-S292)*U293+S292,IF(U292=3,(S290-S291)*U293+S291,S290))))</f>
        <v>2.37387554388404</v>
      </c>
      <c r="V290" s="107">
        <f>(V$314-V$278)/9+V286</f>
        <v>14833.333333333336</v>
      </c>
      <c r="W290" s="105">
        <f>(W$314-W$278)/9+W286</f>
        <v>2.1833333333333327</v>
      </c>
      <c r="X290" s="133">
        <f t="shared" si="64"/>
        <v>6793.8931297709951</v>
      </c>
      <c r="Y290" s="16">
        <f>IF(Y292=0,W293,IF(Y292=1,(W292-W293)*Y293+W293,IF(Y292=2,(W291-W292)*Y293+W292,IF(Y292=3,(W290-W291)*Y293+W291,W290))))</f>
        <v>2.1190719772818287</v>
      </c>
      <c r="Z290" s="107">
        <f>(Z$314-Z$278)/9+Z286</f>
        <v>14100.000000000002</v>
      </c>
      <c r="AA290" s="105">
        <f>(AA$314-AA$278)/9+AA286</f>
        <v>2.083333333333333</v>
      </c>
      <c r="AB290" s="145">
        <f t="shared" si="65"/>
        <v>6768.0000000000018</v>
      </c>
      <c r="AC290" s="59">
        <f>IF(AC292=0,AA293,IF(AC292=1,(AA292-AA293)*AC293+AA293,IF(AC292=2,(AA291-AA292)*AC293+AA292,IF(AC292=3,(AA290-AA291)*AC293+AA291,AA290))))</f>
        <v>1.8586059695375998</v>
      </c>
      <c r="AE290" s="23"/>
      <c r="AF290" s="23"/>
      <c r="AG290" s="23"/>
      <c r="AH290" s="23"/>
      <c r="AI290" s="23"/>
      <c r="AJ290" s="23"/>
      <c r="AK290" s="23"/>
      <c r="AL290" s="23"/>
    </row>
    <row r="291" spans="1:38" x14ac:dyDescent="0.25">
      <c r="A291" s="128"/>
      <c r="B291" s="187"/>
      <c r="C291" s="13">
        <f>C$1/(21-E$1)*(C$262-B290)</f>
        <v>7933.8842975206617</v>
      </c>
      <c r="D291" s="32">
        <f>(C291/P$1)^(1/1.3)*50+C$391+$C$2/2+$N$2/100*5+X$2/2</f>
        <v>44.839353176971343</v>
      </c>
      <c r="E291" s="28" t="s">
        <v>20</v>
      </c>
      <c r="F291" s="5">
        <v>14000</v>
      </c>
      <c r="G291" s="104">
        <f>(G$315-G$279)/9+G287</f>
        <v>3.1666666666666661</v>
      </c>
      <c r="H291" s="134">
        <f t="shared" si="60"/>
        <v>4421.0526315789484</v>
      </c>
      <c r="I291" s="63">
        <f>$C291/I290</f>
        <v>2185.0144256814215</v>
      </c>
      <c r="J291" s="49">
        <v>14000</v>
      </c>
      <c r="K291" s="104">
        <f>(K$315-K$279)/9+K287</f>
        <v>2.9166666666666661</v>
      </c>
      <c r="L291" s="134">
        <f t="shared" si="61"/>
        <v>4800.0000000000009</v>
      </c>
      <c r="M291" s="63">
        <f>$C291/M290</f>
        <v>2703.9528823386636</v>
      </c>
      <c r="N291" s="49">
        <v>14000</v>
      </c>
      <c r="O291" s="104">
        <f>(O$315-O$279)/9+O287</f>
        <v>2.6666666666666661</v>
      </c>
      <c r="P291" s="134">
        <f t="shared" si="62"/>
        <v>5250.0000000000009</v>
      </c>
      <c r="Q291" s="63">
        <f>$C291/Q290</f>
        <v>2986.3268085988875</v>
      </c>
      <c r="R291" s="49">
        <v>14000</v>
      </c>
      <c r="S291" s="104">
        <f>(S$315-S$279)/9+S287</f>
        <v>2.4166666666666661</v>
      </c>
      <c r="T291" s="139">
        <f t="shared" si="63"/>
        <v>5793.1034482758632</v>
      </c>
      <c r="U291" s="63">
        <f>$C291/U290</f>
        <v>3342.1652276427089</v>
      </c>
      <c r="V291" s="49">
        <v>14000</v>
      </c>
      <c r="W291" s="104">
        <f>(W$315-W$279)/9+W287</f>
        <v>2.2833333333333328</v>
      </c>
      <c r="X291" s="139">
        <f t="shared" si="64"/>
        <v>6131.3868613138702</v>
      </c>
      <c r="Y291" s="63">
        <f>$C291/Y290</f>
        <v>3744.0371929685921</v>
      </c>
      <c r="Z291" s="49">
        <v>14000</v>
      </c>
      <c r="AA291" s="104">
        <f>(AA$315-AA$279)/9+AA287</f>
        <v>2.0999999999999996</v>
      </c>
      <c r="AB291" s="147">
        <f t="shared" si="65"/>
        <v>6666.6666666666679</v>
      </c>
      <c r="AC291" s="63">
        <f>IF($C291&gt;Z290,AB290,$C291/AC290)</f>
        <v>4268.7285134968779</v>
      </c>
      <c r="AL291" s="23"/>
    </row>
    <row r="292" spans="1:38" x14ac:dyDescent="0.25">
      <c r="A292" s="128"/>
      <c r="B292" s="187"/>
      <c r="C292" s="225">
        <f>C293/X$2/60/1.11</f>
        <v>23.834877800602801</v>
      </c>
      <c r="D292" s="38">
        <f>IF(AND(D291&lt;F$5,C291&lt;F293),C291/F293*100,IF(AND(D291&lt;J$5,C291&lt;J293),C291/(F293-((D291-F$5)/(J$5-F$5))*(F293-J293))*100,IF(AND(D291&lt;N$5,C291&lt;N293),C291/(J293-((D291-J$5)/(N$5-J$5))*(J293-N293))*100,IF(AND(D291&lt;R$5,C291&lt;R293),C291/(N293-((D291-N$5)/(R$5-N$5))*(N293-R293))*100,IF(AND(D291&lt;V$5,C295&lt;V293),C291/(R293-((D291-R$5)/(V$5-R$5))*(R293-V293))*100,100)))))</f>
        <v>100</v>
      </c>
      <c r="E292" s="28" t="s">
        <v>21</v>
      </c>
      <c r="F292" s="5">
        <v>11200</v>
      </c>
      <c r="G292" s="104">
        <f>(G$316-G$280)/9+G288</f>
        <v>3.3833333333333329</v>
      </c>
      <c r="H292" s="134">
        <f t="shared" si="60"/>
        <v>3310.3448275862074</v>
      </c>
      <c r="I292" s="130">
        <f>IF($C291&gt;F291,3,IF($C291&gt;F292,2,IF($C291&gt;F293,1,0)))</f>
        <v>1</v>
      </c>
      <c r="J292" s="49">
        <v>11200</v>
      </c>
      <c r="K292" s="104">
        <f>(K$316-K$280)/9+K288</f>
        <v>3.1333333333333329</v>
      </c>
      <c r="L292" s="134">
        <f t="shared" si="61"/>
        <v>3574.4680851063836</v>
      </c>
      <c r="M292" s="130">
        <f>IF($C291&gt;J291,3,IF($C291&gt;J292,2,IF($C291&gt;J293,1,0)))</f>
        <v>1</v>
      </c>
      <c r="N292" s="49">
        <v>11200</v>
      </c>
      <c r="O292" s="104">
        <f>(O$316-O$280)/9+O288</f>
        <v>2.8833333333333329</v>
      </c>
      <c r="P292" s="134">
        <f t="shared" si="62"/>
        <v>3884.3930635838155</v>
      </c>
      <c r="Q292" s="130">
        <f>IF($C291&gt;N291,3,IF($C291&gt;N292,2,IF($C291&gt;N293,1,0)))</f>
        <v>1</v>
      </c>
      <c r="R292" s="49">
        <v>11200</v>
      </c>
      <c r="S292" s="104">
        <f>(S$316-S$280)/9+S288</f>
        <v>2.6333333333333329</v>
      </c>
      <c r="T292" s="139">
        <f t="shared" si="63"/>
        <v>4253.1645569620259</v>
      </c>
      <c r="U292" s="130">
        <f>IF($C291&gt;R291,3,IF($C291&gt;R292,2,IF($C291&gt;R293,1,0)))</f>
        <v>1</v>
      </c>
      <c r="V292" s="49">
        <v>11200</v>
      </c>
      <c r="W292" s="104">
        <f>(W$316-W$280)/9+W288</f>
        <v>2.4499999999999993</v>
      </c>
      <c r="X292" s="139">
        <f t="shared" si="64"/>
        <v>4571.4285714285725</v>
      </c>
      <c r="Y292" s="130">
        <f>IF($C291&gt;V291,3,IF($C291&gt;V292,2,IF($C291&gt;V293,1,0)))</f>
        <v>1</v>
      </c>
      <c r="Z292" s="49">
        <v>11200</v>
      </c>
      <c r="AA292" s="104">
        <f>(AA$316-AA$280)/9+AA288</f>
        <v>2.2499999999999996</v>
      </c>
      <c r="AB292" s="147">
        <f t="shared" si="65"/>
        <v>4977.7777777777792</v>
      </c>
      <c r="AC292" s="129">
        <f>IF($C291&gt;Z290,4,IF($C291&gt;Z291,3,IF($C291&gt;Z292,2,IF($C291&gt;Z293,1,0))))</f>
        <v>1</v>
      </c>
      <c r="AL292" s="23"/>
    </row>
    <row r="293" spans="1:38" ht="15.75" thickBot="1" x14ac:dyDescent="0.3">
      <c r="A293" s="128"/>
      <c r="B293" s="188"/>
      <c r="C293" s="161">
        <f>D293*D290</f>
        <v>7937.0143076007334</v>
      </c>
      <c r="D293" s="33">
        <f>IF(AND(C291&gt;Z290,D291&gt;Z$5),AB290,IF(D291&gt;V$5,((D291-V$5)/(Z$5-V$5))*(AC291-Y291)+Y291,IF(D291&gt;R$5,((D291-R$5)/(V$5-R$5))*(Y291-U291)+U291,IF(D291&gt;N$5,((D291-N$5)/(R$5-N$5))*(U291-Q291)+Q291,IF(D291&gt;J$5,((D291-J$5)/(N$5-J$5))*(Q291-M291)+M291,IF(D291&gt;F$5,((D291-F$5)/(J$5-F$5))*(M291-I291)+I291,I291))))))</f>
        <v>3330.7323653365229</v>
      </c>
      <c r="E293" s="29" t="s">
        <v>7</v>
      </c>
      <c r="F293" s="114">
        <f>(F$317-F$281)/9+F289</f>
        <v>5266.666666666667</v>
      </c>
      <c r="G293" s="106">
        <f>(G$317-G$281)/9+G289</f>
        <v>3.8333333333333339</v>
      </c>
      <c r="H293" s="135">
        <f t="shared" si="60"/>
        <v>1373.9130434782608</v>
      </c>
      <c r="I293" s="131">
        <f>IF(I292=1,($C291-F293)/(F292-F293),IF(I292=2,($C291-F292)/(F291-F292),IF(I292=3,($C291-F291)/(F290-F291),0)))</f>
        <v>0.4495310613798868</v>
      </c>
      <c r="J293" s="108">
        <f>(J$317-J$281)/9+J289</f>
        <v>4366.6666666666679</v>
      </c>
      <c r="K293" s="106">
        <f>(K$317-K$281)/9+K289</f>
        <v>2.7166666666666663</v>
      </c>
      <c r="L293" s="135">
        <f t="shared" si="61"/>
        <v>1607.3619631901847</v>
      </c>
      <c r="M293" s="131">
        <f>IF(M292=1,($C291-J293)/(J292-J293),IF(M292=2,($C291-J292)/(J291-J292),IF(M292=3,($C291-J291)/(J290-J291),0)))</f>
        <v>0.52203184841765771</v>
      </c>
      <c r="N293" s="108">
        <f>(N$317-N$281)/9+N289</f>
        <v>4233.333333333333</v>
      </c>
      <c r="O293" s="106">
        <f>(O$317-O$281)/9+O289</f>
        <v>2.4</v>
      </c>
      <c r="P293" s="135">
        <f t="shared" si="62"/>
        <v>1763.8888888888889</v>
      </c>
      <c r="Q293" s="131">
        <f>IF(Q292=1,($C291-N293)/(N292-N293),IF(Q292=2,($C291-N292)/(N291-N292),IF(Q292=3,($C291-N291)/(N290-N291),0)))</f>
        <v>0.53117956423741552</v>
      </c>
      <c r="R293" s="108">
        <f>(R$317-R$281)/9+R289</f>
        <v>4066.6666666666665</v>
      </c>
      <c r="S293" s="106">
        <f>(S$317-S$281)/9+S289</f>
        <v>2.0666666666666669</v>
      </c>
      <c r="T293" s="142">
        <f t="shared" si="63"/>
        <v>1967.7419354838707</v>
      </c>
      <c r="U293" s="131">
        <f>IF(U292=1,($C291-R293)/(R292-R293),IF(U292=2,($C291-R292)/(R291-R292),IF(U292=3,($C291-R291)/(R290-R291),0)))</f>
        <v>0.54213331273654131</v>
      </c>
      <c r="V293" s="108">
        <f>(V$317-V$281)/9+V289</f>
        <v>3633.3333333333339</v>
      </c>
      <c r="W293" s="106">
        <f>(W$317-W$281)/9+W289</f>
        <v>1.6833333333333333</v>
      </c>
      <c r="X293" s="142">
        <f t="shared" si="64"/>
        <v>2158.4158415841589</v>
      </c>
      <c r="Y293" s="131">
        <f>IF(Y292=1,($C291-V293)/(V292-V293),IF(Y292=2,($C291-V292)/(V291-V292),IF(Y292=3,($C291-V291)/(V290-V291),0)))</f>
        <v>0.56835475297629889</v>
      </c>
      <c r="Z293" s="108">
        <f>(Z$317-Z$281)/9+Z289</f>
        <v>3133.3333333333339</v>
      </c>
      <c r="AA293" s="106">
        <f>(AA$317-AA$281)/9+AA289</f>
        <v>1.2833333333333334</v>
      </c>
      <c r="AB293" s="148">
        <f t="shared" si="65"/>
        <v>2441.5584415584417</v>
      </c>
      <c r="AC293" s="131">
        <f>IF(AC292=1,($C291-Z293)/(Z292-Z293),IF(AC292=2,($C291-Z292)/(Z291-Z292),IF(AC292=3,($C291-Z291)/(Z290-Z291),0)))</f>
        <v>0.59510962365958608</v>
      </c>
      <c r="AL293" s="23"/>
    </row>
    <row r="294" spans="1:38" x14ac:dyDescent="0.25">
      <c r="A294" s="128"/>
      <c r="B294" s="186">
        <v>-3</v>
      </c>
      <c r="C294" s="25"/>
      <c r="D294" s="31">
        <f>IF(D295&gt;V$5,(1-(D295-V$5)/(Z$5-V$5))*(Y294-AC294)+AC294,IF(D295&gt;R$5,(1-(D295-R$5)/(V$5-R$5))*(U294-Y294)+Y294,IF(D295&gt;N$5,(1-(D295-N$5)/(R$5-N$5))*(Q294-U294)+U294,IF(D295&gt;J$5,(1-(D295-J$5)/(N$5-J$5))*(M294-Q294)+Q294,IF(D295&gt;F$5,(1-(D295-F$5)/(J$5-F$5))*(I294-M294)+M294,I294)))))</f>
        <v>2.4574358096326265</v>
      </c>
      <c r="E294" s="27" t="s">
        <v>6</v>
      </c>
      <c r="F294" s="75">
        <f>(F$314-F$278)/9+F290</f>
        <v>16277.777777777781</v>
      </c>
      <c r="G294" s="105">
        <f>(G$314-G$278)/9+G290</f>
        <v>2.9444444444444438</v>
      </c>
      <c r="H294" s="133">
        <f t="shared" si="60"/>
        <v>5528.3018867924557</v>
      </c>
      <c r="I294" s="16">
        <f>IF(I296=0,G297,IF(I296=1,(G296-G297)*I297+G297,IF(I296=2,(G295-G296)*I297+G296,IF(I296=3,(G294-G295)*I297+G295,G294))))</f>
        <v>3.7133376209248357</v>
      </c>
      <c r="J294" s="107">
        <f>(J$314-J$278)/9+J290</f>
        <v>16077.777777777781</v>
      </c>
      <c r="K294" s="105">
        <f>(K$314-K$278)/9+K290</f>
        <v>2.7222222222222214</v>
      </c>
      <c r="L294" s="133">
        <f t="shared" si="61"/>
        <v>5906.122448979595</v>
      </c>
      <c r="M294" s="16">
        <f>IF(M296=0,K297,IF(M296=1,(K296-K297)*M297+K297,IF(M296=2,(K295-K296)*M297+K296,IF(M296=3,(K294-K295)*M297+K295,K294))))</f>
        <v>3.0140210047494809</v>
      </c>
      <c r="N294" s="107">
        <f>(N$314-N$278)/9+N290</f>
        <v>15833.333333333336</v>
      </c>
      <c r="O294" s="105">
        <f>(O$314-O$278)/9+O290</f>
        <v>2.4999999999999991</v>
      </c>
      <c r="P294" s="133">
        <f t="shared" si="62"/>
        <v>6333.3333333333367</v>
      </c>
      <c r="Q294" s="16">
        <f>IF(Q296=0,O297,IF(Q296=1,(O296-O297)*Q297+O297,IF(Q296=2,(O295-O296)*Q297+O296,IF(Q296=3,(O294-O295)*Q297+O295,O294))))</f>
        <v>2.7131363488254983</v>
      </c>
      <c r="R294" s="107">
        <f>(R$314-R$278)/9+R290</f>
        <v>15633.333333333336</v>
      </c>
      <c r="S294" s="105">
        <f>(S$314-S$278)/9+S290</f>
        <v>2.2777777777777772</v>
      </c>
      <c r="T294" s="141">
        <f t="shared" si="63"/>
        <v>6863.4146341463438</v>
      </c>
      <c r="U294" s="16">
        <f>IF(U296=0,S297,IF(U296=1,(S296-S297)*U297+S297,IF(U296=2,(S295-S296)*U297+S296,IF(U296=3,(S294-S295)*U297+S295,S294))))</f>
        <v>2.4052157943067032</v>
      </c>
      <c r="V294" s="107">
        <f>(V$314-V$278)/9+V290</f>
        <v>14877.777777777781</v>
      </c>
      <c r="W294" s="105">
        <f>(W$314-W$278)/9+W290</f>
        <v>2.227777777777777</v>
      </c>
      <c r="X294" s="141">
        <f t="shared" si="64"/>
        <v>6678.3042394015001</v>
      </c>
      <c r="Y294" s="16">
        <f>IF(Y296=0,W297,IF(Y296=1,(W296-W297)*Y297+W297,IF(Y296=2,(W295-W296)*Y297+W296,IF(Y296=3,(W294-W295)*Y297+W295,W294))))</f>
        <v>2.1403305785123963</v>
      </c>
      <c r="Z294" s="107">
        <f>(Z$314-Z$278)/9+Z290</f>
        <v>14133.333333333336</v>
      </c>
      <c r="AA294" s="105">
        <f>(AA$314-AA$278)/9+AA290</f>
        <v>2.1277777777777773</v>
      </c>
      <c r="AB294" s="145">
        <f t="shared" si="65"/>
        <v>6642.2976501305511</v>
      </c>
      <c r="AC294" s="59">
        <f>IF(AC296=0,AA297,IF(AC296=1,(AA296-AA297)*AC297+AA297,IF(AC296=2,(AA295-AA296)*AC297+AA296,IF(AC296=3,(AA294-AA295)*AC297+AA295,AA294))))</f>
        <v>1.8659162154459956</v>
      </c>
      <c r="AE294" s="23"/>
      <c r="AF294" s="23"/>
      <c r="AG294" s="23"/>
      <c r="AH294" s="23"/>
      <c r="AI294" s="23"/>
      <c r="AJ294" s="23"/>
      <c r="AK294" s="23"/>
      <c r="AL294" s="23"/>
    </row>
    <row r="295" spans="1:38" x14ac:dyDescent="0.25">
      <c r="A295" s="128"/>
      <c r="B295" s="187"/>
      <c r="C295" s="13">
        <f>C$1/(21-E$1)*(C$262-B294)</f>
        <v>7603.3057851239673</v>
      </c>
      <c r="D295" s="32">
        <f>(C295/P$1)^(1/1.3)*50+C$391+$C$2/2+$N$2/100*5+X$2/2</f>
        <v>44.152053759328759</v>
      </c>
      <c r="E295" s="28" t="s">
        <v>20</v>
      </c>
      <c r="F295" s="5">
        <v>14000</v>
      </c>
      <c r="G295" s="104">
        <f>(G$315-G$279)/9+G291</f>
        <v>3.2055555555555548</v>
      </c>
      <c r="H295" s="134">
        <f t="shared" si="60"/>
        <v>4367.4176776429822</v>
      </c>
      <c r="I295" s="63">
        <f>$C295/I294</f>
        <v>2047.5665186701513</v>
      </c>
      <c r="J295" s="49">
        <v>14000</v>
      </c>
      <c r="K295" s="104">
        <f>(K$315-K$279)/9+K291</f>
        <v>2.9555555555555548</v>
      </c>
      <c r="L295" s="134">
        <f t="shared" si="61"/>
        <v>4736.8421052631593</v>
      </c>
      <c r="M295" s="63">
        <f>$C295/M294</f>
        <v>2522.645254675635</v>
      </c>
      <c r="N295" s="49">
        <v>14000</v>
      </c>
      <c r="O295" s="104">
        <f>(O$315-O$279)/9+O291</f>
        <v>2.7055555555555548</v>
      </c>
      <c r="P295" s="134">
        <f t="shared" si="62"/>
        <v>5174.5379876796733</v>
      </c>
      <c r="Q295" s="63">
        <f>$C295/Q294</f>
        <v>2802.4046002757646</v>
      </c>
      <c r="R295" s="49">
        <v>14000</v>
      </c>
      <c r="S295" s="104">
        <f>(S$315-S$279)/9+S291</f>
        <v>2.4555555555555548</v>
      </c>
      <c r="T295" s="139">
        <f t="shared" si="63"/>
        <v>5701.3574660633503</v>
      </c>
      <c r="U295" s="63">
        <f>$C295/U294</f>
        <v>3161.1740631013108</v>
      </c>
      <c r="V295" s="49">
        <v>14000</v>
      </c>
      <c r="W295" s="104">
        <f>(W$315-W$279)/9+W291</f>
        <v>2.3277777777777771</v>
      </c>
      <c r="X295" s="139">
        <f t="shared" si="64"/>
        <v>6014.319809069214</v>
      </c>
      <c r="Y295" s="63">
        <f>$C295/Y294</f>
        <v>3552.3978685612797</v>
      </c>
      <c r="Z295" s="49">
        <v>14000</v>
      </c>
      <c r="AA295" s="104">
        <f>(AA$315-AA$279)/9+AA291</f>
        <v>2.1499999999999995</v>
      </c>
      <c r="AB295" s="147">
        <f t="shared" si="65"/>
        <v>6511.6279069767461</v>
      </c>
      <c r="AC295" s="63">
        <f>IF($C295&gt;Z294,AB294,$C295/AC294)</f>
        <v>4074.8377243222617</v>
      </c>
      <c r="AL295" s="23"/>
    </row>
    <row r="296" spans="1:38" x14ac:dyDescent="0.25">
      <c r="A296" s="128"/>
      <c r="B296" s="187"/>
      <c r="C296" s="225">
        <f>C297/X$2/60/1.11</f>
        <v>22.879469929193803</v>
      </c>
      <c r="D296" s="38">
        <f>IF(AND(D295&lt;F$5,C295&lt;F297),C295/F297*100,IF(AND(D295&lt;J$5,C295&lt;J297),C295/(F297-((D295-F$5)/(J$5-F$5))*(F297-J297))*100,IF(AND(D295&lt;N$5,C295&lt;N297),C295/(J297-((D295-J$5)/(N$5-J$5))*(J297-N297))*100,IF(AND(D295&lt;R$5,C295&lt;R297),C295/(N297-((D295-N$5)/(R$5-N$5))*(N297-R297))*100,IF(AND(D295&lt;V$5,C299&lt;V297),C295/(R297-((D295-R$5)/(V$5-R$5))*(R297-V297))*100,100)))))</f>
        <v>100</v>
      </c>
      <c r="E296" s="28" t="s">
        <v>21</v>
      </c>
      <c r="F296" s="5">
        <v>11200</v>
      </c>
      <c r="G296" s="104">
        <f>(G$316-G$280)/9+G292</f>
        <v>3.4277777777777771</v>
      </c>
      <c r="H296" s="134">
        <f t="shared" si="60"/>
        <v>3267.4230145867105</v>
      </c>
      <c r="I296" s="130">
        <f>IF($C295&gt;F295,3,IF($C295&gt;F296,2,IF($C295&gt;F297,1,0)))</f>
        <v>1</v>
      </c>
      <c r="J296" s="49">
        <v>11200</v>
      </c>
      <c r="K296" s="104">
        <f>(K$316-K$280)/9+K292</f>
        <v>3.1777777777777771</v>
      </c>
      <c r="L296" s="134">
        <f t="shared" si="61"/>
        <v>3524.4755244755252</v>
      </c>
      <c r="M296" s="130">
        <f>IF($C295&gt;J295,3,IF($C295&gt;J296,2,IF($C295&gt;J297,1,0)))</f>
        <v>1</v>
      </c>
      <c r="N296" s="49">
        <v>11200</v>
      </c>
      <c r="O296" s="104">
        <f>(O$316-O$280)/9+O292</f>
        <v>2.9277777777777771</v>
      </c>
      <c r="P296" s="134">
        <f t="shared" si="62"/>
        <v>3825.426944971538</v>
      </c>
      <c r="Q296" s="130">
        <f>IF($C295&gt;N295,3,IF($C295&gt;N296,2,IF($C295&gt;N297,1,0)))</f>
        <v>1</v>
      </c>
      <c r="R296" s="49">
        <v>11200</v>
      </c>
      <c r="S296" s="104">
        <f>(S$316-S$280)/9+S292</f>
        <v>2.6777777777777771</v>
      </c>
      <c r="T296" s="139">
        <f t="shared" si="63"/>
        <v>4182.5726141078849</v>
      </c>
      <c r="U296" s="130">
        <f>IF($C295&gt;R295,3,IF($C295&gt;R296,2,IF($C295&gt;R297,1,0)))</f>
        <v>1</v>
      </c>
      <c r="V296" s="49">
        <v>11200</v>
      </c>
      <c r="W296" s="104">
        <f>(W$316-W$280)/9+W292</f>
        <v>2.4999999999999991</v>
      </c>
      <c r="X296" s="139">
        <f t="shared" si="64"/>
        <v>4480.0000000000018</v>
      </c>
      <c r="Y296" s="130">
        <f>IF($C295&gt;V295,3,IF($C295&gt;V296,2,IF($C295&gt;V297,1,0)))</f>
        <v>1</v>
      </c>
      <c r="Z296" s="49">
        <v>11200</v>
      </c>
      <c r="AA296" s="104">
        <f>(AA$316-AA$280)/9+AA292</f>
        <v>2.2999999999999994</v>
      </c>
      <c r="AB296" s="147">
        <f t="shared" si="65"/>
        <v>4869.5652173913059</v>
      </c>
      <c r="AC296" s="129">
        <f>IF($C295&gt;Z294,4,IF($C295&gt;Z295,3,IF($C295&gt;Z296,2,IF($C295&gt;Z297,1,0))))</f>
        <v>1</v>
      </c>
      <c r="AL296" s="23"/>
    </row>
    <row r="297" spans="1:38" ht="15.75" thickBot="1" x14ac:dyDescent="0.3">
      <c r="A297" s="128"/>
      <c r="B297" s="188"/>
      <c r="C297" s="161">
        <f>D297*D294</f>
        <v>7618.8634864215364</v>
      </c>
      <c r="D297" s="33">
        <f>IF(AND(C295&gt;Z294,D295&gt;Z$5),AB294,IF(D295&gt;V$5,((D295-V$5)/(Z$5-V$5))*(AC295-Y295)+Y295,IF(D295&gt;R$5,((D295-R$5)/(V$5-R$5))*(Y295-U295)+U295,IF(D295&gt;N$5,((D295-N$5)/(R$5-N$5))*(U295-Q295)+Q295,IF(D295&gt;J$5,((D295-J$5)/(N$5-J$5))*(Q295-M295)+M295,IF(D295&gt;F$5,((D295-F$5)/(J$5-F$5))*(M295-I295)+I295,I295))))))</f>
        <v>3100.3306196471985</v>
      </c>
      <c r="E297" s="29" t="s">
        <v>7</v>
      </c>
      <c r="F297" s="114">
        <f>(F$317-F$281)/9+F293</f>
        <v>5322.2222222222226</v>
      </c>
      <c r="G297" s="106">
        <f>(G$317-G$281)/9+G293</f>
        <v>3.8944444444444453</v>
      </c>
      <c r="H297" s="135">
        <f t="shared" si="60"/>
        <v>1366.6191155492152</v>
      </c>
      <c r="I297" s="131">
        <f>IF(I296=1,($C295-F297)/(F296-F297),IF(I296=2,($C295-F296)/(F295-F296),IF(I296=3,($C295-F295)/(F294-F295),0)))</f>
        <v>0.38808605039916266</v>
      </c>
      <c r="J297" s="108">
        <f>(J$317-J$281)/9+J293</f>
        <v>4488.8888888888905</v>
      </c>
      <c r="K297" s="106">
        <f>(K$317-K$281)/9+K293</f>
        <v>2.8722222222222218</v>
      </c>
      <c r="L297" s="135">
        <f t="shared" si="61"/>
        <v>1562.8626692456487</v>
      </c>
      <c r="M297" s="131">
        <f>IF(M296=1,($C295-J297)/(J296-J297),IF(M296=2,($C295-J296)/(J295-J296),IF(M296=3,($C295-J295)/(J294-J295),0)))</f>
        <v>0.46406874281648508</v>
      </c>
      <c r="N297" s="108">
        <f>(N$317-N$281)/9+N293</f>
        <v>4311.1111111111104</v>
      </c>
      <c r="O297" s="106">
        <f>(O$317-O$281)/9+O293</f>
        <v>2.5166666666666666</v>
      </c>
      <c r="P297" s="135">
        <f t="shared" si="62"/>
        <v>1713.0242825607061</v>
      </c>
      <c r="Q297" s="131">
        <f>IF(Q296=1,($C295-N297)/(N296-N297),IF(Q296=2,($C295-N296)/(N295-N296),IF(Q296=3,($C295-N295)/(N294-N295),0)))</f>
        <v>0.47789922687283404</v>
      </c>
      <c r="R297" s="108">
        <f>(R$317-R$281)/9+R293</f>
        <v>4088.8888888888887</v>
      </c>
      <c r="S297" s="106">
        <f>(S$317-S$281)/9+S293</f>
        <v>2.1388888888888893</v>
      </c>
      <c r="T297" s="142">
        <f t="shared" si="63"/>
        <v>1911.6883116883112</v>
      </c>
      <c r="U297" s="131">
        <f>IF(U296=1,($C295-R297)/(R296-R297),IF(U296=2,($C295-R296)/(R295-R296),IF(U296=3,($C295-R295)/(R294-R295),0)))</f>
        <v>0.49421487603305791</v>
      </c>
      <c r="V297" s="108">
        <f>(V$317-V$281)/9+V293</f>
        <v>3644.4444444444453</v>
      </c>
      <c r="W297" s="106">
        <f>(W$317-W$281)/9+W293</f>
        <v>1.7444444444444445</v>
      </c>
      <c r="X297" s="142">
        <f t="shared" si="64"/>
        <v>2089.1719745222936</v>
      </c>
      <c r="Y297" s="131">
        <f>IF(Y296=1,($C295-V297)/(V296-V297),IF(Y296=2,($C295-V296)/(V295-V296),IF(Y296=3,($C295-V295)/(V294-V295),0)))</f>
        <v>0.52396694214876038</v>
      </c>
      <c r="Z297" s="108">
        <f>(Z$317-Z$281)/9+Z293</f>
        <v>3144.4444444444453</v>
      </c>
      <c r="AA297" s="106">
        <f>(AA$317-AA$281)/9+AA293</f>
        <v>1.3277777777777779</v>
      </c>
      <c r="AB297" s="148">
        <f t="shared" si="65"/>
        <v>2368.2008368200841</v>
      </c>
      <c r="AC297" s="131">
        <f>IF(AC296=1,($C295-Z297)/(Z296-Z297),IF(AC296=2,($C295-Z296)/(Z295-Z296),IF(AC296=3,($C295-Z295)/(Z294-Z295),0)))</f>
        <v>0.5535138216015959</v>
      </c>
      <c r="AL297" s="23"/>
    </row>
    <row r="298" spans="1:38" x14ac:dyDescent="0.25">
      <c r="A298" s="128"/>
      <c r="B298" s="186">
        <v>-2</v>
      </c>
      <c r="C298" s="34"/>
      <c r="D298" s="31">
        <f>IF(D299&gt;V$5,(1-(D299-V$5)/(Z$5-V$5))*(Y298-AC298)+AC298,IF(D299&gt;R$5,(1-(D299-R$5)/(V$5-R$5))*(U298-Y298)+Y298,IF(D299&gt;N$5,(1-(D299-N$5)/(R$5-N$5))*(Q298-U298)+U298,IF(D299&gt;J$5,(1-(D299-J$5)/(N$5-J$5))*(M298-Q298)+Q298,IF(D299&gt;F$5,(1-(D299-F$5)/(J$5-F$5))*(I298-M298)+M298,I298)))))</f>
        <v>2.5432403337065721</v>
      </c>
      <c r="E298" s="27" t="s">
        <v>6</v>
      </c>
      <c r="F298" s="75">
        <f>(F$314-F$278)/9+F294</f>
        <v>16322.222222222226</v>
      </c>
      <c r="G298" s="105">
        <f>(G$314-G$278)/9+G294</f>
        <v>3.0055555555555546</v>
      </c>
      <c r="H298" s="133">
        <f t="shared" si="60"/>
        <v>5430.6839186691341</v>
      </c>
      <c r="I298" s="16">
        <f>IF(I300=0,G301,IF(I300=1,(G300-G301)*I301+G301,IF(I300=2,(G299-G300)*I301+G300,IF(I300=3,(G298-G299)*I301+G299,G298))))</f>
        <v>3.7982458169481075</v>
      </c>
      <c r="J298" s="107">
        <f>(J$314-J$278)/9+J294</f>
        <v>16122.222222222226</v>
      </c>
      <c r="K298" s="105">
        <f>(K$314-K$278)/9+K294</f>
        <v>2.7777777777777768</v>
      </c>
      <c r="L298" s="133">
        <f t="shared" si="61"/>
        <v>5804.0000000000036</v>
      </c>
      <c r="M298" s="16">
        <f>IF(M300=0,K301,IF(M300=1,(K300-K301)*M301+K301,IF(M300=2,(K299-K300)*M301+K300,IF(M300=3,(K298-K299)*M301+K299,K298))))</f>
        <v>3.1063246290902269</v>
      </c>
      <c r="N298" s="107">
        <f>(N$314-N$278)/9+N294</f>
        <v>15866.66666666667</v>
      </c>
      <c r="O298" s="105">
        <f>(O$314-O$278)/9+O294</f>
        <v>2.5499999999999989</v>
      </c>
      <c r="P298" s="133">
        <f t="shared" si="62"/>
        <v>6222.2222222222263</v>
      </c>
      <c r="Q298" s="16">
        <f>IF(Q300=0,O301,IF(Q300=1,(O300-O301)*Q301+O301,IF(Q300=2,(O299-O300)*Q301+O300,IF(Q300=3,(O298-O299)*Q301+O299,O298))))</f>
        <v>2.7768195824476409</v>
      </c>
      <c r="R298" s="107">
        <f>(R$314-R$278)/9+R294</f>
        <v>15666.66666666667</v>
      </c>
      <c r="S298" s="105">
        <f>(S$314-S$278)/9+S294</f>
        <v>2.3222222222222215</v>
      </c>
      <c r="T298" s="141">
        <f t="shared" si="63"/>
        <v>6746.4114832535915</v>
      </c>
      <c r="U298" s="16">
        <f>IF(U300=0,S301,IF(U300=1,(S300-S301)*U301+S301,IF(U300=2,(S299-S300)*U301+S300,IF(U300=3,(S298-S299)*U301+S299,S298))))</f>
        <v>2.4390646274658812</v>
      </c>
      <c r="V298" s="107">
        <f>(V$314-V$278)/9+V294</f>
        <v>14922.222222222226</v>
      </c>
      <c r="W298" s="105">
        <f>(W$314-W$278)/9+W294</f>
        <v>2.2722222222222213</v>
      </c>
      <c r="X298" s="133">
        <f t="shared" si="64"/>
        <v>6567.2371638141858</v>
      </c>
      <c r="Y298" s="16">
        <f>IF(Y300=0,W301,IF(Y300=1,(W300-W301)*Y301+W301,IF(Y300=2,(W299-W300)*Y301+W300,IF(Y300=3,(W298-W299)*Y301+W299,W298))))</f>
        <v>2.1624782434060781</v>
      </c>
      <c r="Z298" s="107">
        <f>(Z$314-Z$278)/9+Z294</f>
        <v>14166.66666666667</v>
      </c>
      <c r="AA298" s="105">
        <f>(AA$314-AA$278)/9+AA294</f>
        <v>2.1722222222222216</v>
      </c>
      <c r="AB298" s="145">
        <f t="shared" si="65"/>
        <v>6521.7391304347857</v>
      </c>
      <c r="AC298" s="59">
        <f>IF(AC300=0,AA301,IF(AC300=1,(AA300-AA301)*AC301+AA301,IF(AC300=2,(AA299-AA300)*AC301+AA300,IF(AC300=3,(AA298-AA299)*AC301+AA299,AA298))))</f>
        <v>1.8726519337016572</v>
      </c>
      <c r="AE298" s="23"/>
      <c r="AF298" s="23"/>
      <c r="AG298" s="23"/>
      <c r="AH298" s="23"/>
      <c r="AI298" s="23"/>
      <c r="AJ298" s="23"/>
      <c r="AK298" s="23"/>
      <c r="AL298" s="23"/>
    </row>
    <row r="299" spans="1:38" x14ac:dyDescent="0.25">
      <c r="A299" s="128"/>
      <c r="B299" s="187"/>
      <c r="C299" s="13">
        <f>C$1/(21-E$1)*(C$262-B298)</f>
        <v>7272.727272727273</v>
      </c>
      <c r="D299" s="32">
        <f>(C299/P$1)^(1/1.3)*50+C$391+$C$2/2+$N$2/100*5+X$2/2</f>
        <v>43.457821199894511</v>
      </c>
      <c r="E299" s="28" t="s">
        <v>20</v>
      </c>
      <c r="F299" s="5">
        <v>14000</v>
      </c>
      <c r="G299" s="104">
        <f>(G$315-G$279)/9+G295</f>
        <v>3.2444444444444436</v>
      </c>
      <c r="H299" s="134">
        <f t="shared" si="60"/>
        <v>4315.0684931506858</v>
      </c>
      <c r="I299" s="63">
        <f>$C299/I298</f>
        <v>1914.7595029989168</v>
      </c>
      <c r="J299" s="49">
        <v>14000</v>
      </c>
      <c r="K299" s="104">
        <f>(K$315-K$279)/9+K295</f>
        <v>2.9944444444444436</v>
      </c>
      <c r="L299" s="134">
        <f t="shared" si="61"/>
        <v>4675.3246753246767</v>
      </c>
      <c r="M299" s="63">
        <f>$C299/M298</f>
        <v>2341.2644012217397</v>
      </c>
      <c r="N299" s="49">
        <v>14000</v>
      </c>
      <c r="O299" s="104">
        <f>(O$315-O$279)/9+O295</f>
        <v>2.7444444444444436</v>
      </c>
      <c r="P299" s="134">
        <f t="shared" si="62"/>
        <v>5101.2145748987869</v>
      </c>
      <c r="Q299" s="63">
        <f>$C299/Q298</f>
        <v>2619.0852724816541</v>
      </c>
      <c r="R299" s="49">
        <v>14000</v>
      </c>
      <c r="S299" s="104">
        <f>(S$315-S$279)/9+S295</f>
        <v>2.4944444444444436</v>
      </c>
      <c r="T299" s="139">
        <f t="shared" si="63"/>
        <v>5612.4721603563494</v>
      </c>
      <c r="U299" s="63">
        <f>$C299/U298</f>
        <v>2981.7689907968656</v>
      </c>
      <c r="V299" s="49">
        <v>14000</v>
      </c>
      <c r="W299" s="104">
        <f>(W$315-W$279)/9+W295</f>
        <v>2.3722222222222213</v>
      </c>
      <c r="X299" s="139">
        <f t="shared" si="64"/>
        <v>5901.6393442622975</v>
      </c>
      <c r="Y299" s="63">
        <f>$C299/Y298</f>
        <v>3363.1447136652528</v>
      </c>
      <c r="Z299" s="49">
        <v>14000</v>
      </c>
      <c r="AA299" s="104">
        <f>(AA$315-AA$279)/9+AA295</f>
        <v>2.1999999999999993</v>
      </c>
      <c r="AB299" s="147">
        <f t="shared" si="65"/>
        <v>6363.6363636363658</v>
      </c>
      <c r="AC299" s="63">
        <f>IF($C299&gt;Z298,AB298,$C299/AC298)</f>
        <v>3883.6513832825981</v>
      </c>
      <c r="AL299" s="23"/>
    </row>
    <row r="300" spans="1:38" x14ac:dyDescent="0.25">
      <c r="A300" s="128"/>
      <c r="B300" s="187"/>
      <c r="C300" s="225">
        <f>C301/X$2/60/1.11</f>
        <v>21.918488073776718</v>
      </c>
      <c r="D300" s="38">
        <f>IF(AND(D299&lt;F$5,C299&lt;F301),C299/F301*100,IF(AND(D299&lt;J$5,C299&lt;J301),C299/(F301-((D299-F$5)/(J$5-F$5))*(F301-J301))*100,IF(AND(D299&lt;N$5,C299&lt;N301),C299/(J301-((D299-J$5)/(N$5-J$5))*(J301-N301))*100,IF(AND(D299&lt;R$5,C299&lt;R301),C299/(N301-((D299-N$5)/(R$5-N$5))*(N301-R301))*100,IF(AND(D299&lt;V$5,C303&lt;V301),C299/(R301-((D299-R$5)/(V$5-R$5))*(R301-V301))*100,100)))))</f>
        <v>100</v>
      </c>
      <c r="E300" s="28" t="s">
        <v>21</v>
      </c>
      <c r="F300" s="5">
        <v>11200</v>
      </c>
      <c r="G300" s="104">
        <f>(G$316-G$280)/9+G296</f>
        <v>3.4722222222222214</v>
      </c>
      <c r="H300" s="134">
        <f t="shared" si="60"/>
        <v>3225.6000000000008</v>
      </c>
      <c r="I300" s="130">
        <f>IF($C299&gt;F299,3,IF($C299&gt;F300,2,IF($C299&gt;F301,1,0)))</f>
        <v>1</v>
      </c>
      <c r="J300" s="49">
        <v>11200</v>
      </c>
      <c r="K300" s="104">
        <f>(K$316-K$280)/9+K296</f>
        <v>3.2222222222222214</v>
      </c>
      <c r="L300" s="134">
        <f t="shared" si="61"/>
        <v>3475.8620689655181</v>
      </c>
      <c r="M300" s="130">
        <f>IF($C299&gt;J299,3,IF($C299&gt;J300,2,IF($C299&gt;J301,1,0)))</f>
        <v>1</v>
      </c>
      <c r="N300" s="49">
        <v>11200</v>
      </c>
      <c r="O300" s="104">
        <f>(O$316-O$280)/9+O296</f>
        <v>2.9722222222222214</v>
      </c>
      <c r="P300" s="134">
        <f t="shared" si="62"/>
        <v>3768.2242990654217</v>
      </c>
      <c r="Q300" s="130">
        <f>IF($C299&gt;N299,3,IF($C299&gt;N300,2,IF($C299&gt;N301,1,0)))</f>
        <v>1</v>
      </c>
      <c r="R300" s="49">
        <v>11200</v>
      </c>
      <c r="S300" s="104">
        <f>(S$316-S$280)/9+S296</f>
        <v>2.7222222222222214</v>
      </c>
      <c r="T300" s="139">
        <f t="shared" si="63"/>
        <v>4114.2857142857156</v>
      </c>
      <c r="U300" s="130">
        <f>IF($C299&gt;R299,3,IF($C299&gt;R300,2,IF($C299&gt;R301,1,0)))</f>
        <v>1</v>
      </c>
      <c r="V300" s="49">
        <v>11200</v>
      </c>
      <c r="W300" s="104">
        <f>(W$316-W$280)/9+W296</f>
        <v>2.5499999999999989</v>
      </c>
      <c r="X300" s="139">
        <f t="shared" si="64"/>
        <v>4392.1568627450997</v>
      </c>
      <c r="Y300" s="130">
        <f>IF($C299&gt;V299,3,IF($C299&gt;V300,2,IF($C299&gt;V301,1,0)))</f>
        <v>1</v>
      </c>
      <c r="Z300" s="49">
        <v>11200</v>
      </c>
      <c r="AA300" s="104">
        <f>(AA$316-AA$280)/9+AA296</f>
        <v>2.3499999999999992</v>
      </c>
      <c r="AB300" s="147">
        <f t="shared" si="65"/>
        <v>4765.957446808512</v>
      </c>
      <c r="AC300" s="129">
        <f>IF($C299&gt;Z298,4,IF($C299&gt;Z299,3,IF($C299&gt;Z300,2,IF($C299&gt;Z301,1,0))))</f>
        <v>1</v>
      </c>
      <c r="AL300" s="23"/>
    </row>
    <row r="301" spans="1:38" ht="15.75" thickBot="1" x14ac:dyDescent="0.3">
      <c r="A301" s="128"/>
      <c r="B301" s="188"/>
      <c r="C301" s="161">
        <f>D301*D298</f>
        <v>7298.8565285676477</v>
      </c>
      <c r="D301" s="33">
        <f>IF(AND(C299&gt;Z298,D299&gt;Z$5),AB298,IF(D299&gt;V$5,((D299-V$5)/(Z$5-V$5))*(AC299-Y299)+Y299,IF(D299&gt;R$5,((D299-R$5)/(V$5-R$5))*(Y299-U299)+U299,IF(D299&gt;N$5,((D299-N$5)/(R$5-N$5))*(U299-Q299)+Q299,IF(D299&gt;J$5,((D299-J$5)/(N$5-J$5))*(Q299-M299)+M299,IF(D299&gt;F$5,((D299-F$5)/(J$5-F$5))*(M299-I299)+I299,I299))))))</f>
        <v>2869.9043624910355</v>
      </c>
      <c r="E301" s="29" t="s">
        <v>7</v>
      </c>
      <c r="F301" s="114">
        <f>(F$317-F$281)/9+F297</f>
        <v>5377.7777777777783</v>
      </c>
      <c r="G301" s="106">
        <f>(G$317-G$281)/9+G297</f>
        <v>3.9555555555555566</v>
      </c>
      <c r="H301" s="135">
        <f t="shared" si="60"/>
        <v>1359.5505617977526</v>
      </c>
      <c r="I301" s="131">
        <f>IF(I300=1,($C299-F301)/(F300-F301),IF(I300=2,($C299-F300)/(F299-F300),IF(I300=3,($C299-F299)/(F298-F299),0)))</f>
        <v>0.32546842470506593</v>
      </c>
      <c r="J301" s="108">
        <f>(J$317-J$281)/9+J297</f>
        <v>4611.1111111111131</v>
      </c>
      <c r="K301" s="106">
        <f>(K$317-K$281)/9+K297</f>
        <v>3.0277777777777772</v>
      </c>
      <c r="L301" s="135">
        <f t="shared" si="61"/>
        <v>1522.9357798165147</v>
      </c>
      <c r="M301" s="131">
        <f>IF(M300=1,($C299-J301)/(J300-J301),IF(M300=2,($C299-J300)/(J299-J300),IF(M300=3,($C299-J299)/(J298-J299),0)))</f>
        <v>0.40395523532117111</v>
      </c>
      <c r="N301" s="108">
        <f>(N$317-N$281)/9+N297</f>
        <v>4388.8888888888878</v>
      </c>
      <c r="O301" s="106">
        <f>(O$317-O$281)/9+O297</f>
        <v>2.6333333333333333</v>
      </c>
      <c r="P301" s="135">
        <f t="shared" si="62"/>
        <v>1666.6666666666663</v>
      </c>
      <c r="Q301" s="131">
        <f>IF(Q300=1,($C299-N301)/(N300-N301),IF(Q300=2,($C299-N300)/(N299-N300),IF(Q300=3,($C299-N299)/(N298-N299),0)))</f>
        <v>0.42340204656681013</v>
      </c>
      <c r="R301" s="108">
        <f>(R$317-R$281)/9+R297</f>
        <v>4111.1111111111113</v>
      </c>
      <c r="S301" s="106">
        <f>(S$317-S$281)/9+S297</f>
        <v>2.2111111111111117</v>
      </c>
      <c r="T301" s="142">
        <f t="shared" si="63"/>
        <v>1859.29648241206</v>
      </c>
      <c r="U301" s="131">
        <f>IF(U300=1,($C299-R301)/(R300-R301),IF(U300=2,($C299-R300)/(R299-R300),IF(U300=3,($C299-R299)/(R298-R299),0)))</f>
        <v>0.44599601025933316</v>
      </c>
      <c r="V301" s="108">
        <f>(V$317-V$281)/9+V297</f>
        <v>3655.5555555555566</v>
      </c>
      <c r="W301" s="106">
        <f>(W$317-W$281)/9+W297</f>
        <v>1.8055555555555556</v>
      </c>
      <c r="X301" s="142">
        <f t="shared" si="64"/>
        <v>2024.6153846153852</v>
      </c>
      <c r="Y301" s="131">
        <f>IF(Y300=1,($C299-V301)/(V300-V301),IF(Y300=2,($C299-V300)/(V299-V300),IF(Y300=3,($C299-V299)/(V298-V299),0)))</f>
        <v>0.47944838666488149</v>
      </c>
      <c r="Z301" s="108">
        <f>(Z$317-Z$281)/9+Z297</f>
        <v>3155.5555555555566</v>
      </c>
      <c r="AA301" s="106">
        <f>(AA$317-AA$281)/9+AA297</f>
        <v>1.3722222222222225</v>
      </c>
      <c r="AB301" s="148">
        <f t="shared" si="65"/>
        <v>2299.5951417004053</v>
      </c>
      <c r="AC301" s="131">
        <f>IF(AC300=1,($C299-Z301)/(Z300-Z301),IF(AC300=2,($C299-Z300)/(Z299-Z300),IF(AC300=3,($C299-Z299)/(Z298-Z299),0)))</f>
        <v>0.51180311401305878</v>
      </c>
      <c r="AL301" s="23"/>
    </row>
    <row r="302" spans="1:38" x14ac:dyDescent="0.25">
      <c r="A302" s="128"/>
      <c r="B302" s="186">
        <v>-1</v>
      </c>
      <c r="C302" s="25"/>
      <c r="D302" s="31">
        <f>IF(D303&gt;V$5,(1-(D303-V$5)/(Z$5-V$5))*(Y302-AC302)+AC302,IF(D303&gt;R$5,(1-(D303-R$5)/(V$5-R$5))*(U302-Y302)+Y302,IF(D303&gt;N$5,(1-(D303-N$5)/(R$5-N$5))*(Q302-U302)+U302,IF(D303&gt;J$5,(1-(D303-J$5)/(N$5-J$5))*(M302-Q302)+Q302,IF(D303&gt;F$5,(1-(D303-F$5)/(J$5-F$5))*(I302-M302)+M302,I302)))))</f>
        <v>2.6426457592827095</v>
      </c>
      <c r="E302" s="27" t="s">
        <v>6</v>
      </c>
      <c r="F302" s="75">
        <f>(F$314-F$278)/9+F298</f>
        <v>16366.666666666672</v>
      </c>
      <c r="G302" s="105">
        <f>(G$314-G$278)/9+G298</f>
        <v>3.0666666666666655</v>
      </c>
      <c r="H302" s="133">
        <f t="shared" si="60"/>
        <v>5336.9565217391337</v>
      </c>
      <c r="I302" s="16">
        <f>IF(I304=0,G305,IF(I304=1,(G304-G305)*I305+G305,IF(I304=2,(G303-G304)*I305+G304,IF(I304=3,(G302-G303)*I305+G303,G302))))</f>
        <v>3.8858445198171951</v>
      </c>
      <c r="J302" s="107">
        <f>(J$314-J$278)/9+J298</f>
        <v>16166.666666666672</v>
      </c>
      <c r="K302" s="105">
        <f>(K$314-K$278)/9+K298</f>
        <v>2.8333333333333321</v>
      </c>
      <c r="L302" s="133">
        <f t="shared" si="61"/>
        <v>5705.8823529411802</v>
      </c>
      <c r="M302" s="16">
        <f>IF(M304=0,K305,IF(M304=1,(K304-K305)*M305+K305,IF(M304=2,(K303-K304)*M305+K304,IF(M304=3,(K302-K303)*M305+K303,K302))))</f>
        <v>3.2117974496606165</v>
      </c>
      <c r="N302" s="107">
        <f>(N$314-N$278)/9+N298</f>
        <v>15900.000000000004</v>
      </c>
      <c r="O302" s="105">
        <f>(O$314-O$278)/9+O298</f>
        <v>2.5999999999999988</v>
      </c>
      <c r="P302" s="133">
        <f t="shared" si="62"/>
        <v>6115.3846153846198</v>
      </c>
      <c r="Q302" s="16">
        <f>IF(Q304=0,O305,IF(Q304=1,(O304-O305)*Q305+O305,IF(Q304=2,(O303-O304)*Q305+O304,IF(Q304=3,(O302-O303)*Q305+O303,O302))))</f>
        <v>2.8480388947985706</v>
      </c>
      <c r="R302" s="107">
        <f>(R$314-R$278)/9+R298</f>
        <v>15700.000000000004</v>
      </c>
      <c r="S302" s="105">
        <f>(S$314-S$278)/9+S298</f>
        <v>2.3666666666666658</v>
      </c>
      <c r="T302" s="141">
        <f t="shared" si="63"/>
        <v>6633.8028169014124</v>
      </c>
      <c r="U302" s="16">
        <f>IF(U304=0,S305,IF(U304=1,(S304-S305)*U305+S305,IF(U304=2,(S303-S304)*U305+S304,IF(U304=3,(S302-S303)*U305+S303,S302))))</f>
        <v>2.475445709236447</v>
      </c>
      <c r="V302" s="107">
        <f>(V$314-V$278)/9+V298</f>
        <v>14966.666666666672</v>
      </c>
      <c r="W302" s="105">
        <f>(W$314-W$278)/9+W298</f>
        <v>2.3166666666666655</v>
      </c>
      <c r="X302" s="141">
        <f t="shared" si="64"/>
        <v>6460.4316546762639</v>
      </c>
      <c r="Y302" s="16">
        <f>IF(Y304=0,W305,IF(Y304=1,(W304-W305)*Y305+W305,IF(Y304=2,(W303-W304)*Y305+W304,IF(Y304=3,(W302-W303)*Y305+W303,W302))))</f>
        <v>2.1855189058728874</v>
      </c>
      <c r="Z302" s="107">
        <f>(Z$314-Z$278)/9+Z298</f>
        <v>14200.000000000004</v>
      </c>
      <c r="AA302" s="115">
        <f>(AA$314-AA$278)/9+AA298</f>
        <v>2.2166666666666659</v>
      </c>
      <c r="AB302" s="150">
        <f t="shared" si="65"/>
        <v>6406.0150375939884</v>
      </c>
      <c r="AC302" s="59">
        <f>IF(AC304=0,AA305,IF(AC304=1,(AA304-AA305)*AC305+AA305,IF(AC304=2,(AA303-AA304)*AC305+AA304,IF(AC304=3,(AA302-AA303)*AC305+AA303,AA302))))</f>
        <v>1.8788107403724148</v>
      </c>
      <c r="AE302" s="23"/>
      <c r="AF302" s="23"/>
      <c r="AG302" s="23"/>
      <c r="AH302" s="23"/>
      <c r="AI302" s="23"/>
      <c r="AJ302" s="23"/>
      <c r="AK302" s="23"/>
      <c r="AL302" s="23"/>
    </row>
    <row r="303" spans="1:38" x14ac:dyDescent="0.25">
      <c r="A303" s="128"/>
      <c r="B303" s="187"/>
      <c r="C303" s="13">
        <f>C$1/(21-E$1)*(C$262-B302)</f>
        <v>6942.1487603305786</v>
      </c>
      <c r="D303" s="32">
        <f>(C303/P$1)^(1/1.3)*50+C$391+$C$2/2+$N$2/100*5+X$2/2</f>
        <v>42.756265324686346</v>
      </c>
      <c r="E303" s="28" t="s">
        <v>20</v>
      </c>
      <c r="F303" s="5">
        <v>14000</v>
      </c>
      <c r="G303" s="104">
        <f>(G$315-G$279)/9+G299</f>
        <v>3.2833333333333323</v>
      </c>
      <c r="H303" s="134">
        <f t="shared" si="60"/>
        <v>4263.9593908629458</v>
      </c>
      <c r="I303" s="63">
        <f>$C303/I302</f>
        <v>1786.5225242355202</v>
      </c>
      <c r="J303" s="49">
        <v>14000</v>
      </c>
      <c r="K303" s="104">
        <f>(K$315-K$279)/9+K299</f>
        <v>3.0333333333333323</v>
      </c>
      <c r="L303" s="134">
        <f t="shared" si="61"/>
        <v>4615.3846153846171</v>
      </c>
      <c r="M303" s="63">
        <f>$C303/M302</f>
        <v>2161.4528528454184</v>
      </c>
      <c r="N303" s="49">
        <v>14000</v>
      </c>
      <c r="O303" s="104">
        <f>(O$315-O$279)/9+O299</f>
        <v>2.7833333333333323</v>
      </c>
      <c r="P303" s="134">
        <f t="shared" si="62"/>
        <v>5029.9401197604811</v>
      </c>
      <c r="Q303" s="63">
        <f>$C303/Q302</f>
        <v>2437.5189443547142</v>
      </c>
      <c r="R303" s="49">
        <v>14000</v>
      </c>
      <c r="S303" s="104">
        <f>(S$315-S$279)/9+S299</f>
        <v>2.5333333333333323</v>
      </c>
      <c r="T303" s="139">
        <f t="shared" si="63"/>
        <v>5526.315789473686</v>
      </c>
      <c r="U303" s="63">
        <f>$C303/U302</f>
        <v>2804.4035603074849</v>
      </c>
      <c r="V303" s="49">
        <v>14000</v>
      </c>
      <c r="W303" s="104">
        <f>(W$315-W$279)/9+W299</f>
        <v>2.4166666666666656</v>
      </c>
      <c r="X303" s="139">
        <f t="shared" si="64"/>
        <v>5793.1034482758641</v>
      </c>
      <c r="Y303" s="63">
        <f>$C303/Y302</f>
        <v>3176.4304310869884</v>
      </c>
      <c r="Z303" s="49">
        <v>14000</v>
      </c>
      <c r="AA303" s="116">
        <f>(AA$315-AA$279)/9+AA299</f>
        <v>2.2499999999999991</v>
      </c>
      <c r="AB303" s="151">
        <f t="shared" si="65"/>
        <v>6222.2222222222244</v>
      </c>
      <c r="AC303" s="63">
        <f>IF($C303&gt;Z302,AB302,$C303/AC302)</f>
        <v>3694.9697013944669</v>
      </c>
      <c r="AL303" s="23"/>
    </row>
    <row r="304" spans="1:38" x14ac:dyDescent="0.25">
      <c r="A304" s="128"/>
      <c r="B304" s="187"/>
      <c r="C304" s="225">
        <f>C305/X$2/60/1.11</f>
        <v>20.948841881780112</v>
      </c>
      <c r="D304" s="38">
        <f>IF(AND(D303&lt;F$5,C303&lt;F305),C303/F305*100,IF(AND(D303&lt;J$5,C303&lt;J305),C303/(F305-((D303-F$5)/(J$5-F$5))*(F305-J305))*100,IF(AND(D303&lt;N$5,C303&lt;N305),C303/(J305-((D303-J$5)/(N$5-J$5))*(J305-N305))*100,IF(AND(D303&lt;R$5,C303&lt;R305),C303/(N305-((D303-N$5)/(R$5-N$5))*(N305-R305))*100,IF(AND(D303&lt;V$5,C307&lt;V305),C303/(R305-((D303-R$5)/(V$5-R$5))*(R305-V305))*100,100)))))</f>
        <v>100</v>
      </c>
      <c r="E304" s="28" t="s">
        <v>21</v>
      </c>
      <c r="F304" s="5">
        <v>11200</v>
      </c>
      <c r="G304" s="104">
        <f>(G$316-G$280)/9+G300</f>
        <v>3.5166666666666657</v>
      </c>
      <c r="H304" s="134">
        <f t="shared" si="60"/>
        <v>3184.8341232227499</v>
      </c>
      <c r="I304" s="130">
        <f>IF($C303&gt;F303,3,IF($C303&gt;F304,2,IF($C303&gt;F305,1,0)))</f>
        <v>1</v>
      </c>
      <c r="J304" s="49">
        <v>11200</v>
      </c>
      <c r="K304" s="104">
        <f>(K$316-K$280)/9+K300</f>
        <v>3.2666666666666657</v>
      </c>
      <c r="L304" s="134">
        <f t="shared" si="61"/>
        <v>3428.5714285714294</v>
      </c>
      <c r="M304" s="130">
        <f>IF($C303&gt;J303,3,IF($C303&gt;J304,2,IF($C303&gt;J305,1,0)))</f>
        <v>1</v>
      </c>
      <c r="N304" s="49">
        <v>11200</v>
      </c>
      <c r="O304" s="104">
        <f>(O$316-O$280)/9+O300</f>
        <v>3.0166666666666657</v>
      </c>
      <c r="P304" s="134">
        <f t="shared" si="62"/>
        <v>3712.7071823204433</v>
      </c>
      <c r="Q304" s="130">
        <f>IF($C303&gt;N303,3,IF($C303&gt;N304,2,IF($C303&gt;N305,1,0)))</f>
        <v>1</v>
      </c>
      <c r="R304" s="49">
        <v>11200</v>
      </c>
      <c r="S304" s="104">
        <f>(S$316-S$280)/9+S300</f>
        <v>2.7666666666666657</v>
      </c>
      <c r="T304" s="139">
        <f t="shared" si="63"/>
        <v>4048.1927710843388</v>
      </c>
      <c r="U304" s="130">
        <f>IF($C303&gt;R303,3,IF($C303&gt;R304,2,IF($C303&gt;R305,1,0)))</f>
        <v>1</v>
      </c>
      <c r="V304" s="49">
        <v>11200</v>
      </c>
      <c r="W304" s="104">
        <f>(W$316-W$280)/9+W300</f>
        <v>2.5999999999999988</v>
      </c>
      <c r="X304" s="139">
        <f t="shared" si="64"/>
        <v>4307.6923076923094</v>
      </c>
      <c r="Y304" s="130">
        <f>IF($C303&gt;V303,3,IF($C303&gt;V304,2,IF($C303&gt;V305,1,0)))</f>
        <v>1</v>
      </c>
      <c r="Z304" s="49">
        <v>11200</v>
      </c>
      <c r="AA304" s="116">
        <f>(AA$316-AA$280)/9+AA300</f>
        <v>2.399999999999999</v>
      </c>
      <c r="AB304" s="151">
        <f t="shared" si="65"/>
        <v>4666.6666666666688</v>
      </c>
      <c r="AC304" s="129">
        <f>IF($C303&gt;Z302,4,IF($C303&gt;Z303,3,IF($C303&gt;Z304,2,IF($C303&gt;Z305,1,0))))</f>
        <v>1</v>
      </c>
      <c r="AL304" s="23"/>
    </row>
    <row r="305" spans="1:38" ht="15.75" thickBot="1" x14ac:dyDescent="0.3">
      <c r="A305" s="128"/>
      <c r="B305" s="188"/>
      <c r="C305" s="161">
        <f>D305*D302</f>
        <v>6975.964346632778</v>
      </c>
      <c r="D305" s="33">
        <f>IF(AND(C303&gt;Z302,D303&gt;Z$5),AB302,IF(D303&gt;V$5,((D303-V$5)/(Z$5-V$5))*(AC303-Y303)+Y303,IF(D303&gt;R$5,((D303-R$5)/(V$5-R$5))*(Y303-U303)+U303,IF(D303&gt;N$5,((D303-N$5)/(R$5-N$5))*(U303-Q303)+Q303,IF(D303&gt;J$5,((D303-J$5)/(N$5-J$5))*(Q303-M303)+M303,IF(D303&gt;F$5,((D303-F$5)/(J$5-F$5))*(M303-I303)+I303,I303))))))</f>
        <v>2639.7652133770121</v>
      </c>
      <c r="E305" s="29" t="s">
        <v>7</v>
      </c>
      <c r="F305" s="114">
        <f>(F$317-F$281)/9+F301</f>
        <v>5433.3333333333339</v>
      </c>
      <c r="G305" s="106">
        <f>(G$317-G$281)/9+G301</f>
        <v>4.0166666666666675</v>
      </c>
      <c r="H305" s="135">
        <f t="shared" si="60"/>
        <v>1352.6970954356846</v>
      </c>
      <c r="I305" s="131">
        <f>IF(I304=1,($C303-F305)/(F304-F305),IF(I304=2,($C303-F304)/(F303-F304),IF(I304=3,($C303-F303)/(F302-F303),0)))</f>
        <v>0.26164429369894421</v>
      </c>
      <c r="J305" s="108">
        <f>(J$317-J$281)/9+J301</f>
        <v>4733.3333333333358</v>
      </c>
      <c r="K305" s="106">
        <f>(K$317-K$281)/9+K301</f>
        <v>3.1833333333333327</v>
      </c>
      <c r="L305" s="135">
        <f t="shared" si="61"/>
        <v>1486.910994764399</v>
      </c>
      <c r="M305" s="131">
        <f>IF(M304=1,($C303-J305)/(J304-J305),IF(M304=2,($C303-J304)/(J303-J304),IF(M304=3,($C303-J303)/(J302-J303),0)))</f>
        <v>0.34156939592740881</v>
      </c>
      <c r="N305" s="108">
        <f>(N$317-N$281)/9+N301</f>
        <v>4466.6666666666652</v>
      </c>
      <c r="O305" s="106">
        <f>(O$317-O$281)/9+O301</f>
        <v>2.75</v>
      </c>
      <c r="P305" s="135">
        <f t="shared" si="62"/>
        <v>1624.2424242424238</v>
      </c>
      <c r="Q305" s="131">
        <f>IF(Q304=1,($C303-N305)/(N304-N305),IF(Q304=2,($C303-N304)/(N303-N304),IF(Q304=3,($C303-N303)/(N302-N303),0)))</f>
        <v>0.36764585549464052</v>
      </c>
      <c r="R305" s="108">
        <f>(R$317-R$281)/9+R301</f>
        <v>4133.3333333333339</v>
      </c>
      <c r="S305" s="106">
        <f>(S$317-S$281)/9+S301</f>
        <v>2.2833333333333341</v>
      </c>
      <c r="T305" s="142">
        <f t="shared" si="63"/>
        <v>1810.2189781021893</v>
      </c>
      <c r="U305" s="131">
        <f>IF(U304=1,($C303-R305)/(R304-R305),IF(U304=2,($C303-R304)/(R303-R304),IF(U304=3,($C303-R303)/(R302-R303),0)))</f>
        <v>0.3974738811788554</v>
      </c>
      <c r="V305" s="108">
        <f>(V$317-V$281)/9+V301</f>
        <v>3666.6666666666679</v>
      </c>
      <c r="W305" s="106">
        <f>(W$317-W$281)/9+W301</f>
        <v>1.8666666666666667</v>
      </c>
      <c r="X305" s="142">
        <f t="shared" si="64"/>
        <v>1964.2857142857149</v>
      </c>
      <c r="Y305" s="131">
        <f>IF(Y304=1,($C303-V305)/(V304-V305),IF(Y304=2,($C303-V304)/(V303-V304),IF(Y304=3,($C303-V303)/(V302-V303),0)))</f>
        <v>0.4347985080084838</v>
      </c>
      <c r="Z305" s="108">
        <f>(Z$317-Z$281)/9+Z301</f>
        <v>3166.6666666666679</v>
      </c>
      <c r="AA305" s="117">
        <f>(AA$317-AA$281)/9+AA301</f>
        <v>1.416666666666667</v>
      </c>
      <c r="AB305" s="152">
        <f t="shared" si="65"/>
        <v>2235.294117647059</v>
      </c>
      <c r="AC305" s="131">
        <f>IF(AC304=1,($C303-Z305)/(Z304-Z305),IF(AC304=2,($C303-Z304)/(Z303-Z304),IF(AC304=3,($C303-Z303)/(Z302-Z303),0)))</f>
        <v>0.46997702410754083</v>
      </c>
      <c r="AL305" s="23"/>
    </row>
    <row r="306" spans="1:38" x14ac:dyDescent="0.25">
      <c r="A306" s="128"/>
      <c r="B306" s="186">
        <v>0</v>
      </c>
      <c r="C306" s="34"/>
      <c r="D306" s="31">
        <f>IF(D307&gt;V$5,(1-(D307-V$5)/(Z$5-V$5))*(Y306-AC306)+AC306,IF(D307&gt;R$5,(1-(D307-R$5)/(V$5-R$5))*(U306-Y306)+Y306,IF(D307&gt;N$5,(1-(D307-N$5)/(R$5-N$5))*(Q306-U306)+U306,IF(D307&gt;J$5,(1-(D307-J$5)/(N$5-J$5))*(M306-Q306)+Q306,IF(D307&gt;F$5,(1-(D307-F$5)/(J$5-F$5))*(I306-M306)+M306,I306)))))</f>
        <v>2.7581129222506302</v>
      </c>
      <c r="E306" s="27" t="s">
        <v>6</v>
      </c>
      <c r="F306" s="75">
        <f>(F$314-F$278)/9+F302</f>
        <v>16411.111111111117</v>
      </c>
      <c r="G306" s="105">
        <f>(G$314-G$278)/9+G302</f>
        <v>3.1277777777777764</v>
      </c>
      <c r="H306" s="133">
        <f t="shared" si="60"/>
        <v>5246.891651865013</v>
      </c>
      <c r="I306" s="16">
        <f>IF(I308=0,G309,IF(I308=1,(G308-G309)*I309+G309,IF(I308=2,(G307-G308)*I309+G308,IF(I308=3,(G306-G307)*I309+G307,G306))))</f>
        <v>3.9762122462688438</v>
      </c>
      <c r="J306" s="107">
        <f>(J$314-J$278)/9+J302</f>
        <v>16211.111111111117</v>
      </c>
      <c r="K306" s="105">
        <f>(K$314-K$278)/9+K302</f>
        <v>2.8888888888888875</v>
      </c>
      <c r="L306" s="133">
        <f t="shared" si="61"/>
        <v>5611.5384615384664</v>
      </c>
      <c r="M306" s="16">
        <f>IF(M308=0,K309,IF(M308=1,(K308-K309)*M309+K309,IF(M308=2,(K307-K308)*M309+K308,IF(M308=3,(K306-K307)*M309+K307,K306))))</f>
        <v>3.3312005583618376</v>
      </c>
      <c r="N306" s="107">
        <f>(N$314-N$278)/9+N302</f>
        <v>15933.333333333338</v>
      </c>
      <c r="O306" s="105">
        <f>(O$314-O$278)/9+O302</f>
        <v>2.6499999999999986</v>
      </c>
      <c r="P306" s="133">
        <f t="shared" si="62"/>
        <v>6012.5786163522062</v>
      </c>
      <c r="Q306" s="16">
        <f>IF(Q308=0,O309,IF(Q308=1,(O308-O309)*Q309+O309,IF(Q308=2,(O307-O308)*Q309+O308,IF(Q308=3,(O306-O307)*Q309+O307,O306))))</f>
        <v>2.9270584889722846</v>
      </c>
      <c r="R306" s="107">
        <f>(R$314-R$278)/9+R302</f>
        <v>15733.333333333338</v>
      </c>
      <c r="S306" s="105">
        <f>(S$314-S$278)/9+S302</f>
        <v>2.4111111111111101</v>
      </c>
      <c r="T306" s="141">
        <f t="shared" si="63"/>
        <v>6525.3456221198203</v>
      </c>
      <c r="U306" s="16">
        <f>IF(U308=0,S309,IF(U308=1,(S308-S309)*U309+S309,IF(U308=2,(S307-S308)*U309+S308,IF(U308=3,(S306-S307)*U309+S307,S306))))</f>
        <v>2.5143830041162993</v>
      </c>
      <c r="V306" s="107">
        <f>(V$314-V$278)/9+V302</f>
        <v>15011.111111111117</v>
      </c>
      <c r="W306" s="105">
        <f>(W$314-W$278)/9+W302</f>
        <v>2.3611111111111098</v>
      </c>
      <c r="X306" s="141">
        <f t="shared" si="64"/>
        <v>6357.6470588235352</v>
      </c>
      <c r="Y306" s="16">
        <f>IF(Y308=0,W309,IF(Y308=1,(W308-W309)*Y309+W309,IF(Y308=2,(W307-W308)*Y309+W308,IF(Y308=3,(W306-W307)*Y309+W307,W306))))</f>
        <v>2.2094565230660299</v>
      </c>
      <c r="Z306" s="107">
        <f>(Z$314-Z$278)/9+Z302</f>
        <v>14233.333333333338</v>
      </c>
      <c r="AA306" s="105">
        <f>(AA$314-AA$278)/9+AA302</f>
        <v>2.2611111111111102</v>
      </c>
      <c r="AB306" s="145">
        <f t="shared" si="65"/>
        <v>6294.8402948402991</v>
      </c>
      <c r="AC306" s="59">
        <f>IF(AC308=0,AA309,IF(AC308=1,(AA308-AA309)*AC309+AA309,IF(AC308=2,(AA307-AA308)*AC309+AA308,IF(AC308=3,(AA306-AA307)*AC309+AA307,AA306))))</f>
        <v>1.8843902383187197</v>
      </c>
      <c r="AE306" s="23"/>
      <c r="AF306" s="23"/>
      <c r="AG306" s="23"/>
      <c r="AH306" s="23"/>
      <c r="AI306" s="23"/>
      <c r="AJ306" s="23"/>
      <c r="AK306" s="23"/>
      <c r="AL306" s="23"/>
    </row>
    <row r="307" spans="1:38" x14ac:dyDescent="0.25">
      <c r="A307" s="128"/>
      <c r="B307" s="187"/>
      <c r="C307" s="13">
        <f>C$1/(21-E$1)*(C$262-B306)</f>
        <v>6611.5702479338852</v>
      </c>
      <c r="D307" s="32">
        <f>(C307/P$1)^(1/1.3)*50+C$391+$C$2/2+$N$2/100*5+X$2/2</f>
        <v>42.046954240335026</v>
      </c>
      <c r="E307" s="28" t="s">
        <v>20</v>
      </c>
      <c r="F307" s="5">
        <v>14000</v>
      </c>
      <c r="G307" s="104">
        <f>(G$315-G$279)/9+G303</f>
        <v>3.3222222222222211</v>
      </c>
      <c r="H307" s="134">
        <f t="shared" si="60"/>
        <v>4214.0468227424763</v>
      </c>
      <c r="I307" s="63">
        <f>$C307/I306</f>
        <v>1662.7810183266702</v>
      </c>
      <c r="J307" s="49">
        <v>14000</v>
      </c>
      <c r="K307" s="104">
        <f>(K$315-K$279)/9+K303</f>
        <v>3.0722222222222211</v>
      </c>
      <c r="L307" s="134">
        <f t="shared" si="61"/>
        <v>4556.9620253164576</v>
      </c>
      <c r="M307" s="63">
        <f>$C307/M306</f>
        <v>1984.7409761438121</v>
      </c>
      <c r="N307" s="49">
        <v>14000</v>
      </c>
      <c r="O307" s="104">
        <f>(O$315-O$279)/9+O303</f>
        <v>2.8222222222222211</v>
      </c>
      <c r="P307" s="134">
        <f t="shared" si="62"/>
        <v>4960.6299212598442</v>
      </c>
      <c r="Q307" s="63">
        <f>$C307/Q306</f>
        <v>2258.776267315131</v>
      </c>
      <c r="R307" s="49">
        <v>14000</v>
      </c>
      <c r="S307" s="104">
        <f>(S$315-S$279)/9+S303</f>
        <v>2.5722222222222211</v>
      </c>
      <c r="T307" s="139">
        <f t="shared" si="63"/>
        <v>5442.7645788336959</v>
      </c>
      <c r="U307" s="63">
        <f>$C307/U306</f>
        <v>2629.5000551268745</v>
      </c>
      <c r="V307" s="49">
        <v>14000</v>
      </c>
      <c r="W307" s="104">
        <f>(W$315-W$279)/9+W303</f>
        <v>2.4611111111111099</v>
      </c>
      <c r="X307" s="139">
        <f t="shared" si="64"/>
        <v>5688.4875846501154</v>
      </c>
      <c r="Y307" s="63">
        <f>$C307/Y306</f>
        <v>2992.3966273656779</v>
      </c>
      <c r="Z307" s="49">
        <v>14000</v>
      </c>
      <c r="AA307" s="104">
        <f>(AA$315-AA$279)/9+AA303</f>
        <v>2.2999999999999989</v>
      </c>
      <c r="AB307" s="147">
        <f t="shared" si="65"/>
        <v>6086.9565217391337</v>
      </c>
      <c r="AC307" s="63">
        <f>IF($C307&gt;Z306,AB306,$C307/AC306)</f>
        <v>3508.5992877106091</v>
      </c>
      <c r="AL307" s="23"/>
    </row>
    <row r="308" spans="1:38" x14ac:dyDescent="0.25">
      <c r="A308" s="128"/>
      <c r="B308" s="187"/>
      <c r="C308" s="225">
        <f>C309/X$2/60/1.11</f>
        <v>19.965649739568875</v>
      </c>
      <c r="D308" s="38">
        <f>IF(AND(D307&lt;F$5,C307&lt;F309),C307/F309*100,IF(AND(D307&lt;J$5,C307&lt;J309),C307/(F309-((D307-F$5)/(J$5-F$5))*(F309-J309))*100,IF(AND(D307&lt;N$5,C307&lt;N309),C307/(J309-((D307-J$5)/(N$5-J$5))*(J309-N309))*100,IF(AND(D307&lt;R$5,C307&lt;R309),C307/(N309-((D307-N$5)/(R$5-N$5))*(N309-R309))*100,IF(AND(D307&lt;V$5,C311&lt;V309),C307/(R309-((D307-R$5)/(V$5-R$5))*(R309-V309))*100,100)))))</f>
        <v>100</v>
      </c>
      <c r="E308" s="28" t="s">
        <v>21</v>
      </c>
      <c r="F308" s="5">
        <v>11200</v>
      </c>
      <c r="G308" s="104">
        <f>(G$316-G$280)/9+G304</f>
        <v>3.56111111111111</v>
      </c>
      <c r="H308" s="134">
        <f t="shared" si="60"/>
        <v>3145.0858034321382</v>
      </c>
      <c r="I308" s="130">
        <f>IF($C307&gt;F307,3,IF($C307&gt;F308,2,IF($C307&gt;F309,1,0)))</f>
        <v>1</v>
      </c>
      <c r="J308" s="49">
        <v>11200</v>
      </c>
      <c r="K308" s="104">
        <f>(K$316-K$280)/9+K304</f>
        <v>3.31111111111111</v>
      </c>
      <c r="L308" s="134">
        <f t="shared" si="61"/>
        <v>3382.5503355704709</v>
      </c>
      <c r="M308" s="130">
        <f>IF($C307&gt;J307,3,IF($C307&gt;J308,2,IF($C307&gt;J309,1,0)))</f>
        <v>1</v>
      </c>
      <c r="N308" s="49">
        <v>11200</v>
      </c>
      <c r="O308" s="104">
        <f>(O$316-O$280)/9+O304</f>
        <v>3.06111111111111</v>
      </c>
      <c r="P308" s="134">
        <f t="shared" si="62"/>
        <v>3658.8021778584407</v>
      </c>
      <c r="Q308" s="130">
        <f>IF($C307&gt;N307,3,IF($C307&gt;N308,2,IF($C307&gt;N309,1,0)))</f>
        <v>1</v>
      </c>
      <c r="R308" s="49">
        <v>11200</v>
      </c>
      <c r="S308" s="104">
        <f>(S$316-S$280)/9+S304</f>
        <v>2.81111111111111</v>
      </c>
      <c r="T308" s="139">
        <f t="shared" si="63"/>
        <v>3984.1897233201598</v>
      </c>
      <c r="U308" s="130">
        <f>IF($C307&gt;R307,3,IF($C307&gt;R308,2,IF($C307&gt;R309,1,0)))</f>
        <v>1</v>
      </c>
      <c r="V308" s="49">
        <v>11200</v>
      </c>
      <c r="W308" s="104">
        <f>(W$316-W$280)/9+W304</f>
        <v>2.6499999999999986</v>
      </c>
      <c r="X308" s="139">
        <f t="shared" si="64"/>
        <v>4226.4150943396253</v>
      </c>
      <c r="Y308" s="130">
        <f>IF($C307&gt;V307,3,IF($C307&gt;V308,2,IF($C307&gt;V309,1,0)))</f>
        <v>1</v>
      </c>
      <c r="Z308" s="49">
        <v>11200</v>
      </c>
      <c r="AA308" s="104">
        <f>(AA$316-AA$280)/9+AA304</f>
        <v>2.4499999999999988</v>
      </c>
      <c r="AB308" s="147">
        <f t="shared" si="65"/>
        <v>4571.4285714285734</v>
      </c>
      <c r="AC308" s="129">
        <f>IF($C307&gt;Z306,4,IF($C307&gt;Z307,3,IF($C307&gt;Z308,2,IF($C307&gt;Z309,1,0))))</f>
        <v>1</v>
      </c>
      <c r="AL308" s="23"/>
    </row>
    <row r="309" spans="1:38" ht="15.75" thickBot="1" x14ac:dyDescent="0.3">
      <c r="A309" s="128"/>
      <c r="B309" s="188"/>
      <c r="C309" s="161">
        <f>D309*D306</f>
        <v>6648.5613632764362</v>
      </c>
      <c r="D309" s="33">
        <f>IF(AND(C307&gt;Z306,D307&gt;Z$5),AB306,IF(D307&gt;V$5,((D307-V$5)/(Z$5-V$5))*(AC307-Y307)+Y307,IF(D307&gt;R$5,((D307-R$5)/(V$5-R$5))*(Y307-U307)+U307,IF(D307&gt;N$5,((D307-N$5)/(R$5-N$5))*(U307-Q307)+Q307,IF(D307&gt;J$5,((D307-J$5)/(N$5-J$5))*(Q307-M307)+M307,IF(D307&gt;F$5,((D307-F$5)/(J$5-F$5))*(M307-I307)+I307,I307))))))</f>
        <v>2410.5471932059932</v>
      </c>
      <c r="E309" s="29" t="s">
        <v>7</v>
      </c>
      <c r="F309" s="114">
        <f>(F$317-F$281)/9+F305</f>
        <v>5488.8888888888896</v>
      </c>
      <c r="G309" s="106">
        <f>(G$317-G$281)/9+G305</f>
        <v>4.0777777777777784</v>
      </c>
      <c r="H309" s="135">
        <f t="shared" si="60"/>
        <v>1346.0490463215258</v>
      </c>
      <c r="I309" s="131">
        <f>IF(I308=1,($C307-F309)/(F308-F309),IF(I308=2,($C307-F308)/(F307-F308),IF(I308=3,($C307-F307)/(F306-F307),0)))</f>
        <v>0.19657844808180858</v>
      </c>
      <c r="J309" s="108">
        <f>(J$317-J$281)/9+J305</f>
        <v>4855.5555555555584</v>
      </c>
      <c r="K309" s="106">
        <f>(K$317-K$281)/9+K305</f>
        <v>3.3388888888888881</v>
      </c>
      <c r="L309" s="135">
        <f t="shared" si="61"/>
        <v>1454.2429284525801</v>
      </c>
      <c r="M309" s="131">
        <f>IF(M308=1,($C307-J309)/(J308-J309),IF(M308=2,($C307-J308)/(J307-J308),IF(M308=3,($C307-J307)/(J306-J307),0)))</f>
        <v>0.27677989897381694</v>
      </c>
      <c r="N309" s="108">
        <f>(N$317-N$281)/9+N305</f>
        <v>4544.4444444444425</v>
      </c>
      <c r="O309" s="106">
        <f>(O$317-O$281)/9+O305</f>
        <v>2.8666666666666667</v>
      </c>
      <c r="P309" s="135">
        <f t="shared" si="62"/>
        <v>1585.2713178294566</v>
      </c>
      <c r="Q309" s="131">
        <f>IF(Q308=1,($C307-N309)/(N308-N309),IF(Q308=2,($C307-N308)/(N307-N308),IF(Q308=3,($C307-N307)/(N306-N307),0)))</f>
        <v>0.3105865147146073</v>
      </c>
      <c r="R309" s="108">
        <f>(R$317-R$281)/9+R305</f>
        <v>4155.5555555555566</v>
      </c>
      <c r="S309" s="106">
        <f>(S$317-S$281)/9+S305</f>
        <v>2.3555555555555565</v>
      </c>
      <c r="T309" s="142">
        <f t="shared" si="63"/>
        <v>1764.1509433962262</v>
      </c>
      <c r="U309" s="131">
        <f>IF(U308=1,($C307-R309)/(R308-R309),IF(U308=2,($C307-R308)/(R307-R308),IF(U308=3,($C307-R307)/(R306-R307),0)))</f>
        <v>0.34864561879187633</v>
      </c>
      <c r="V309" s="108">
        <f>(V$317-V$281)/9+V305</f>
        <v>3677.7777777777792</v>
      </c>
      <c r="W309" s="106">
        <f>(W$317-W$281)/9+W305</f>
        <v>1.9277777777777778</v>
      </c>
      <c r="X309" s="142">
        <f t="shared" si="64"/>
        <v>1907.7809798270901</v>
      </c>
      <c r="Y309" s="131">
        <f>IF(Y308=1,($C307-V309)/(V308-V309),IF(Y308=2,($C307-V308)/(V307-V308),IF(Y308=3,($C307-V307)/(V306-V307),0)))</f>
        <v>0.39001672424527267</v>
      </c>
      <c r="Z309" s="108">
        <f>(Z$317-Z$281)/9+Z305</f>
        <v>3177.7777777777792</v>
      </c>
      <c r="AA309" s="106">
        <f>(AA$317-AA$281)/9+AA305</f>
        <v>1.4611111111111115</v>
      </c>
      <c r="AB309" s="148">
        <f t="shared" si="65"/>
        <v>2174.9049429657798</v>
      </c>
      <c r="AC309" s="131">
        <f>IF(AC308=1,($C307-Z309)/(Z308-Z309),IF(AC308=2,($C307-Z308)/(Z307-Z308),IF(AC308=3,($C307-Z307)/(Z306-Z307),0)))</f>
        <v>0.4280350724571324</v>
      </c>
      <c r="AL309" s="23"/>
    </row>
    <row r="310" spans="1:38" x14ac:dyDescent="0.25">
      <c r="A310" s="128"/>
      <c r="B310" s="186">
        <v>1</v>
      </c>
      <c r="C310" s="25"/>
      <c r="D310" s="31">
        <f>IF(D311&gt;V$5,(1-(D311-V$5)/(Z$5-V$5))*(Y310-AC310)+AC310,IF(D311&gt;R$5,(1-(D311-R$5)/(V$5-R$5))*(U310-Y310)+Y310,IF(D311&gt;N$5,(1-(D311-N$5)/(R$5-N$5))*(Q310-U310)+U310,IF(D311&gt;J$5,(1-(D311-J$5)/(N$5-J$5))*(M310-Q310)+Q310,IF(D311&gt;F$5,(1-(D311-F$5)/(J$5-F$5))*(I310-M310)+M310,I310)))))</f>
        <v>2.8923137234962764</v>
      </c>
      <c r="E310" s="27" t="s">
        <v>6</v>
      </c>
      <c r="F310" s="75">
        <f>(F$314-F$278)/9+F306</f>
        <v>16455.555555555562</v>
      </c>
      <c r="G310" s="105">
        <f>(G$314-G$278)/9+G306</f>
        <v>3.1888888888888873</v>
      </c>
      <c r="H310" s="133">
        <f t="shared" si="60"/>
        <v>5160.278745644604</v>
      </c>
      <c r="I310" s="16">
        <f>IF(I312=0,G313,IF(I312=1,(G312-G313)*I313+G313,IF(I312=2,(G311-G312)*I313+G312,IF(I312=3,(G310-G311)*I313+G311,G310))))</f>
        <v>4.0694305981768029</v>
      </c>
      <c r="J310" s="107">
        <f>(J$314-J$278)/9+J306</f>
        <v>16255.555555555562</v>
      </c>
      <c r="K310" s="105">
        <f>(K$314-K$278)/9+K306</f>
        <v>2.9444444444444429</v>
      </c>
      <c r="L310" s="133">
        <f t="shared" ref="L310:L373" si="66">J310/K310</f>
        <v>5520.7547169811369</v>
      </c>
      <c r="M310" s="16">
        <f>IF(M312=0,K313,IF(M312=1,(K312-K313)*M313+K313,IF(M312=2,(K311-K312)*M313+K312,IF(M312=3,(K310-K311)*M313+K311,K310))))</f>
        <v>3.4653548471730282</v>
      </c>
      <c r="N310" s="107">
        <f>(N$314-N$278)/9+N306</f>
        <v>15966.666666666672</v>
      </c>
      <c r="O310" s="105">
        <f>(O$314-O$278)/9+O306</f>
        <v>2.6999999999999984</v>
      </c>
      <c r="P310" s="133">
        <f t="shared" ref="P310:P373" si="67">N310/O310</f>
        <v>5913.5802469135851</v>
      </c>
      <c r="Q310" s="16">
        <f>IF(Q312=0,O313,IF(Q312=1,(O312-O313)*Q313+O313,IF(Q312=2,(O311-O312)*Q313+O312,IF(Q312=3,(O310-O311)*Q313+O311,O310))))</f>
        <v>3.0141550641550641</v>
      </c>
      <c r="R310" s="107">
        <f>(R$314-R$278)/9+R306</f>
        <v>15766.666666666672</v>
      </c>
      <c r="S310" s="105">
        <f>(S$314-S$278)/9+S306</f>
        <v>2.4555555555555544</v>
      </c>
      <c r="T310" s="141">
        <f t="shared" ref="T310:T373" si="68">R310/S310</f>
        <v>6420.8144796380138</v>
      </c>
      <c r="U310" s="16">
        <f>IF(U312=0,S313,IF(U312=1,(S312-S313)*U313+S313,IF(U312=2,(S311-S312)*U313+S312,IF(U312=3,(S310-S311)*U313+S311,S310))))</f>
        <v>2.5559007799514131</v>
      </c>
      <c r="V310" s="107">
        <f>(V$314-V$278)/9+V306</f>
        <v>15055.555555555562</v>
      </c>
      <c r="W310" s="105">
        <f>(W$314-W$278)/9+W306</f>
        <v>2.4055555555555541</v>
      </c>
      <c r="X310" s="141">
        <f t="shared" ref="X310:X373" si="69">V310/W310</f>
        <v>6258.6605080831478</v>
      </c>
      <c r="Y310" s="16">
        <f>IF(Y312=0,W313,IF(Y312=1,(W312-W313)*Y313+W313,IF(Y312=2,(W311-W312)*Y313+W312,IF(Y312=3,(W310-W311)*Y313+W311,W310))))</f>
        <v>2.2342950755538165</v>
      </c>
      <c r="Z310" s="107">
        <f>(Z$314-Z$278)/9+Z306</f>
        <v>14266.666666666672</v>
      </c>
      <c r="AA310" s="105">
        <f>(AA$314-AA$278)/9+AA306</f>
        <v>2.3055555555555545</v>
      </c>
      <c r="AB310" s="145">
        <f t="shared" ref="AB310:AB373" si="70">Z310/AA310</f>
        <v>6187.9518072289211</v>
      </c>
      <c r="AC310" s="59">
        <f>IF(AC312=0,AA313,IF(AC312=1,(AA312-AA313)*AC313+AA313,IF(AC312=2,(AA311-AA312)*AC313+AA312,IF(AC312=3,(AA310-AA311)*AC313+AA311,AA310))))</f>
        <v>1.8893880171020503</v>
      </c>
      <c r="AE310" s="23"/>
      <c r="AF310" s="23"/>
      <c r="AG310" s="23"/>
      <c r="AH310" s="23"/>
      <c r="AI310" s="23"/>
      <c r="AJ310" s="23"/>
      <c r="AK310" s="23"/>
      <c r="AL310" s="23"/>
    </row>
    <row r="311" spans="1:38" x14ac:dyDescent="0.25">
      <c r="A311" s="128"/>
      <c r="B311" s="187"/>
      <c r="C311" s="13">
        <f>C$1/(21-E$1)*(C$262-B310)</f>
        <v>6280.9917355371908</v>
      </c>
      <c r="D311" s="32">
        <f>(C311/P$1)^(1/1.3)*50+C$391+$C$2/2+$N$2/100*5+X$2/2</f>
        <v>41.329407545752922</v>
      </c>
      <c r="E311" s="28" t="s">
        <v>20</v>
      </c>
      <c r="F311" s="5">
        <v>14000</v>
      </c>
      <c r="G311" s="104">
        <f>(G$315-G$279)/9+G307</f>
        <v>3.3611111111111098</v>
      </c>
      <c r="H311" s="134">
        <f t="shared" si="60"/>
        <v>4165.289256198349</v>
      </c>
      <c r="I311" s="63">
        <f>$C311/I310</f>
        <v>1543.4571456633803</v>
      </c>
      <c r="J311" s="49">
        <v>14000</v>
      </c>
      <c r="K311" s="104">
        <f>(K$315-K$279)/9+K307</f>
        <v>3.1111111111111098</v>
      </c>
      <c r="L311" s="134">
        <f t="shared" si="66"/>
        <v>4500.0000000000018</v>
      </c>
      <c r="M311" s="63">
        <f>$C311/M310</f>
        <v>1812.5104101997251</v>
      </c>
      <c r="N311" s="49">
        <v>14000</v>
      </c>
      <c r="O311" s="104">
        <f>(O$315-O$279)/9+O307</f>
        <v>2.8611111111111098</v>
      </c>
      <c r="P311" s="134">
        <f t="shared" si="67"/>
        <v>4893.2038834951481</v>
      </c>
      <c r="Q311" s="63">
        <f>$C311/Q310</f>
        <v>2083.8316549244605</v>
      </c>
      <c r="R311" s="49">
        <v>14000</v>
      </c>
      <c r="S311" s="104">
        <f>(S$315-S$279)/9+S307</f>
        <v>2.6111111111111098</v>
      </c>
      <c r="T311" s="139">
        <f t="shared" si="68"/>
        <v>5361.7021276595769</v>
      </c>
      <c r="U311" s="63">
        <f>$C311/U310</f>
        <v>2457.4474035946696</v>
      </c>
      <c r="V311" s="49">
        <v>14000</v>
      </c>
      <c r="W311" s="104">
        <f>(W$315-W$279)/9+W307</f>
        <v>2.5055555555555542</v>
      </c>
      <c r="X311" s="139">
        <f t="shared" si="69"/>
        <v>5587.5831485587614</v>
      </c>
      <c r="Y311" s="63">
        <f>$C311/Y310</f>
        <v>2811.1737810550007</v>
      </c>
      <c r="Z311" s="49">
        <v>14000</v>
      </c>
      <c r="AA311" s="104">
        <f>(AA$315-AA$279)/9+AA307</f>
        <v>2.3499999999999988</v>
      </c>
      <c r="AB311" s="147">
        <f t="shared" si="70"/>
        <v>5957.4468085106419</v>
      </c>
      <c r="AC311" s="63">
        <f>IF($C311&gt;Z310,AB310,$C311/AC310)</f>
        <v>3324.3524774603984</v>
      </c>
      <c r="AL311" s="23"/>
    </row>
    <row r="312" spans="1:38" x14ac:dyDescent="0.25">
      <c r="A312" s="128"/>
      <c r="B312" s="187"/>
      <c r="C312" s="225">
        <f>C313/X$2/60/1.11</f>
        <v>18.962192680905947</v>
      </c>
      <c r="D312" s="38">
        <f>IF(AND(D311&lt;F$5,C311&lt;F313),C311/F313*100,IF(AND(D311&lt;J$5,C311&lt;J313),C311/(F313-((D311-F$5)/(J$5-F$5))*(F313-J313))*100,IF(AND(D311&lt;N$5,C311&lt;N313),C311/(J313-((D311-J$5)/(N$5-J$5))*(J313-N313))*100,IF(AND(D311&lt;R$5,C311&lt;R313),C311/(N313-((D311-N$5)/(R$5-N$5))*(N313-R313))*100,IF(AND(D311&lt;V$5,C315&lt;V313),C311/(R313-((D311-R$5)/(V$5-R$5))*(R313-V313))*100,100)))))</f>
        <v>100</v>
      </c>
      <c r="E312" s="28" t="s">
        <v>21</v>
      </c>
      <c r="F312" s="5">
        <v>11200</v>
      </c>
      <c r="G312" s="104">
        <f>(G$316-G$280)/9+G308</f>
        <v>3.6055555555555543</v>
      </c>
      <c r="H312" s="134">
        <f t="shared" si="60"/>
        <v>3106.3174114021581</v>
      </c>
      <c r="I312" s="130">
        <f>IF($C311&gt;F311,3,IF($C311&gt;F312,2,IF($C311&gt;F313,1,0)))</f>
        <v>1</v>
      </c>
      <c r="J312" s="49">
        <v>11200</v>
      </c>
      <c r="K312" s="104">
        <f>(K$316-K$280)/9+K308</f>
        <v>3.3555555555555543</v>
      </c>
      <c r="L312" s="134">
        <f t="shared" si="66"/>
        <v>3337.748344370862</v>
      </c>
      <c r="M312" s="130">
        <f>IF($C311&gt;J311,3,IF($C311&gt;J312,2,IF($C311&gt;J313,1,0)))</f>
        <v>1</v>
      </c>
      <c r="N312" s="49">
        <v>11200</v>
      </c>
      <c r="O312" s="104">
        <f>(O$316-O$280)/9+O308</f>
        <v>3.1055555555555543</v>
      </c>
      <c r="P312" s="134">
        <f t="shared" si="67"/>
        <v>3606.440071556352</v>
      </c>
      <c r="Q312" s="130">
        <f>IF($C311&gt;N311,3,IF($C311&gt;N312,2,IF($C311&gt;N313,1,0)))</f>
        <v>1</v>
      </c>
      <c r="R312" s="49">
        <v>11200</v>
      </c>
      <c r="S312" s="104">
        <f>(S$316-S$280)/9+S308</f>
        <v>2.8555555555555543</v>
      </c>
      <c r="T312" s="139">
        <f t="shared" si="68"/>
        <v>3922.1789883268498</v>
      </c>
      <c r="U312" s="130">
        <f>IF($C311&gt;R311,3,IF($C311&gt;R312,2,IF($C311&gt;R313,1,0)))</f>
        <v>1</v>
      </c>
      <c r="V312" s="49">
        <v>11200</v>
      </c>
      <c r="W312" s="104">
        <f>(W$316-W$280)/9+W308</f>
        <v>2.6999999999999984</v>
      </c>
      <c r="X312" s="139">
        <f t="shared" si="69"/>
        <v>4148.1481481481505</v>
      </c>
      <c r="Y312" s="130">
        <f>IF($C311&gt;V311,3,IF($C311&gt;V312,2,IF($C311&gt;V313,1,0)))</f>
        <v>1</v>
      </c>
      <c r="Z312" s="49">
        <v>11200</v>
      </c>
      <c r="AA312" s="104">
        <f>(AA$316-AA$280)/9+AA308</f>
        <v>2.4999999999999987</v>
      </c>
      <c r="AB312" s="147">
        <f t="shared" si="70"/>
        <v>4480.0000000000027</v>
      </c>
      <c r="AC312" s="129">
        <f>IF($C311&gt;Z310,4,IF($C311&gt;Z311,3,IF($C311&gt;Z312,2,IF($C311&gt;Z313,1,0))))</f>
        <v>1</v>
      </c>
      <c r="AL312" s="23"/>
    </row>
    <row r="313" spans="1:38" ht="15.75" thickBot="1" x14ac:dyDescent="0.3">
      <c r="A313" s="128"/>
      <c r="B313" s="188"/>
      <c r="C313" s="161">
        <f>D313*D310</f>
        <v>6314.4101627416812</v>
      </c>
      <c r="D313" s="33">
        <f>IF(AND(C311&gt;Z310,D311&gt;Z$5),AB310,IF(D311&gt;V$5,((D311-V$5)/(Z$5-V$5))*(AC311-Y311)+Y311,IF(D311&gt;R$5,((D311-R$5)/(V$5-R$5))*(Y311-U311)+U311,IF(D311&gt;N$5,((D311-N$5)/(R$5-N$5))*(U311-Q311)+Q311,IF(D311&gt;J$5,((D311-J$5)/(N$5-J$5))*(Q311-M311)+M311,IF(D311&gt;F$5,((D311-F$5)/(J$5-F$5))*(M311-I311)+I311,I311))))))</f>
        <v>2183.1691740233209</v>
      </c>
      <c r="E313" s="29" t="s">
        <v>7</v>
      </c>
      <c r="F313" s="114">
        <f>(F$317-F$281)/9+F309</f>
        <v>5544.4444444444453</v>
      </c>
      <c r="G313" s="106">
        <f>(G$317-G$281)/9+G309</f>
        <v>4.1388888888888893</v>
      </c>
      <c r="H313" s="135">
        <f t="shared" si="60"/>
        <v>1339.5973154362416</v>
      </c>
      <c r="I313" s="131">
        <f>IF(I312=1,($C311-F313)/(F312-F313),IF(I312=2,($C311-F312)/(F311-F312),IF(I312=3,($C311-F311)/(F310-F311),0)))</f>
        <v>0.13023429508516132</v>
      </c>
      <c r="J313" s="108">
        <f>(J$317-J$281)/9+J309</f>
        <v>4977.777777777781</v>
      </c>
      <c r="K313" s="106">
        <f>(K$317-K$281)/9+K309</f>
        <v>3.4944444444444436</v>
      </c>
      <c r="L313" s="135">
        <f t="shared" si="66"/>
        <v>1424.4833068362493</v>
      </c>
      <c r="M313" s="131">
        <f>IF(M312=1,($C311-J313)/(J312-J313),IF(M312=2,($C311-J312)/(J311-J312),IF(M312=3,($C311-J311)/(J310-J311),0)))</f>
        <v>0.20944510035419098</v>
      </c>
      <c r="N313" s="108">
        <f>(N$317-N$281)/9+N309</f>
        <v>4622.2222222222199</v>
      </c>
      <c r="O313" s="106">
        <f>(O$317-O$281)/9+O309</f>
        <v>2.9833333333333334</v>
      </c>
      <c r="P313" s="135">
        <f t="shared" si="67"/>
        <v>1549.3482309124759</v>
      </c>
      <c r="Q313" s="131">
        <f>IF(Q312=1,($C311-N313)/(N312-N313),IF(Q312=2,($C311-N312)/(N311-N312),IF(Q312=3,($C311-N311)/(N310-N311),0)))</f>
        <v>0.25217779763234349</v>
      </c>
      <c r="R313" s="108">
        <f>(R$317-R$281)/9+R309</f>
        <v>4177.7777777777792</v>
      </c>
      <c r="S313" s="106">
        <f>(S$317-S$281)/9+S309</f>
        <v>2.4277777777777789</v>
      </c>
      <c r="T313" s="142">
        <f t="shared" si="68"/>
        <v>1720.8237986270021</v>
      </c>
      <c r="U313" s="131">
        <f>IF(U312=1,($C311-R313)/(R312-R313),IF(U312=2,($C311-R312)/(R311-R312),IF(U312=3,($C311-R311)/(R310-R311),0)))</f>
        <v>0.29950831676953654</v>
      </c>
      <c r="V313" s="108">
        <f>(V$317-V$281)/9+V309</f>
        <v>3688.8888888888905</v>
      </c>
      <c r="W313" s="106">
        <f>(W$317-W$281)/9+W309</f>
        <v>1.9888888888888889</v>
      </c>
      <c r="X313" s="142">
        <f t="shared" si="69"/>
        <v>1854.748603351956</v>
      </c>
      <c r="Y313" s="131">
        <f>IF(Y312=1,($C311-V313)/(V312-V313),IF(Y312=2,($C311-V312)/(V311-V312),IF(Y312=3,($C311-V311)/(V310-V311),0)))</f>
        <v>0.34510244999755485</v>
      </c>
      <c r="Z313" s="108">
        <f>(Z$317-Z$281)/9+Z309</f>
        <v>3188.8888888888905</v>
      </c>
      <c r="AA313" s="106">
        <f>(AA$317-AA$281)/9+AA309</f>
        <v>1.505555555555556</v>
      </c>
      <c r="AB313" s="148">
        <f t="shared" si="70"/>
        <v>2118.0811808118087</v>
      </c>
      <c r="AC313" s="131">
        <f>IF(AC312=1,($C311-Z313)/(Z312-Z313),IF(AC312=2,($C311-Z312)/(Z311-Z312),IF(AC312=3,($C311-Z311)/(Z310-Z311),0)))</f>
        <v>0.38597677697412913</v>
      </c>
      <c r="AL313" s="23"/>
    </row>
    <row r="314" spans="1:38" ht="15.75" customHeight="1" x14ac:dyDescent="0.25">
      <c r="A314" s="191" t="s">
        <v>67</v>
      </c>
      <c r="B314" s="186">
        <v>2</v>
      </c>
      <c r="C314" s="26"/>
      <c r="D314" s="31">
        <f>IF(D315&gt;V$5,(1-(D315-V$5)/(Z$5-V$5))*(Y314-AC314)+AC314,IF(D315&gt;R$5,(1-(D315-R$5)/(V$5-R$5))*(U314-Y314)+Y314,IF(D315&gt;N$5,(1-(D315-N$5)/(R$5-N$5))*(Q314-U314)+U314,IF(D315&gt;J$5,(1-(D315-J$5)/(N$5-J$5))*(M314-Q314)+Q314,IF(D315&gt;F$5,(1-(D315-F$5)/(J$5-F$5))*(I314-M314)+M314,I314)))))</f>
        <v>3.0481524413130114</v>
      </c>
      <c r="E314" s="27" t="s">
        <v>6</v>
      </c>
      <c r="F314" s="3">
        <v>16500</v>
      </c>
      <c r="G314" s="74">
        <v>3.25</v>
      </c>
      <c r="H314" s="133">
        <f t="shared" ref="H314:H377" si="71">F314/G314</f>
        <v>5076.9230769230771</v>
      </c>
      <c r="I314" s="16">
        <f>IF(I316=0,G317,IF(I316=1,(G316-G317)*I317+G317,IF(I316=2,(G315-G316)*I317+G316,IF(I316=3,(G314-G315)*I317+G315,G314))))</f>
        <v>4.1655844155844157</v>
      </c>
      <c r="J314" s="48">
        <v>16300</v>
      </c>
      <c r="K314" s="4">
        <v>3</v>
      </c>
      <c r="L314" s="133">
        <f t="shared" si="66"/>
        <v>5433.333333333333</v>
      </c>
      <c r="M314" s="16">
        <f>IF(M316=0,K317,IF(M316=1,(K316-K317)*M317+K317,IF(M316=2,(K315-K316)*M317+K316,IF(M316=3,(K314-K315)*M317+K315,K314))))</f>
        <v>3.615146999051619</v>
      </c>
      <c r="N314" s="48">
        <v>16000</v>
      </c>
      <c r="O314" s="4">
        <v>2.75</v>
      </c>
      <c r="P314" s="133">
        <f t="shared" si="67"/>
        <v>5818.181818181818</v>
      </c>
      <c r="Q314" s="16">
        <f>IF(Q316=0,O317,IF(Q316=1,(O316-O317)*Q317+O317,IF(Q316=2,(O315-O316)*Q317+O316,IF(Q316=3,(O314-O315)*Q317+O315,O314))))</f>
        <v>3.1096185632549269</v>
      </c>
      <c r="R314" s="48">
        <v>15800</v>
      </c>
      <c r="S314" s="4">
        <v>2.5</v>
      </c>
      <c r="T314" s="141">
        <f t="shared" si="68"/>
        <v>6320</v>
      </c>
      <c r="U314" s="16">
        <f>IF(U316=0,S317,IF(U316=1,(S316-S317)*U317+S317,IF(U316=2,(S315-S316)*U317+S316,IF(U316=3,(S314-S315)*U317+S315,S314))))</f>
        <v>2.6000236127508853</v>
      </c>
      <c r="V314" s="48">
        <v>15100</v>
      </c>
      <c r="W314" s="4">
        <v>2.4500000000000002</v>
      </c>
      <c r="X314" s="141">
        <f t="shared" si="69"/>
        <v>6163.2653061224482</v>
      </c>
      <c r="Y314" s="16">
        <f>IF(Y316=0,W317,IF(Y316=1,(W316-W317)*Y317+W317,IF(Y316=2,(W315-W316)*Y317+W316,IF(Y316=3,(W314-W315)*Y317+W315,W314))))</f>
        <v>2.2600385674931127</v>
      </c>
      <c r="Z314" s="48">
        <v>14300</v>
      </c>
      <c r="AA314" s="4">
        <v>2.35</v>
      </c>
      <c r="AB314" s="145">
        <f t="shared" si="70"/>
        <v>6085.1063829787236</v>
      </c>
      <c r="AC314" s="59">
        <f>IF(AC316=0,AA317,IF(AC316=1,(AA316-AA317)*AC317+AA317,IF(AC316=2,(AA315-AA316)*AC317+AA316,IF(AC316=3,(AA314-AA315)*AC317+AA315,AA314))))</f>
        <v>1.8938016528925621</v>
      </c>
      <c r="AE314" s="23"/>
      <c r="AF314" s="23"/>
      <c r="AG314" s="23"/>
      <c r="AH314" s="23"/>
      <c r="AI314" s="23"/>
      <c r="AJ314" s="23"/>
      <c r="AK314" s="23"/>
      <c r="AL314" s="22"/>
    </row>
    <row r="315" spans="1:38" x14ac:dyDescent="0.25">
      <c r="A315" s="192"/>
      <c r="B315" s="187"/>
      <c r="C315" s="13">
        <f>C$1/(21-E$1)*(C$262-B314)</f>
        <v>5950.4132231404965</v>
      </c>
      <c r="D315" s="32">
        <f>(C315/P$1)^(1/1.3)*50+C$391+$C$2/2+$N$2/100*5+X$2/2</f>
        <v>40.603088020015889</v>
      </c>
      <c r="E315" s="28" t="s">
        <v>20</v>
      </c>
      <c r="F315" s="5">
        <v>14000</v>
      </c>
      <c r="G315" s="71">
        <v>3.4</v>
      </c>
      <c r="H315" s="134">
        <f t="shared" si="71"/>
        <v>4117.6470588235297</v>
      </c>
      <c r="I315" s="63">
        <f>$C315/I314</f>
        <v>1428.4702047757387</v>
      </c>
      <c r="J315" s="49">
        <v>14000</v>
      </c>
      <c r="K315" s="6">
        <v>3.15</v>
      </c>
      <c r="L315" s="134">
        <f t="shared" si="66"/>
        <v>4444.4444444444443</v>
      </c>
      <c r="M315" s="63">
        <f>$C315/M314</f>
        <v>1645.9671556098551</v>
      </c>
      <c r="N315" s="49">
        <v>14000</v>
      </c>
      <c r="O315" s="6">
        <v>2.9</v>
      </c>
      <c r="P315" s="134">
        <f t="shared" si="67"/>
        <v>4827.5862068965516</v>
      </c>
      <c r="Q315" s="63">
        <f>$C315/Q314</f>
        <v>1913.5508430050111</v>
      </c>
      <c r="R315" s="49">
        <v>14000</v>
      </c>
      <c r="S315" s="6">
        <v>2.65</v>
      </c>
      <c r="T315" s="139">
        <f t="shared" si="68"/>
        <v>5283.0188679245284</v>
      </c>
      <c r="U315" s="63">
        <f>$C315/U314</f>
        <v>2288.5996857716309</v>
      </c>
      <c r="V315" s="49">
        <v>14000</v>
      </c>
      <c r="W315" s="6">
        <v>2.5499999999999998</v>
      </c>
      <c r="X315" s="139">
        <f t="shared" si="69"/>
        <v>5490.1960784313733</v>
      </c>
      <c r="Y315" s="63">
        <f>$C315/Y314</f>
        <v>2632.8812741195088</v>
      </c>
      <c r="Z315" s="49">
        <v>14000</v>
      </c>
      <c r="AA315" s="6">
        <v>2.4</v>
      </c>
      <c r="AB315" s="147">
        <f t="shared" si="70"/>
        <v>5833.3333333333339</v>
      </c>
      <c r="AC315" s="63">
        <f>IF($C315&gt;Z314,AB314,$C315/AC314)</f>
        <v>3142.0466943050405</v>
      </c>
      <c r="AF315" s="23"/>
      <c r="AG315" s="23"/>
      <c r="AH315" s="23"/>
      <c r="AI315" s="23"/>
      <c r="AJ315" s="23"/>
      <c r="AK315" s="23"/>
      <c r="AL315" s="22"/>
    </row>
    <row r="316" spans="1:38" x14ac:dyDescent="0.25">
      <c r="A316" s="192"/>
      <c r="B316" s="187"/>
      <c r="C316" s="225">
        <f>C317/X$2/60/1.11</f>
        <v>17.92998632971608</v>
      </c>
      <c r="D316" s="38">
        <f>IF(AND(D315&lt;F$5,C315&lt;F317),C315/F317*100,IF(AND(D315&lt;J$5,C315&lt;J317),C315/(F317-((D315-F$5)/(J$5-F$5))*(F317-J317))*100,IF(AND(D315&lt;N$5,C315&lt;N317),C315/(J317-((D315-J$5)/(N$5-J$5))*(J317-N317))*100,IF(AND(D315&lt;R$5,C315&lt;R317),C315/(N317-((D315-N$5)/(R$5-N$5))*(N317-R317))*100,IF(AND(D315&lt;V$5,C319&lt;V317),C315/(R317-((D315-R$5)/(V$5-R$5))*(R317-V317))*100,100)))))</f>
        <v>100</v>
      </c>
      <c r="E316" s="28" t="s">
        <v>21</v>
      </c>
      <c r="F316" s="5">
        <v>11200</v>
      </c>
      <c r="G316" s="71">
        <v>3.65</v>
      </c>
      <c r="H316" s="134">
        <f t="shared" si="71"/>
        <v>3068.4931506849316</v>
      </c>
      <c r="I316" s="132">
        <f>IF($C315&gt;F315,3,IF($C315&gt;F316,2,IF($C315&gt;F317,1,0)))</f>
        <v>1</v>
      </c>
      <c r="J316" s="49">
        <v>11200</v>
      </c>
      <c r="K316" s="6">
        <v>3.4</v>
      </c>
      <c r="L316" s="134">
        <f t="shared" si="66"/>
        <v>3294.1176470588234</v>
      </c>
      <c r="M316" s="132">
        <f>IF($C315&gt;J315,3,IF($C315&gt;J316,2,IF($C315&gt;J317,1,0)))</f>
        <v>1</v>
      </c>
      <c r="N316" s="49">
        <v>11200</v>
      </c>
      <c r="O316" s="6">
        <v>3.15</v>
      </c>
      <c r="P316" s="134">
        <f t="shared" si="67"/>
        <v>3555.5555555555557</v>
      </c>
      <c r="Q316" s="132">
        <f>IF($C315&gt;N315,3,IF($C315&gt;N316,2,IF($C315&gt;N317,1,0)))</f>
        <v>1</v>
      </c>
      <c r="R316" s="49">
        <v>11200</v>
      </c>
      <c r="S316" s="6">
        <v>2.9</v>
      </c>
      <c r="T316" s="139">
        <f t="shared" si="68"/>
        <v>3862.0689655172414</v>
      </c>
      <c r="U316" s="132">
        <f>IF($C315&gt;R315,3,IF($C315&gt;R316,2,IF($C315&gt;R317,1,0)))</f>
        <v>1</v>
      </c>
      <c r="V316" s="49">
        <v>11200</v>
      </c>
      <c r="W316" s="6">
        <v>2.75</v>
      </c>
      <c r="X316" s="139">
        <f t="shared" si="69"/>
        <v>4072.7272727272725</v>
      </c>
      <c r="Y316" s="132">
        <f>IF($C315&gt;V315,3,IF($C315&gt;V316,2,IF($C315&gt;V317,1,0)))</f>
        <v>1</v>
      </c>
      <c r="Z316" s="49">
        <v>11200</v>
      </c>
      <c r="AA316" s="6">
        <v>2.5499999999999998</v>
      </c>
      <c r="AB316" s="147">
        <f t="shared" si="70"/>
        <v>4392.1568627450979</v>
      </c>
      <c r="AC316" s="129">
        <f>IF($C315&gt;Z314,4,IF($C315&gt;Z315,3,IF($C315&gt;Z316,2,IF($C315&gt;Z317,1,0))))</f>
        <v>1</v>
      </c>
      <c r="AF316" s="23"/>
      <c r="AG316" s="23"/>
      <c r="AH316" s="23"/>
      <c r="AI316" s="23"/>
      <c r="AJ316" s="23"/>
      <c r="AK316" s="23"/>
      <c r="AL316" s="22"/>
    </row>
    <row r="317" spans="1:38" ht="15.75" thickBot="1" x14ac:dyDescent="0.3">
      <c r="A317" s="192"/>
      <c r="B317" s="188"/>
      <c r="C317" s="161">
        <f>D317*D314</f>
        <v>5970.6854477954548</v>
      </c>
      <c r="D317" s="33">
        <f>IF(AND(C315&gt;Z314,D315&gt;Z$5),AB314,IF(D315&gt;V$5,((D315-V$5)/(Z$5-V$5))*(AC315-Y315)+Y315,IF(D315&gt;R$5,((D315-R$5)/(V$5-R$5))*(Y315-U315)+U315,IF(D315&gt;N$5,((D315-N$5)/(R$5-N$5))*(U315-Q315)+Q315,IF(D315&gt;J$5,((D315-J$5)/(N$5-J$5))*(Q315-M315)+M315,IF(D315&gt;F$5,((D315-F$5)/(J$5-F$5))*(M315-I315)+I315,I315))))))</f>
        <v>1958.7883358036854</v>
      </c>
      <c r="E317" s="29" t="s">
        <v>7</v>
      </c>
      <c r="F317" s="7">
        <v>5600</v>
      </c>
      <c r="G317" s="73">
        <v>4.2</v>
      </c>
      <c r="H317" s="135">
        <f t="shared" si="71"/>
        <v>1333.3333333333333</v>
      </c>
      <c r="I317" s="131">
        <f>IF(I316=1,($C315-F317)/(F316-F317),IF(I316=2,($C315-F316)/(F315-F316),IF(I316=3,($C315-F315)/(F314-F315),0)))</f>
        <v>6.2573789846517236E-2</v>
      </c>
      <c r="J317" s="50">
        <v>5100</v>
      </c>
      <c r="K317" s="8">
        <v>3.65</v>
      </c>
      <c r="L317" s="135">
        <f t="shared" si="66"/>
        <v>1397.2602739726028</v>
      </c>
      <c r="M317" s="131">
        <f>IF(M316=1,($C315-J317)/(J316-J317),IF(M316=2,($C315-J316)/(J315-J316),IF(M316=3,($C315-J315)/(J314-J315),0)))</f>
        <v>0.139412003793524</v>
      </c>
      <c r="N317" s="50">
        <v>4700</v>
      </c>
      <c r="O317" s="8">
        <v>3.1</v>
      </c>
      <c r="P317" s="135">
        <f t="shared" si="67"/>
        <v>1516.1290322580644</v>
      </c>
      <c r="Q317" s="131">
        <f>IF(Q316=1,($C315-N317)/(N316-N317),IF(Q316=2,($C315-N316)/(N315-N316),IF(Q316=3,($C315-N315)/(N314-N315),0)))</f>
        <v>0.19237126509853791</v>
      </c>
      <c r="R317" s="50">
        <v>4200</v>
      </c>
      <c r="S317" s="8">
        <v>2.5</v>
      </c>
      <c r="T317" s="142">
        <f t="shared" si="68"/>
        <v>1680</v>
      </c>
      <c r="U317" s="131">
        <f>IF(U316=1,($C315-R317)/(R316-R317),IF(U316=2,($C315-R316)/(R315-R316),IF(U316=3,($C315-R315)/(R314-R315),0)))</f>
        <v>0.25005903187721379</v>
      </c>
      <c r="V317" s="50">
        <v>3700</v>
      </c>
      <c r="W317" s="8">
        <v>2.0499999999999998</v>
      </c>
      <c r="X317" s="142">
        <f t="shared" si="69"/>
        <v>1804.8780487804879</v>
      </c>
      <c r="Y317" s="131">
        <f>IF(Y316=1,($C315-V317)/(V316-V317),IF(Y316=2,($C315-V316)/(V315-V316),IF(Y316=3,($C315-V315)/(V314-V315),0)))</f>
        <v>0.30005509641873285</v>
      </c>
      <c r="Z317" s="50">
        <v>3200</v>
      </c>
      <c r="AA317" s="8">
        <v>1.55</v>
      </c>
      <c r="AB317" s="148">
        <f t="shared" si="70"/>
        <v>2064.516129032258</v>
      </c>
      <c r="AC317" s="131">
        <f>IF(AC316=1,($C315-Z317)/(Z316-Z317),IF(AC316=2,($C315-Z316)/(Z315-Z316),IF(AC316=3,($C315-Z315)/(Z314-Z315),0)))</f>
        <v>0.34380165289256204</v>
      </c>
      <c r="AG317" s="23"/>
      <c r="AL317" s="23"/>
    </row>
    <row r="318" spans="1:38" x14ac:dyDescent="0.25">
      <c r="A318" s="192"/>
      <c r="B318" s="186">
        <v>3</v>
      </c>
      <c r="C318" s="25"/>
      <c r="D318" s="31">
        <f>IF(D319&gt;V$5,(1-(D319-V$5)/(Z$5-V$5))*(Y318-AC318)+AC318,IF(D319&gt;R$5,(1-(D319-R$5)/(V$5-R$5))*(U318-Y318)+Y318,IF(D319&gt;N$5,(1-(D319-N$5)/(R$5-N$5))*(Q318-U318)+U318,IF(D319&gt;J$5,(1-(D319-J$5)/(N$5-J$5))*(M318-Q318)+Q318,IF(D319&gt;F$5,(1-(D319-F$5)/(J$5-F$5))*(I318-M318)+M318,I318)))))</f>
        <v>3.2304928729820275</v>
      </c>
      <c r="E318" s="27" t="s">
        <v>6</v>
      </c>
      <c r="F318" s="75">
        <f>(F$334-F$314)/5+F314</f>
        <v>16560</v>
      </c>
      <c r="G318" s="105">
        <f>(G$334-G$314)/5+G314</f>
        <v>3.54</v>
      </c>
      <c r="H318" s="133">
        <f t="shared" si="71"/>
        <v>4677.9661016949149</v>
      </c>
      <c r="I318" s="16">
        <f>IF(I320=0,G321,IF(I320=1,(G320-G321)*I321+G321,IF(I320=2,(G319-G320)*I321+G320,IF(I320=3,(G318-G319)*I321+G319,G318))))</f>
        <v>4.6507418136377829</v>
      </c>
      <c r="J318" s="107">
        <f>(J$334-J$314)/5+J314</f>
        <v>16360</v>
      </c>
      <c r="K318" s="105">
        <f>(K$334-K$314)/5+K314</f>
        <v>3.25</v>
      </c>
      <c r="L318" s="133">
        <f t="shared" si="66"/>
        <v>5033.8461538461543</v>
      </c>
      <c r="M318" s="16">
        <f>IF(M320=0,K321,IF(M320=1,(K320-K321)*M321+K321,IF(M320=2,(K319-K320)*M321+K320,IF(M320=3,(K318-K319)*M321+K319,K318))))</f>
        <v>3.7955129757330104</v>
      </c>
      <c r="N318" s="107">
        <f>(N$334-N$314)/5+N314</f>
        <v>16080</v>
      </c>
      <c r="O318" s="105">
        <f>(O$334-O$314)/5+O314</f>
        <v>2.96</v>
      </c>
      <c r="P318" s="133">
        <f t="shared" si="67"/>
        <v>5432.4324324324325</v>
      </c>
      <c r="Q318" s="16">
        <f>IF(Q320=0,O321,IF(Q320=1,(O320-O321)*Q321+O321,IF(Q320=2,(O319-O320)*Q321+O320,IF(Q320=3,(O318-O319)*Q321+O319,O318))))</f>
        <v>3.2150992969039103</v>
      </c>
      <c r="R318" s="107">
        <f>(R$334-R$314)/5+R314</f>
        <v>15860</v>
      </c>
      <c r="S318" s="105">
        <f>(S$334-S$314)/5+S314</f>
        <v>2.66</v>
      </c>
      <c r="T318" s="141">
        <f t="shared" si="68"/>
        <v>5962.4060150375935</v>
      </c>
      <c r="U318" s="16">
        <f>IF(U320=0,S321,IF(U320=1,(S320-S321)*U321+S321,IF(U320=2,(S319-S320)*U321+S320,IF(U320=3,(S318-S319)*U321+S319,S318))))</f>
        <v>2.6404866850321396</v>
      </c>
      <c r="V318" s="107">
        <f>(V$334-V$314)/5+V314</f>
        <v>15160</v>
      </c>
      <c r="W318" s="105">
        <f>(W$334-W$314)/5+W314</f>
        <v>2.54</v>
      </c>
      <c r="X318" s="141">
        <f t="shared" si="69"/>
        <v>5968.5039370078739</v>
      </c>
      <c r="Y318" s="16">
        <f>IF(Y320=0,W321,IF(Y320=1,(W320-W321)*Y321+W321,IF(Y320=2,(W319-W320)*Y321+W320,IF(Y320=3,(W318-W319)*Y321+W319,W318))))</f>
        <v>2.2712546957175057</v>
      </c>
      <c r="Z318" s="107">
        <f>(Z$334-Z$314)/5+Z314</f>
        <v>14360</v>
      </c>
      <c r="AA318" s="105">
        <f>(AA$334-AA$314)/5+AA314</f>
        <v>2.38</v>
      </c>
      <c r="AB318" s="145">
        <f t="shared" si="70"/>
        <v>6033.6134453781515</v>
      </c>
      <c r="AC318" s="59">
        <f>IF(AC320=0,AA321,IF(AC320=1,(AA320-AA321)*AC321+AA321,IF(AC320=2,(AA319-AA320)*AC321+AA320,IF(AC320=3,(AA318-AA319)*AC321+AA319,AA318))))</f>
        <v>1.8782463213061882</v>
      </c>
      <c r="AE318" s="23"/>
      <c r="AF318" s="23"/>
      <c r="AG318" s="23"/>
      <c r="AH318" s="23"/>
      <c r="AI318" s="23"/>
      <c r="AJ318" s="23"/>
      <c r="AK318" s="23"/>
      <c r="AL318" s="23"/>
    </row>
    <row r="319" spans="1:38" x14ac:dyDescent="0.25">
      <c r="A319" s="192"/>
      <c r="B319" s="187"/>
      <c r="C319" s="13">
        <f>C$1/(21-E$1)*(C$262-B318)</f>
        <v>5619.8347107438021</v>
      </c>
      <c r="D319" s="32">
        <f>(C319/P$1)^(1/1.3)*50+C$391+$C$2/2+$N$2/100*5+X$2/2</f>
        <v>39.867391339663364</v>
      </c>
      <c r="E319" s="28" t="s">
        <v>20</v>
      </c>
      <c r="F319" s="5">
        <v>14000</v>
      </c>
      <c r="G319" s="104">
        <f>(G$335-G$315)/5+G315</f>
        <v>3.7</v>
      </c>
      <c r="H319" s="134">
        <f t="shared" si="71"/>
        <v>3783.7837837837837</v>
      </c>
      <c r="I319" s="63">
        <f>$C319/I318</f>
        <v>1208.3738328075453</v>
      </c>
      <c r="J319" s="49">
        <v>14000</v>
      </c>
      <c r="K319" s="104">
        <f>(K$335-K$315)/5+K315</f>
        <v>3.41</v>
      </c>
      <c r="L319" s="134">
        <f t="shared" si="66"/>
        <v>4105.5718475073309</v>
      </c>
      <c r="M319" s="63">
        <f>$C319/M318</f>
        <v>1480.6522192585755</v>
      </c>
      <c r="N319" s="49">
        <v>14000</v>
      </c>
      <c r="O319" s="104">
        <f>(O$335-O$315)/5+O315</f>
        <v>3.12</v>
      </c>
      <c r="P319" s="134">
        <f t="shared" si="67"/>
        <v>4487.1794871794873</v>
      </c>
      <c r="Q319" s="63">
        <f>$C319/Q318</f>
        <v>1747.9505893194696</v>
      </c>
      <c r="R319" s="49">
        <v>14000</v>
      </c>
      <c r="S319" s="104">
        <f>(S$335-S$315)/5+S315</f>
        <v>2.82</v>
      </c>
      <c r="T319" s="139">
        <f t="shared" si="68"/>
        <v>4964.5390070921985</v>
      </c>
      <c r="U319" s="63">
        <f>$C319/U318</f>
        <v>2128.3329102170414</v>
      </c>
      <c r="V319" s="49">
        <v>14000</v>
      </c>
      <c r="W319" s="104">
        <f>(W$335-W$315)/5+W315</f>
        <v>2.67</v>
      </c>
      <c r="X319" s="139">
        <f t="shared" si="69"/>
        <v>5243.4456928838954</v>
      </c>
      <c r="Y319" s="63">
        <f>$C319/Y318</f>
        <v>2474.3304752831586</v>
      </c>
      <c r="Z319" s="49">
        <v>14000</v>
      </c>
      <c r="AA319" s="104">
        <f>(AA$335-AA$315)/5+AA315</f>
        <v>2.4699999999999998</v>
      </c>
      <c r="AB319" s="147">
        <f t="shared" si="70"/>
        <v>5668.0161943319845</v>
      </c>
      <c r="AC319" s="63">
        <f>IF($C319&gt;Z318,AB318,$C319/AC318)</f>
        <v>2992.0648037450183</v>
      </c>
      <c r="AG319" s="23"/>
      <c r="AL319" s="23"/>
    </row>
    <row r="320" spans="1:38" x14ac:dyDescent="0.25">
      <c r="A320" s="192"/>
      <c r="B320" s="187"/>
      <c r="C320" s="225">
        <f>C321/X$2/60/1.11</f>
        <v>16.888409189660258</v>
      </c>
      <c r="D320" s="38">
        <f>IF(AND(D319&lt;F$5,C319&lt;F321),C319/F321*100,IF(AND(D319&lt;J$5,C319&lt;J321),C319/(F321-((D319-F$5)/(J$5-F$5))*(F321-J321))*100,IF(AND(D319&lt;N$5,C319&lt;N321),C319/(J321-((D319-J$5)/(N$5-J$5))*(J321-N321))*100,IF(AND(D319&lt;R$5,C319&lt;R321),C319/(N321-((D319-N$5)/(R$5-N$5))*(N321-R321))*100,IF(AND(D319&lt;V$5,C323&lt;V321),C319/(R321-((D319-R$5)/(V$5-R$5))*(R321-V321))*100,100)))))</f>
        <v>100</v>
      </c>
      <c r="E320" s="28" t="s">
        <v>21</v>
      </c>
      <c r="F320" s="5">
        <v>11200</v>
      </c>
      <c r="G320" s="104">
        <f>(G$336-G$316)/5+G316</f>
        <v>3.9699999999999998</v>
      </c>
      <c r="H320" s="134">
        <f t="shared" si="71"/>
        <v>2821.1586901763226</v>
      </c>
      <c r="I320" s="130">
        <f>IF($C319&gt;F319,3,IF($C319&gt;F320,2,IF($C319&gt;F321,1,0)))</f>
        <v>1</v>
      </c>
      <c r="J320" s="49">
        <v>11200</v>
      </c>
      <c r="K320" s="104">
        <f>(K$336-K$316)/5+K316</f>
        <v>3.6799999999999997</v>
      </c>
      <c r="L320" s="134">
        <f t="shared" si="66"/>
        <v>3043.4782608695655</v>
      </c>
      <c r="M320" s="130">
        <f>IF($C319&gt;J319,3,IF($C319&gt;J320,2,IF($C319&gt;J321,1,0)))</f>
        <v>1</v>
      </c>
      <c r="N320" s="49">
        <v>11200</v>
      </c>
      <c r="O320" s="104">
        <f>(O$336-O$316)/5+O316</f>
        <v>3.3899999999999997</v>
      </c>
      <c r="P320" s="134">
        <f t="shared" si="67"/>
        <v>3303.8348082595871</v>
      </c>
      <c r="Q320" s="130">
        <f>IF($C319&gt;N319,3,IF($C319&gt;N320,2,IF($C319&gt;N321,1,0)))</f>
        <v>1</v>
      </c>
      <c r="R320" s="49">
        <v>11200</v>
      </c>
      <c r="S320" s="104">
        <f>(S$336-S$316)/5+S316</f>
        <v>3.09</v>
      </c>
      <c r="T320" s="139">
        <f t="shared" si="68"/>
        <v>3624.5954692556634</v>
      </c>
      <c r="U320" s="130">
        <f>IF($C319&gt;R319,3,IF($C319&gt;R320,2,IF($C319&gt;R321,1,0)))</f>
        <v>1</v>
      </c>
      <c r="V320" s="49">
        <v>11200</v>
      </c>
      <c r="W320" s="104">
        <f>(W$336-W$316)/5+W316</f>
        <v>2.88</v>
      </c>
      <c r="X320" s="139">
        <f t="shared" si="69"/>
        <v>3888.8888888888891</v>
      </c>
      <c r="Y320" s="130">
        <f>IF($C319&gt;V319,3,IF($C319&gt;V320,2,IF($C319&gt;V321,1,0)))</f>
        <v>1</v>
      </c>
      <c r="Z320" s="49">
        <v>11200</v>
      </c>
      <c r="AA320" s="104">
        <f>(AA$336-AA$316)/5+AA316</f>
        <v>2.6199999999999997</v>
      </c>
      <c r="AB320" s="147">
        <f t="shared" si="70"/>
        <v>4274.8091603053444</v>
      </c>
      <c r="AC320" s="129">
        <f>IF($C319&gt;Z318,4,IF($C319&gt;Z319,3,IF($C319&gt;Z320,2,IF($C319&gt;Z321,1,0))))</f>
        <v>1</v>
      </c>
      <c r="AG320" s="23"/>
      <c r="AL320" s="23"/>
    </row>
    <row r="321" spans="1:38" ht="15.75" thickBot="1" x14ac:dyDescent="0.3">
      <c r="A321" s="192"/>
      <c r="B321" s="188"/>
      <c r="C321" s="161">
        <f>D321*D318</f>
        <v>5623.8402601568669</v>
      </c>
      <c r="D321" s="33">
        <f>IF(AND(C319&gt;Z318,D319&gt;Z$5),AB318,IF(D319&gt;V$5,((D319-V$5)/(Z$5-V$5))*(AC319-Y319)+Y319,IF(D319&gt;R$5,((D319-R$5)/(V$5-R$5))*(Y319-U319)+U319,IF(D319&gt;N$5,((D319-N$5)/(R$5-N$5))*(U319-Q319)+Q319,IF(D319&gt;J$5,((D319-J$5)/(N$5-J$5))*(Q319-M319)+M319,IF(D319&gt;F$5,((D319-F$5)/(J$5-F$5))*(M319-I319)+I319,I319))))))</f>
        <v>1740.8613735666813</v>
      </c>
      <c r="E321" s="29" t="s">
        <v>7</v>
      </c>
      <c r="F321" s="114">
        <f>(F$337-F$317)/5+F317</f>
        <v>5380</v>
      </c>
      <c r="G321" s="106">
        <f>(G$337-G$317)/5+G317</f>
        <v>4.68</v>
      </c>
      <c r="H321" s="135">
        <f t="shared" si="71"/>
        <v>1149.5726495726497</v>
      </c>
      <c r="I321" s="131">
        <f>IF(I320=1,($C319-F321)/(F320-F321),IF(I320=2,($C319-F320)/(F319-F320),IF(I320=3,($C319-F319)/(F318-F319),0)))</f>
        <v>4.1208713186220297E-2</v>
      </c>
      <c r="J321" s="108">
        <f>(J$337-J$317)/5+J317</f>
        <v>4920</v>
      </c>
      <c r="K321" s="106">
        <f>(K$337-K$317)/5+K317</f>
        <v>3.81</v>
      </c>
      <c r="L321" s="135">
        <f t="shared" si="66"/>
        <v>1291.3385826771653</v>
      </c>
      <c r="M321" s="131">
        <f>IF(M320=1,($C319-J321)/(J320-J321),IF(M320=2,($C319-J320)/(J319-J320),IF(M320=3,($C319-J319)/(J318-J319),0)))</f>
        <v>0.1114386482076118</v>
      </c>
      <c r="N321" s="108">
        <f>(N$337-N$317)/5+N317</f>
        <v>4500</v>
      </c>
      <c r="O321" s="106">
        <f>(O$337-O$317)/5+O317</f>
        <v>3.18</v>
      </c>
      <c r="P321" s="135">
        <f t="shared" si="67"/>
        <v>1415.0943396226414</v>
      </c>
      <c r="Q321" s="131">
        <f>IF(Q320=1,($C319-N321)/(N320-N321),IF(Q320=2,($C319-N320)/(N319-N320),IF(Q320=3,($C319-N319)/(N318-N319),0)))</f>
        <v>0.16713950906623912</v>
      </c>
      <c r="R321" s="108">
        <f>(R$337-R$317)/5+R317</f>
        <v>4000</v>
      </c>
      <c r="S321" s="106">
        <f>(S$337-S$317)/5+S317</f>
        <v>2.5099999999999998</v>
      </c>
      <c r="T321" s="142">
        <f t="shared" si="68"/>
        <v>1593.6254980079682</v>
      </c>
      <c r="U321" s="131">
        <f>IF(U320=1,($C319-R321)/(R320-R321),IF(U320=2,($C319-R320)/(R319-R320),IF(U320=3,($C319-R319)/(R318-R319),0)))</f>
        <v>0.22497704315886141</v>
      </c>
      <c r="V321" s="108">
        <f>(V$337-V$317)/5+V317</f>
        <v>3500</v>
      </c>
      <c r="W321" s="106">
        <f>(W$337-W$317)/5+W317</f>
        <v>2.04</v>
      </c>
      <c r="X321" s="142">
        <f t="shared" si="69"/>
        <v>1715.686274509804</v>
      </c>
      <c r="Y321" s="131">
        <f>IF(Y320=1,($C319-V321)/(V320-V321),IF(Y320=2,($C319-V320)/(V319-V320),IF(Y320=3,($C319-V319)/(V318-V319),0)))</f>
        <v>0.27530320918750678</v>
      </c>
      <c r="Z321" s="108">
        <f>(Z$337-Z$317)/5+Z317</f>
        <v>3000</v>
      </c>
      <c r="AA321" s="106">
        <f>(AA$337-AA$317)/5+AA317</f>
        <v>1.53</v>
      </c>
      <c r="AB321" s="148">
        <f t="shared" si="70"/>
        <v>1960.7843137254902</v>
      </c>
      <c r="AC321" s="131">
        <f>IF(AC320=1,($C319-Z321)/(Z320-Z321),IF(AC320=2,($C319-Z320)/(Z319-Z320),IF(AC320=3,($C319-Z319)/(Z318-Z319),0)))</f>
        <v>0.31949203789558561</v>
      </c>
      <c r="AL321" s="23"/>
    </row>
    <row r="322" spans="1:38" x14ac:dyDescent="0.25">
      <c r="A322" s="192"/>
      <c r="B322" s="186">
        <v>4</v>
      </c>
      <c r="C322" s="34"/>
      <c r="D322" s="31">
        <f>IF(D323&gt;V$5,(1-(D323-V$5)/(Z$5-V$5))*(Y322-AC322)+AC322,IF(D323&gt;R$5,(1-(D323-R$5)/(V$5-R$5))*(U322-Y322)+Y322,IF(D323&gt;N$5,(1-(D323-N$5)/(R$5-N$5))*(Q322-U322)+U322,IF(D323&gt;J$5,(1-(D323-J$5)/(N$5-J$5))*(M322-Q322)+Q322,IF(D323&gt;F$5,(1-(D323-F$5)/(J$5-F$5))*(I322-M322)+M322,I322)))))</f>
        <v>3.428306833248957</v>
      </c>
      <c r="E322" s="27" t="s">
        <v>6</v>
      </c>
      <c r="F322" s="75">
        <f>(F$334-F$314)/5+F318</f>
        <v>16620</v>
      </c>
      <c r="G322" s="105">
        <f>(G$334-G$314)/5+G318</f>
        <v>3.83</v>
      </c>
      <c r="H322" s="133">
        <f t="shared" si="71"/>
        <v>4339.4255874673627</v>
      </c>
      <c r="I322" s="16">
        <f>IF(I324=0,G325,IF(I324=1,(G324-G325)*I325+G325,IF(I324=2,(G323-G324)*I325+G324,IF(I324=3,(G322-G323)*I325+G323,G322))))</f>
        <v>5.1413819714301345</v>
      </c>
      <c r="J322" s="107">
        <f>(J$334-J$314)/5+J318</f>
        <v>16420</v>
      </c>
      <c r="K322" s="105">
        <f>(K$334-K$314)/5+K318</f>
        <v>3.5</v>
      </c>
      <c r="L322" s="133">
        <f t="shared" si="66"/>
        <v>4691.4285714285716</v>
      </c>
      <c r="M322" s="16">
        <f>IF(M324=0,K325,IF(M324=1,(K324-K325)*M325+K325,IF(M324=2,(K323-K324)*M325+K324,IF(M324=3,(K322-K323)*M325+K323,K322))))</f>
        <v>3.9691497582068931</v>
      </c>
      <c r="N322" s="107">
        <f>(N$334-N$314)/5+N318</f>
        <v>16160</v>
      </c>
      <c r="O322" s="105">
        <f>(O$334-O$314)/5+O318</f>
        <v>3.17</v>
      </c>
      <c r="P322" s="133">
        <f t="shared" si="67"/>
        <v>5097.791798107256</v>
      </c>
      <c r="Q322" s="16">
        <f>IF(Q324=0,O325,IF(Q324=1,(O324-O325)*Q325+O325,IF(Q324=2,(O323-O324)*Q325+O324,IF(Q324=3,(O322-O323)*Q325+O323,O322))))</f>
        <v>3.3130470715055695</v>
      </c>
      <c r="R322" s="107">
        <f>(R$334-R$314)/5+R318</f>
        <v>15920</v>
      </c>
      <c r="S322" s="105">
        <f>(S$334-S$314)/5+S318</f>
        <v>2.8200000000000003</v>
      </c>
      <c r="T322" s="141">
        <f t="shared" si="68"/>
        <v>5645.3900709219852</v>
      </c>
      <c r="U322" s="16">
        <f>IF(U324=0,S325,IF(U324=1,(S324-S325)*U325+S325,IF(U324=2,(S323-S324)*U325+S324,IF(U324=3,(S322-S323)*U325+S323,S322))))</f>
        <v>2.6729506365869997</v>
      </c>
      <c r="V322" s="107">
        <f>(V$334-V$314)/5+V318</f>
        <v>15220</v>
      </c>
      <c r="W322" s="105">
        <f>(W$334-W$314)/5+W318</f>
        <v>2.63</v>
      </c>
      <c r="X322" s="141">
        <f t="shared" si="69"/>
        <v>5787.0722433460078</v>
      </c>
      <c r="Y322" s="16">
        <f>IF(Y324=0,W325,IF(Y324=1,(W324-W325)*Y325+W325,IF(Y324=2,(W323-W324)*Y325+W324,IF(Y324=3,(W322-W323)*Y325+W323,W322))))</f>
        <v>2.2767684904278691</v>
      </c>
      <c r="Z322" s="107">
        <f>(Z$334-Z$314)/5+Z318</f>
        <v>14420</v>
      </c>
      <c r="AA322" s="105">
        <f>(AA$334-AA$314)/5+AA318</f>
        <v>2.4099999999999997</v>
      </c>
      <c r="AB322" s="145">
        <f t="shared" si="70"/>
        <v>5983.4024896265564</v>
      </c>
      <c r="AC322" s="59">
        <f>IF(AC324=0,AA325,IF(AC324=1,(AA324-AA325)*AC325+AA325,IF(AC324=2,(AA323-AA324)*AC325+AA324,IF(AC324=3,(AA322-AA323)*AC325+AA323,AA322))))</f>
        <v>1.8596812278630459</v>
      </c>
      <c r="AE322" s="23"/>
      <c r="AF322" s="23"/>
      <c r="AG322" s="23"/>
      <c r="AH322" s="23"/>
      <c r="AI322" s="23"/>
      <c r="AJ322" s="23"/>
      <c r="AK322" s="23"/>
      <c r="AL322" s="23"/>
    </row>
    <row r="323" spans="1:38" x14ac:dyDescent="0.25">
      <c r="A323" s="192"/>
      <c r="B323" s="187"/>
      <c r="C323" s="13">
        <f>C$1/(21-E$1)*(C$262-B322)</f>
        <v>5289.2561983471078</v>
      </c>
      <c r="D323" s="32">
        <f>(C323/P$1)^(1/1.3)*50+C$391+$C$2/2+$N$2/100*5+X$2/2</f>
        <v>39.121633213217912</v>
      </c>
      <c r="E323" s="28" t="s">
        <v>20</v>
      </c>
      <c r="F323" s="5">
        <v>14000</v>
      </c>
      <c r="G323" s="104">
        <f>(G$335-G$315)/5+G319</f>
        <v>4</v>
      </c>
      <c r="H323" s="134">
        <f t="shared" si="71"/>
        <v>3500</v>
      </c>
      <c r="I323" s="63">
        <f>$C323/I322</f>
        <v>1028.7615718378224</v>
      </c>
      <c r="J323" s="49">
        <v>14000</v>
      </c>
      <c r="K323" s="104">
        <f>(K$335-K$315)/5+K319</f>
        <v>3.6700000000000004</v>
      </c>
      <c r="L323" s="134">
        <f t="shared" si="66"/>
        <v>3814.7138964577653</v>
      </c>
      <c r="M323" s="63">
        <f>$C323/M322</f>
        <v>1332.5917439649813</v>
      </c>
      <c r="N323" s="49">
        <v>14000</v>
      </c>
      <c r="O323" s="104">
        <f>(O$335-O$315)/5+O319</f>
        <v>3.3400000000000003</v>
      </c>
      <c r="P323" s="134">
        <f t="shared" si="67"/>
        <v>4191.6167664670656</v>
      </c>
      <c r="Q323" s="63">
        <f>$C323/Q322</f>
        <v>1596.4929215278178</v>
      </c>
      <c r="R323" s="49">
        <v>14000</v>
      </c>
      <c r="S323" s="104">
        <f>(S$335-S$315)/5+S319</f>
        <v>2.9899999999999998</v>
      </c>
      <c r="T323" s="139">
        <f t="shared" si="68"/>
        <v>4682.2742474916395</v>
      </c>
      <c r="U323" s="63">
        <f>$C323/U322</f>
        <v>1978.8080355650638</v>
      </c>
      <c r="V323" s="49">
        <v>14000</v>
      </c>
      <c r="W323" s="104">
        <f>(W$335-W$315)/5+W319</f>
        <v>2.79</v>
      </c>
      <c r="X323" s="139">
        <f t="shared" si="69"/>
        <v>5017.9211469534048</v>
      </c>
      <c r="Y323" s="63">
        <f>$C323/Y322</f>
        <v>2323.1418655803282</v>
      </c>
      <c r="Z323" s="49">
        <v>14000</v>
      </c>
      <c r="AA323" s="104">
        <f>(AA$335-AA$315)/5+AA319</f>
        <v>2.5399999999999996</v>
      </c>
      <c r="AB323" s="147">
        <f t="shared" si="70"/>
        <v>5511.8110236220482</v>
      </c>
      <c r="AC323" s="63">
        <f>IF($C323&gt;Z322,AB322,$C323/AC322)</f>
        <v>2844.1735707710382</v>
      </c>
      <c r="AE323" s="23"/>
      <c r="AL323" s="23"/>
    </row>
    <row r="324" spans="1:38" x14ac:dyDescent="0.25">
      <c r="A324" s="192"/>
      <c r="B324" s="187"/>
      <c r="C324" s="225">
        <f>C325/X$2/60/1.11</f>
        <v>15.958948636220951</v>
      </c>
      <c r="D324" s="38">
        <f>IF(AND(D323&lt;F$5,C323&lt;F325),C323/F325*100,IF(AND(D323&lt;J$5,C323&lt;J325),C323/(F325-((D323-F$5)/(J$5-F$5))*(F325-J325))*100,IF(AND(D323&lt;N$5,C323&lt;N325),C323/(J325-((D323-J$5)/(N$5-J$5))*(J325-N325))*100,IF(AND(D323&lt;R$5,C323&lt;R325),C323/(N325-((D323-N$5)/(R$5-N$5))*(N325-R325))*100,IF(AND(D323&lt;V$5,C327&lt;V325),C323/(R325-((D323-R$5)/(V$5-R$5))*(R325-V325))*100,100)))))</f>
        <v>100</v>
      </c>
      <c r="E324" s="28" t="s">
        <v>21</v>
      </c>
      <c r="F324" s="5">
        <v>11200</v>
      </c>
      <c r="G324" s="104">
        <f>(G$336-G$316)/5+G320</f>
        <v>4.29</v>
      </c>
      <c r="H324" s="134">
        <f t="shared" si="71"/>
        <v>2610.7226107226106</v>
      </c>
      <c r="I324" s="130">
        <f>IF($C323&gt;F323,3,IF($C323&gt;F324,2,IF($C323&gt;F325,1,0)))</f>
        <v>1</v>
      </c>
      <c r="J324" s="49">
        <v>11200</v>
      </c>
      <c r="K324" s="104">
        <f>(K$336-K$316)/5+K320</f>
        <v>3.9599999999999995</v>
      </c>
      <c r="L324" s="134">
        <f t="shared" si="66"/>
        <v>2828.2828282828286</v>
      </c>
      <c r="M324" s="130">
        <f>IF($C323&gt;J323,3,IF($C323&gt;J324,2,IF($C323&gt;J325,1,0)))</f>
        <v>1</v>
      </c>
      <c r="N324" s="49">
        <v>11200</v>
      </c>
      <c r="O324" s="104">
        <f>(O$336-O$316)/5+O320</f>
        <v>3.6299999999999994</v>
      </c>
      <c r="P324" s="134">
        <f t="shared" si="67"/>
        <v>3085.3994490358132</v>
      </c>
      <c r="Q324" s="130">
        <f>IF($C323&gt;N323,3,IF($C323&gt;N324,2,IF($C323&gt;N325,1,0)))</f>
        <v>1</v>
      </c>
      <c r="R324" s="49">
        <v>11200</v>
      </c>
      <c r="S324" s="104">
        <f>(S$336-S$316)/5+S320</f>
        <v>3.28</v>
      </c>
      <c r="T324" s="139">
        <f t="shared" si="68"/>
        <v>3414.6341463414637</v>
      </c>
      <c r="U324" s="130">
        <f>IF($C323&gt;R323,3,IF($C323&gt;R324,2,IF($C323&gt;R325,1,0)))</f>
        <v>1</v>
      </c>
      <c r="V324" s="49">
        <v>11200</v>
      </c>
      <c r="W324" s="104">
        <f>(W$336-W$316)/5+W320</f>
        <v>3.01</v>
      </c>
      <c r="X324" s="139">
        <f t="shared" si="69"/>
        <v>3720.9302325581398</v>
      </c>
      <c r="Y324" s="130">
        <f>IF($C323&gt;V323,3,IF($C323&gt;V324,2,IF($C323&gt;V325,1,0)))</f>
        <v>1</v>
      </c>
      <c r="Z324" s="49">
        <v>11200</v>
      </c>
      <c r="AA324" s="104">
        <f>(AA$336-AA$316)/5+AA320</f>
        <v>2.6899999999999995</v>
      </c>
      <c r="AB324" s="147">
        <f t="shared" si="70"/>
        <v>4163.5687732342012</v>
      </c>
      <c r="AC324" s="129">
        <f>IF($C323&gt;Z322,4,IF($C323&gt;Z323,3,IF($C323&gt;Z324,2,IF($C323&gt;Z325,1,0))))</f>
        <v>1</v>
      </c>
      <c r="AL324" s="23"/>
    </row>
    <row r="325" spans="1:38" ht="15.75" thickBot="1" x14ac:dyDescent="0.3">
      <c r="A325" s="192"/>
      <c r="B325" s="188"/>
      <c r="C325" s="161">
        <f>D325*D322</f>
        <v>5314.3298958615769</v>
      </c>
      <c r="D325" s="33">
        <f>IF(AND(C323&gt;Z322,D323&gt;Z$5),AB322,IF(D323&gt;V$5,((D323-V$5)/(Z$5-V$5))*(AC323-Y323)+Y323,IF(D323&gt;R$5,((D323-R$5)/(V$5-R$5))*(Y323-U323)+U323,IF(D323&gt;N$5,((D323-N$5)/(R$5-N$5))*(U323-Q323)+Q323,IF(D323&gt;J$5,((D323-J$5)/(N$5-J$5))*(Q323-M323)+M323,IF(D323&gt;F$5,((D323-F$5)/(J$5-F$5))*(M323-I323)+I323,I323))))))</f>
        <v>1550.1325156550422</v>
      </c>
      <c r="E325" s="29" t="s">
        <v>7</v>
      </c>
      <c r="F325" s="114">
        <f>(F$337-F$317)/5+F321</f>
        <v>5160</v>
      </c>
      <c r="G325" s="106">
        <f>(G$337-G$317)/5+G321</f>
        <v>5.1599999999999993</v>
      </c>
      <c r="H325" s="135">
        <f t="shared" si="71"/>
        <v>1000.0000000000001</v>
      </c>
      <c r="I325" s="131">
        <f>IF(I324=1,($C323-F325)/(F324-F325),IF(I324=2,($C323-F324)/(F323-F324),IF(I324=3,($C323-F323)/(F322-F323),0)))</f>
        <v>2.140003283892513E-2</v>
      </c>
      <c r="J325" s="108">
        <f>(J$337-J$317)/5+J321</f>
        <v>4740</v>
      </c>
      <c r="K325" s="106">
        <f>(K$337-K$317)/5+K321</f>
        <v>3.97</v>
      </c>
      <c r="L325" s="135">
        <f t="shared" si="66"/>
        <v>1193.9546599496221</v>
      </c>
      <c r="M325" s="131">
        <f>IF(M324=1,($C323-J325)/(J324-J325),IF(M324=2,($C323-J324)/(J323-J324),IF(M324=3,($C323-J323)/(J322-J323),0)))</f>
        <v>8.5024179310697806E-2</v>
      </c>
      <c r="N325" s="108">
        <f>(N$337-N$317)/5+N321</f>
        <v>4300</v>
      </c>
      <c r="O325" s="106">
        <f>(O$337-O$317)/5+O321</f>
        <v>3.2600000000000002</v>
      </c>
      <c r="P325" s="135">
        <f t="shared" si="67"/>
        <v>1319.0184049079753</v>
      </c>
      <c r="Q325" s="131">
        <f>IF(Q324=1,($C323-N325)/(N324-N325),IF(Q324=2,($C323-N324)/(N323-N324),IF(Q324=3,($C323-N323)/(N322-N323),0)))</f>
        <v>0.14337046352856633</v>
      </c>
      <c r="R325" s="108">
        <f>(R$337-R$317)/5+R321</f>
        <v>3800</v>
      </c>
      <c r="S325" s="106">
        <f>(S$337-S$317)/5+S321</f>
        <v>2.5199999999999996</v>
      </c>
      <c r="T325" s="142">
        <f t="shared" si="68"/>
        <v>1507.9365079365082</v>
      </c>
      <c r="U325" s="131">
        <f>IF(U324=1,($C323-R325)/(R324-R325),IF(U324=2,($C323-R324)/(R323-R324),IF(U324=3,($C323-R323)/(R322-R323),0)))</f>
        <v>0.20125083761447402</v>
      </c>
      <c r="V325" s="108">
        <f>(V$337-V$317)/5+V321</f>
        <v>3300</v>
      </c>
      <c r="W325" s="106">
        <f>(W$337-W$317)/5+W321</f>
        <v>2.0300000000000002</v>
      </c>
      <c r="X325" s="142">
        <f t="shared" si="69"/>
        <v>1625.6157635467978</v>
      </c>
      <c r="Y325" s="131">
        <f>IF(Y324=1,($C323-V325)/(V324-V325),IF(Y324=2,($C323-V324)/(V323-V324),IF(Y324=3,($C323-V323)/(V322-V323),0)))</f>
        <v>0.25180458206925416</v>
      </c>
      <c r="Z325" s="108">
        <f>(Z$337-Z$317)/5+Z321</f>
        <v>2800</v>
      </c>
      <c r="AA325" s="106">
        <f>(AA$337-AA$317)/5+AA321</f>
        <v>1.51</v>
      </c>
      <c r="AB325" s="148">
        <f t="shared" si="70"/>
        <v>1854.3046357615895</v>
      </c>
      <c r="AC325" s="131">
        <f>IF(AC324=1,($C323-Z325)/(Z324-Z325),IF(AC324=2,($C323-Z324)/(Z323-Z324),IF(AC324=3,($C323-Z323)/(Z322-Z323),0)))</f>
        <v>0.29634002361275091</v>
      </c>
      <c r="AL325" s="23"/>
    </row>
    <row r="326" spans="1:38" x14ac:dyDescent="0.25">
      <c r="A326" s="192"/>
      <c r="B326" s="186">
        <v>5</v>
      </c>
      <c r="C326" s="34"/>
      <c r="D326" s="31">
        <f>IF(D327&gt;V$5,(1-(D327-V$5)/(Z$5-V$5))*(Y326-AC326)+AC326,IF(D327&gt;R$5,(1-(D327-R$5)/(V$5-R$5))*(U326-Y326)+Y326,IF(D327&gt;N$5,(1-(D327-N$5)/(R$5-N$5))*(Q326-U326)+U326,IF(D327&gt;J$5,(1-(D327-J$5)/(N$5-J$5))*(M326-Q326)+Q326,IF(D327&gt;F$5,(1-(D327-F$5)/(J$5-F$5))*(I326-M326)+M326,I326)))))</f>
        <v>3.6436231318259842</v>
      </c>
      <c r="E326" s="27" t="s">
        <v>6</v>
      </c>
      <c r="F326" s="75">
        <f>(F$334-F$314)/5+F322</f>
        <v>16680</v>
      </c>
      <c r="G326" s="105">
        <f>(G$334-G$314)/5+G322</f>
        <v>4.12</v>
      </c>
      <c r="H326" s="133">
        <f t="shared" si="71"/>
        <v>4048.5436893203882</v>
      </c>
      <c r="I326" s="16">
        <f>IF(I328=0,G329,IF(I328=1,(G328-G329)*I329+G329,IF(I328=2,(G327-G328)*I329+G328,IF(I328=3,(G326-G327)*I329+G327,G326))))</f>
        <v>5.6369268344202981</v>
      </c>
      <c r="J326" s="107">
        <f>(J$334-J$314)/5+J322</f>
        <v>16480</v>
      </c>
      <c r="K326" s="105">
        <f>(K$334-K$314)/5+K322</f>
        <v>3.75</v>
      </c>
      <c r="L326" s="133">
        <f t="shared" si="66"/>
        <v>4394.666666666667</v>
      </c>
      <c r="M326" s="16">
        <f>IF(M328=0,K329,IF(M328=1,(K328-K329)*M329+K329,IF(M328=2,(K327-K328)*M329+K328,IF(M328=3,(K326-K327)*M329+K327,K326))))</f>
        <v>4.1366046002190577</v>
      </c>
      <c r="N326" s="107">
        <f>(N$334-N$314)/5+N322</f>
        <v>16240</v>
      </c>
      <c r="O326" s="105">
        <f>(O$334-O$314)/5+O322</f>
        <v>3.38</v>
      </c>
      <c r="P326" s="133">
        <f t="shared" si="67"/>
        <v>4804.7337278106506</v>
      </c>
      <c r="Q326" s="16">
        <f>IF(Q328=0,O329,IF(Q328=1,(O328-O329)*Q329+O329,IF(Q328=2,(O327-O328)*Q329+O328,IF(Q328=3,(O326-O327)*Q329+O327,O326))))</f>
        <v>3.4040984751484111</v>
      </c>
      <c r="R326" s="107">
        <f>(R$334-R$314)/5+R322</f>
        <v>15980</v>
      </c>
      <c r="S326" s="105">
        <f>(S$334-S$314)/5+S322</f>
        <v>2.9800000000000004</v>
      </c>
      <c r="T326" s="141">
        <f t="shared" si="68"/>
        <v>5362.4161073825499</v>
      </c>
      <c r="U326" s="16">
        <f>IF(U328=0,S329,IF(U328=1,(S328-S329)*U329+S329,IF(U328=2,(S327-S328)*U329+S328,IF(U328=3,(S326-S327)*U329+S327,S326))))</f>
        <v>2.6980469769464981</v>
      </c>
      <c r="V326" s="107">
        <f>(V$334-V$314)/5+V322</f>
        <v>15280</v>
      </c>
      <c r="W326" s="105">
        <f>(W$334-W$314)/5+W322</f>
        <v>2.7199999999999998</v>
      </c>
      <c r="X326" s="141">
        <f t="shared" si="69"/>
        <v>5617.6470588235297</v>
      </c>
      <c r="Y326" s="16">
        <f>IF(Y328=0,W329,IF(Y328=1,(W328-W329)*Y329+W329,IF(Y328=2,(W327-W328)*Y329+W328,IF(Y328=3,(W326-W327)*Y329+W327,W326))))</f>
        <v>2.2770023466993168</v>
      </c>
      <c r="Z326" s="107">
        <f>(Z$334-Z$314)/5+Z322</f>
        <v>14480</v>
      </c>
      <c r="AA326" s="105">
        <f>(AA$334-AA$314)/5+AA322</f>
        <v>2.4399999999999995</v>
      </c>
      <c r="AB326" s="145">
        <f t="shared" si="70"/>
        <v>5934.426229508198</v>
      </c>
      <c r="AC326" s="59">
        <f>IF(AC328=0,AA329,IF(AC328=1,(AA328-AA329)*AC329+AA329,IF(AC328=2,(AA327-AA328)*AC329+AA328,IF(AC328=3,(AA326-AA327)*AC329+AA327,AA326))))</f>
        <v>1.838316355948491</v>
      </c>
      <c r="AE326" s="23"/>
      <c r="AF326" s="23"/>
      <c r="AG326" s="23"/>
      <c r="AH326" s="23"/>
      <c r="AI326" s="23"/>
      <c r="AJ326" s="23"/>
      <c r="AK326" s="23"/>
      <c r="AL326" s="23"/>
    </row>
    <row r="327" spans="1:38" x14ac:dyDescent="0.25">
      <c r="A327" s="192"/>
      <c r="B327" s="187"/>
      <c r="C327" s="13">
        <f>C$1/(21-E$1)*(C$262-B326)</f>
        <v>4958.6776859504134</v>
      </c>
      <c r="D327" s="32">
        <f>(C327/P$1)^(1/1.3)*50+C$391+$C$2/2+$N$2/100*5+X$2/2</f>
        <v>38.365033079726999</v>
      </c>
      <c r="E327" s="28" t="s">
        <v>20</v>
      </c>
      <c r="F327" s="5">
        <v>14000</v>
      </c>
      <c r="G327" s="104">
        <f>(G$335-G$315)/5+G323</f>
        <v>4.3</v>
      </c>
      <c r="H327" s="134">
        <f t="shared" si="71"/>
        <v>3255.8139534883721</v>
      </c>
      <c r="I327" s="63">
        <f>$C327/I326</f>
        <v>879.67749655213754</v>
      </c>
      <c r="J327" s="49">
        <v>14000</v>
      </c>
      <c r="K327" s="104">
        <f>(K$335-K$315)/5+K323</f>
        <v>3.9300000000000006</v>
      </c>
      <c r="L327" s="134">
        <f t="shared" si="66"/>
        <v>3562.3409669211192</v>
      </c>
      <c r="M327" s="63">
        <f>$C327/M326</f>
        <v>1198.731366707812</v>
      </c>
      <c r="N327" s="49">
        <v>14000</v>
      </c>
      <c r="O327" s="104">
        <f>(O$335-O$315)/5+O323</f>
        <v>3.5600000000000005</v>
      </c>
      <c r="P327" s="134">
        <f t="shared" si="67"/>
        <v>3932.5842696629206</v>
      </c>
      <c r="Q327" s="63">
        <f>$C327/Q326</f>
        <v>1456.6786836959016</v>
      </c>
      <c r="R327" s="49">
        <v>14000</v>
      </c>
      <c r="S327" s="104">
        <f>(S$335-S$315)/5+S323</f>
        <v>3.1599999999999997</v>
      </c>
      <c r="T327" s="139">
        <f t="shared" si="68"/>
        <v>4430.3797468354433</v>
      </c>
      <c r="U327" s="63">
        <f>$C327/U326</f>
        <v>1837.8767042679046</v>
      </c>
      <c r="V327" s="49">
        <v>14000</v>
      </c>
      <c r="W327" s="104">
        <f>(W$335-W$315)/5+W323</f>
        <v>2.91</v>
      </c>
      <c r="X327" s="139">
        <f t="shared" si="69"/>
        <v>4810.9965635738827</v>
      </c>
      <c r="Y327" s="63">
        <f>$C327/Y326</f>
        <v>2177.7218162020708</v>
      </c>
      <c r="Z327" s="49">
        <v>14000</v>
      </c>
      <c r="AA327" s="104">
        <f>(AA$335-AA$315)/5+AA323</f>
        <v>2.6099999999999994</v>
      </c>
      <c r="AB327" s="147">
        <f t="shared" si="70"/>
        <v>5363.9846743295029</v>
      </c>
      <c r="AC327" s="63">
        <f>IF($C327&gt;Z326,AB326,$C327/AC326)</f>
        <v>2697.4017121182346</v>
      </c>
      <c r="AG327" s="23"/>
      <c r="AL327" s="23"/>
    </row>
    <row r="328" spans="1:38" x14ac:dyDescent="0.25">
      <c r="A328" s="192"/>
      <c r="B328" s="187"/>
      <c r="C328" s="225">
        <f>C329/X$2/60/1.11</f>
        <v>15.015793472810751</v>
      </c>
      <c r="D328" s="38">
        <f>IF(AND(D327&lt;F$5,C327&lt;F329),C327/F329*100,IF(AND(D327&lt;J$5,C327&lt;J329),C327/(F329-((D327-F$5)/(J$5-F$5))*(F329-J329))*100,IF(AND(D327&lt;N$5,C327&lt;N329),C327/(J329-((D327-J$5)/(N$5-J$5))*(J329-N329))*100,IF(AND(D327&lt;R$5,C327&lt;R329),C327/(N329-((D327-N$5)/(R$5-N$5))*(N329-R329))*100,IF(AND(D327&lt;V$5,C331&lt;V329),C327/(R329-((D327-R$5)/(V$5-R$5))*(R329-V329))*100,100)))))</f>
        <v>100</v>
      </c>
      <c r="E328" s="28" t="s">
        <v>21</v>
      </c>
      <c r="F328" s="5">
        <v>11200</v>
      </c>
      <c r="G328" s="104">
        <f>(G$336-G$316)/5+G324</f>
        <v>4.6100000000000003</v>
      </c>
      <c r="H328" s="134">
        <f t="shared" si="71"/>
        <v>2429.5010845986985</v>
      </c>
      <c r="I328" s="130">
        <f>IF($C327&gt;F327,3,IF($C327&gt;F328,2,IF($C327&gt;F329,1,0)))</f>
        <v>1</v>
      </c>
      <c r="J328" s="49">
        <v>11200</v>
      </c>
      <c r="K328" s="104">
        <f>(K$336-K$316)/5+K324</f>
        <v>4.2399999999999993</v>
      </c>
      <c r="L328" s="134">
        <f t="shared" si="66"/>
        <v>2641.5094339622647</v>
      </c>
      <c r="M328" s="130">
        <f>IF($C327&gt;J327,3,IF($C327&gt;J328,2,IF($C327&gt;J329,1,0)))</f>
        <v>1</v>
      </c>
      <c r="N328" s="49">
        <v>11200</v>
      </c>
      <c r="O328" s="104">
        <f>(O$336-O$316)/5+O324</f>
        <v>3.8699999999999992</v>
      </c>
      <c r="P328" s="134">
        <f t="shared" si="67"/>
        <v>2894.0568475452201</v>
      </c>
      <c r="Q328" s="130">
        <f>IF($C327&gt;N327,3,IF($C327&gt;N328,2,IF($C327&gt;N329,1,0)))</f>
        <v>1</v>
      </c>
      <c r="R328" s="49">
        <v>11200</v>
      </c>
      <c r="S328" s="104">
        <f>(S$336-S$316)/5+S324</f>
        <v>3.4699999999999998</v>
      </c>
      <c r="T328" s="139">
        <f t="shared" si="68"/>
        <v>3227.6657060518733</v>
      </c>
      <c r="U328" s="130">
        <f>IF($C327&gt;R327,3,IF($C327&gt;R328,2,IF($C327&gt;R329,1,0)))</f>
        <v>1</v>
      </c>
      <c r="V328" s="49">
        <v>11200</v>
      </c>
      <c r="W328" s="104">
        <f>(W$336-W$316)/5+W324</f>
        <v>3.1399999999999997</v>
      </c>
      <c r="X328" s="139">
        <f t="shared" si="69"/>
        <v>3566.8789808917199</v>
      </c>
      <c r="Y328" s="130">
        <f>IF($C327&gt;V327,3,IF($C327&gt;V328,2,IF($C327&gt;V329,1,0)))</f>
        <v>1</v>
      </c>
      <c r="Z328" s="49">
        <v>11200</v>
      </c>
      <c r="AA328" s="104">
        <f>(AA$336-AA$316)/5+AA324</f>
        <v>2.7599999999999993</v>
      </c>
      <c r="AB328" s="147">
        <f t="shared" si="70"/>
        <v>4057.9710144927544</v>
      </c>
      <c r="AC328" s="129">
        <f>IF($C327&gt;Z326,4,IF($C327&gt;Z327,3,IF($C327&gt;Z328,2,IF($C327&gt;Z329,1,0))))</f>
        <v>1</v>
      </c>
      <c r="AG328" s="23"/>
      <c r="AL328" s="23"/>
    </row>
    <row r="329" spans="1:38" ht="15.75" thickBot="1" x14ac:dyDescent="0.3">
      <c r="A329" s="192"/>
      <c r="B329" s="188"/>
      <c r="C329" s="161">
        <f>D329*D326</f>
        <v>5000.2592264459809</v>
      </c>
      <c r="D329" s="33">
        <f>IF(AND(C327&gt;Z326,D327&gt;Z$5),AB326,IF(D327&gt;V$5,((D327-V$5)/(Z$5-V$5))*(AC327-Y327)+Y327,IF(D327&gt;R$5,((D327-R$5)/(V$5-R$5))*(Y327-U327)+U327,IF(D327&gt;N$5,((D327-N$5)/(R$5-N$5))*(U327-Q327)+Q327,IF(D327&gt;J$5,((D327-J$5)/(N$5-J$5))*(Q327-M327)+M327,IF(D327&gt;F$5,((D327-F$5)/(J$5-F$5))*(M327-I327)+I327,I327))))))</f>
        <v>1372.3316176061614</v>
      </c>
      <c r="E329" s="29" t="s">
        <v>7</v>
      </c>
      <c r="F329" s="114">
        <f>(F$337-F$317)/5+F325</f>
        <v>4940</v>
      </c>
      <c r="G329" s="106">
        <f>(G$337-G$317)/5+G325</f>
        <v>5.6399999999999988</v>
      </c>
      <c r="H329" s="135">
        <f t="shared" si="71"/>
        <v>875.88652482269526</v>
      </c>
      <c r="I329" s="131">
        <f>IF(I328=1,($C327-F329)/(F328-F329),IF(I328=2,($C327-F328)/(F327-F328),IF(I328=3,($C327-F327)/(F326-F327),0)))</f>
        <v>2.9836559026219542E-3</v>
      </c>
      <c r="J329" s="108">
        <f>(J$337-J$317)/5+J325</f>
        <v>4560</v>
      </c>
      <c r="K329" s="106">
        <f>(K$337-K$317)/5+K325</f>
        <v>4.13</v>
      </c>
      <c r="L329" s="135">
        <f t="shared" si="66"/>
        <v>1104.1162227602906</v>
      </c>
      <c r="M329" s="131">
        <f>IF(M328=1,($C327-J329)/(J328-J329),IF(M328=2,($C327-J328)/(J327-J328),IF(M328=3,($C327-J327)/(J326-J327),0)))</f>
        <v>6.0041820173255038E-2</v>
      </c>
      <c r="N329" s="108">
        <f>(N$337-N$317)/5+N325</f>
        <v>4100</v>
      </c>
      <c r="O329" s="106">
        <f>(O$337-O$317)/5+O325</f>
        <v>3.3400000000000003</v>
      </c>
      <c r="P329" s="135">
        <f t="shared" si="67"/>
        <v>1227.5449101796405</v>
      </c>
      <c r="Q329" s="131">
        <f>IF(Q328=1,($C327-N329)/(N328-N329),IF(Q328=2,($C327-N328)/(N327-N328),IF(Q328=3,($C327-N327)/(N326-N327),0)))</f>
        <v>0.12094051914794555</v>
      </c>
      <c r="R329" s="108">
        <f>(R$337-R$317)/5+R325</f>
        <v>3600</v>
      </c>
      <c r="S329" s="106">
        <f>(S$337-S$317)/5+S325</f>
        <v>2.5299999999999994</v>
      </c>
      <c r="T329" s="142">
        <f t="shared" si="68"/>
        <v>1422.9249011857712</v>
      </c>
      <c r="U329" s="131">
        <f>IF(U328=1,($C327-R329)/(R328-R329),IF(U328=2,($C327-R328)/(R327-R328),IF(U328=3,($C327-R327)/(R326-R327),0)))</f>
        <v>0.17877337973031757</v>
      </c>
      <c r="V329" s="108">
        <f>(V$337-V$317)/5+V325</f>
        <v>3100</v>
      </c>
      <c r="W329" s="106">
        <f>(W$337-W$317)/5+W325</f>
        <v>2.0200000000000005</v>
      </c>
      <c r="X329" s="142">
        <f t="shared" si="69"/>
        <v>1534.6534653465344</v>
      </c>
      <c r="Y329" s="131">
        <f>IF(Y328=1,($C327-V329)/(V328-V329),IF(Y328=2,($C327-V328)/(V327-V328),IF(Y328=3,($C327-V327)/(V326-V327),0)))</f>
        <v>0.22946638098153252</v>
      </c>
      <c r="Z329" s="108">
        <f>(Z$337-Z$317)/5+Z325</f>
        <v>2600</v>
      </c>
      <c r="AA329" s="106">
        <f>(AA$337-AA$317)/5+AA325</f>
        <v>1.49</v>
      </c>
      <c r="AB329" s="148">
        <f t="shared" si="70"/>
        <v>1744.9664429530201</v>
      </c>
      <c r="AC329" s="131">
        <f>IF(AC328=1,($C327-Z329)/(Z328-Z329),IF(AC328=2,($C327-Z328)/(Z327-Z328),IF(AC328=3,($C327-Z327)/(Z326-Z327),0)))</f>
        <v>0.27426484720353644</v>
      </c>
      <c r="AG329" s="23"/>
      <c r="AL329" s="23"/>
    </row>
    <row r="330" spans="1:38" x14ac:dyDescent="0.25">
      <c r="A330" s="192"/>
      <c r="B330" s="186">
        <v>6</v>
      </c>
      <c r="C330" s="34"/>
      <c r="D330" s="31">
        <f>IF(D331&gt;V$5,(1-(D331-V$5)/(Z$5-V$5))*(Y330-AC330)+AC330,IF(D331&gt;R$5,(1-(D331-R$5)/(V$5-R$5))*(U330-Y330)+Y330,IF(D331&gt;N$5,(1-(D331-N$5)/(R$5-N$5))*(Q330-U330)+U330,IF(D331&gt;J$5,(1-(D331-J$5)/(N$5-J$5))*(M330-Q330)+Q330,IF(D331&gt;F$5,(1-(D331-F$5)/(J$5-F$5))*(I330-M330)+M330,I330)))))</f>
        <v>3.8779381322461215</v>
      </c>
      <c r="E330" s="27" t="s">
        <v>6</v>
      </c>
      <c r="F330" s="75">
        <f>(F$334-F$314)/5+F326</f>
        <v>16740</v>
      </c>
      <c r="G330" s="105">
        <f>(G$334-G$314)/5+G326</f>
        <v>4.41</v>
      </c>
      <c r="H330" s="133">
        <f t="shared" si="71"/>
        <v>3795.9183673469388</v>
      </c>
      <c r="I330" s="16">
        <f>IF(I332=0,G333,IF(I332=1,(G332-G333)*I333+G333,IF(I332=2,(G331-G332)*I333+G332,IF(I332=3,(G330-G331)*I333+G331,G330))))</f>
        <v>6.1199999999999983</v>
      </c>
      <c r="J330" s="107">
        <f>(J$334-J$314)/5+J326</f>
        <v>16540</v>
      </c>
      <c r="K330" s="105">
        <f>(K$334-K$314)/5+K326</f>
        <v>4</v>
      </c>
      <c r="L330" s="133">
        <f t="shared" si="66"/>
        <v>4135</v>
      </c>
      <c r="M330" s="16">
        <f>IF(M332=0,K333,IF(M332=1,(K332-K333)*M333+K333,IF(M332=2,(K331-K332)*M333+K332,IF(M332=3,(K330-K331)*M333+K331,K330))))</f>
        <v>4.2983669809262981</v>
      </c>
      <c r="N330" s="107">
        <f>(N$334-N$314)/5+N326</f>
        <v>16320</v>
      </c>
      <c r="O330" s="105">
        <f>(O$334-O$314)/5+O326</f>
        <v>3.59</v>
      </c>
      <c r="P330" s="133">
        <f t="shared" si="67"/>
        <v>4545.9610027855151</v>
      </c>
      <c r="Q330" s="16">
        <f>IF(Q332=0,O333,IF(Q332=1,(O332-O333)*Q333+O333,IF(Q332=2,(O331-O332)*Q333+O332,IF(Q332=3,(O330-O331)*Q333+O331,O330))))</f>
        <v>3.488820332842749</v>
      </c>
      <c r="R330" s="107">
        <f>(R$334-R$314)/5+R326</f>
        <v>16040</v>
      </c>
      <c r="S330" s="105">
        <f>(S$334-S$314)/5+S326</f>
        <v>3.1400000000000006</v>
      </c>
      <c r="T330" s="141">
        <f t="shared" si="68"/>
        <v>5108.2802547770689</v>
      </c>
      <c r="U330" s="16">
        <f>IF(U332=0,S333,IF(U332=1,(S332-S333)*U333+S333,IF(U332=2,(S331-S332)*U333+S332,IF(U332=3,(S330-S331)*U333+S331,S330))))</f>
        <v>2.7163424454333538</v>
      </c>
      <c r="V330" s="107">
        <f>(V$334-V$314)/5+V326</f>
        <v>15340</v>
      </c>
      <c r="W330" s="105">
        <f>(W$334-W$314)/5+W326</f>
        <v>2.8099999999999996</v>
      </c>
      <c r="X330" s="141">
        <f t="shared" si="69"/>
        <v>5459.0747330960858</v>
      </c>
      <c r="Y330" s="16">
        <f>IF(Y332=0,W333,IF(Y332=1,(W332-W333)*Y333+W333,IF(Y332=2,(W331-W332)*Y333+W332,IF(Y332=3,(W330-W331)*Y333+W331,W330))))</f>
        <v>2.2723379468286371</v>
      </c>
      <c r="Z330" s="107">
        <f>(Z$334-Z$314)/5+Z326</f>
        <v>14540</v>
      </c>
      <c r="AA330" s="105">
        <f>(AA$334-AA$314)/5+AA326</f>
        <v>2.4699999999999993</v>
      </c>
      <c r="AB330" s="145">
        <f t="shared" si="70"/>
        <v>5886.6396761133619</v>
      </c>
      <c r="AC330" s="59">
        <f>IF(AC332=0,AA333,IF(AC332=1,(AA332-AA333)*AC333+AA333,IF(AC332=2,(AA331-AA332)*AC333+AA332,IF(AC332=3,(AA330-AA331)*AC333+AA331,AA330))))</f>
        <v>1.8143425995492108</v>
      </c>
      <c r="AE330" s="23"/>
      <c r="AF330" s="23"/>
      <c r="AG330" s="23"/>
      <c r="AH330" s="23"/>
      <c r="AI330" s="23"/>
      <c r="AJ330" s="23"/>
      <c r="AK330" s="23"/>
      <c r="AL330" s="23"/>
    </row>
    <row r="331" spans="1:38" x14ac:dyDescent="0.25">
      <c r="A331" s="192"/>
      <c r="B331" s="187"/>
      <c r="C331" s="13">
        <f>C$1/(21-E$1)*(C$262-B330)</f>
        <v>4628.0991735537191</v>
      </c>
      <c r="D331" s="32">
        <f>(C331/P$1)^(1/1.3)*50+C$391+$C$2/2+$N$2/100*5+X$2/2</f>
        <v>37.596693159532336</v>
      </c>
      <c r="E331" s="28" t="s">
        <v>20</v>
      </c>
      <c r="F331" s="5">
        <v>14000</v>
      </c>
      <c r="G331" s="104">
        <f>(G$335-G$315)/5+G327</f>
        <v>4.5999999999999996</v>
      </c>
      <c r="H331" s="134">
        <f t="shared" si="71"/>
        <v>3043.4782608695655</v>
      </c>
      <c r="I331" s="63">
        <f>$C331/I330</f>
        <v>756.22535515583661</v>
      </c>
      <c r="J331" s="49">
        <v>14000</v>
      </c>
      <c r="K331" s="104">
        <f>(K$335-K$315)/5+K327</f>
        <v>4.1900000000000004</v>
      </c>
      <c r="L331" s="134">
        <f t="shared" si="66"/>
        <v>3341.2887828162288</v>
      </c>
      <c r="M331" s="63">
        <f>$C331/M330</f>
        <v>1076.7110379571088</v>
      </c>
      <c r="N331" s="49">
        <v>14000</v>
      </c>
      <c r="O331" s="104">
        <f>(O$335-O$315)/5+O327</f>
        <v>3.7800000000000007</v>
      </c>
      <c r="P331" s="134">
        <f t="shared" si="67"/>
        <v>3703.703703703703</v>
      </c>
      <c r="Q331" s="63">
        <f>$C331/Q330</f>
        <v>1326.5513073247503</v>
      </c>
      <c r="R331" s="49">
        <v>14000</v>
      </c>
      <c r="S331" s="104">
        <f>(S$335-S$315)/5+S327</f>
        <v>3.3299999999999996</v>
      </c>
      <c r="T331" s="139">
        <f t="shared" si="68"/>
        <v>4204.2042042042049</v>
      </c>
      <c r="U331" s="63">
        <f>$C331/U330</f>
        <v>1703.7981280064162</v>
      </c>
      <c r="V331" s="49">
        <v>14000</v>
      </c>
      <c r="W331" s="104">
        <f>(W$335-W$315)/5+W327</f>
        <v>3.0300000000000002</v>
      </c>
      <c r="X331" s="139">
        <f t="shared" si="69"/>
        <v>4620.4620462046205</v>
      </c>
      <c r="Y331" s="63">
        <f>$C331/Y330</f>
        <v>2036.7125321358444</v>
      </c>
      <c r="Z331" s="49">
        <v>14000</v>
      </c>
      <c r="AA331" s="104">
        <f>(AA$335-AA$315)/5+AA327</f>
        <v>2.6799999999999993</v>
      </c>
      <c r="AB331" s="147">
        <f t="shared" si="70"/>
        <v>5223.8805970149269</v>
      </c>
      <c r="AC331" s="63">
        <f>IF($C331&gt;Z330,AB330,$C331/AC330)</f>
        <v>2550.8408250479324</v>
      </c>
      <c r="AL331" s="23"/>
    </row>
    <row r="332" spans="1:38" x14ac:dyDescent="0.25">
      <c r="A332" s="192"/>
      <c r="B332" s="187"/>
      <c r="C332" s="225">
        <f>C333/X$2/60/1.11</f>
        <v>14.049813426311832</v>
      </c>
      <c r="D332" s="38">
        <f>IF(AND(D331&lt;F$5,C331&lt;F333),C331/F333*100,IF(AND(D331&lt;J$5,C331&lt;J333),C331/(F333-((D331-F$5)/(J$5-F$5))*(F333-J333))*100,IF(AND(D331&lt;N$5,C331&lt;N333),C331/(J333-((D331-J$5)/(N$5-J$5))*(J333-N333))*100,IF(AND(D331&lt;R$5,C331&lt;R333),C331/(N333-((D331-N$5)/(R$5-N$5))*(N333-R333))*100,IF(AND(D331&lt;V$5,C335&lt;V333),C331/(R333-((D331-R$5)/(V$5-R$5))*(R333-V333))*100,100)))))</f>
        <v>100</v>
      </c>
      <c r="E332" s="28" t="s">
        <v>21</v>
      </c>
      <c r="F332" s="5">
        <v>11200</v>
      </c>
      <c r="G332" s="104">
        <f>(G$336-G$316)/5+G328</f>
        <v>4.9300000000000006</v>
      </c>
      <c r="H332" s="134">
        <f t="shared" si="71"/>
        <v>2271.805273833671</v>
      </c>
      <c r="I332" s="130">
        <f>IF($C331&gt;F331,3,IF($C331&gt;F332,2,IF($C331&gt;F333,1,0)))</f>
        <v>0</v>
      </c>
      <c r="J332" s="49">
        <v>11200</v>
      </c>
      <c r="K332" s="104">
        <f>(K$336-K$316)/5+K328</f>
        <v>4.5199999999999996</v>
      </c>
      <c r="L332" s="134">
        <f t="shared" si="66"/>
        <v>2477.8761061946907</v>
      </c>
      <c r="M332" s="130">
        <f>IF($C331&gt;J331,3,IF($C331&gt;J332,2,IF($C331&gt;J333,1,0)))</f>
        <v>1</v>
      </c>
      <c r="N332" s="49">
        <v>11200</v>
      </c>
      <c r="O332" s="104">
        <f>(O$336-O$316)/5+O328</f>
        <v>4.1099999999999994</v>
      </c>
      <c r="P332" s="134">
        <f t="shared" si="67"/>
        <v>2725.0608272506088</v>
      </c>
      <c r="Q332" s="130">
        <f>IF($C331&gt;N331,3,IF($C331&gt;N332,2,IF($C331&gt;N333,1,0)))</f>
        <v>1</v>
      </c>
      <c r="R332" s="49">
        <v>11200</v>
      </c>
      <c r="S332" s="104">
        <f>(S$336-S$316)/5+S328</f>
        <v>3.6599999999999997</v>
      </c>
      <c r="T332" s="139">
        <f t="shared" si="68"/>
        <v>3060.1092896174864</v>
      </c>
      <c r="U332" s="130">
        <f>IF($C331&gt;R331,3,IF($C331&gt;R332,2,IF($C331&gt;R333,1,0)))</f>
        <v>1</v>
      </c>
      <c r="V332" s="49">
        <v>11200</v>
      </c>
      <c r="W332" s="104">
        <f>(W$336-W$316)/5+W328</f>
        <v>3.2699999999999996</v>
      </c>
      <c r="X332" s="139">
        <f t="shared" si="69"/>
        <v>3425.0764525993886</v>
      </c>
      <c r="Y332" s="130">
        <f>IF($C331&gt;V331,3,IF($C331&gt;V332,2,IF($C331&gt;V333,1,0)))</f>
        <v>1</v>
      </c>
      <c r="Z332" s="49">
        <v>11200</v>
      </c>
      <c r="AA332" s="104">
        <f>(AA$336-AA$316)/5+AA328</f>
        <v>2.8299999999999992</v>
      </c>
      <c r="AB332" s="147">
        <f t="shared" si="70"/>
        <v>3957.5971731448776</v>
      </c>
      <c r="AC332" s="129">
        <f>IF($C331&gt;Z330,4,IF($C331&gt;Z331,3,IF($C331&gt;Z332,2,IF($C331&gt;Z333,1,0))))</f>
        <v>1</v>
      </c>
      <c r="AL332" s="23"/>
    </row>
    <row r="333" spans="1:38" ht="15.75" thickBot="1" x14ac:dyDescent="0.3">
      <c r="A333" s="192"/>
      <c r="B333" s="188"/>
      <c r="C333" s="161">
        <f>D333*D330</f>
        <v>4678.5878709618401</v>
      </c>
      <c r="D333" s="33">
        <f>IF(AND(C331&gt;Z330,D331&gt;Z$5),AB330,IF(D331&gt;V$5,((D331-V$5)/(Z$5-V$5))*(AC331-Y331)+Y331,IF(D331&gt;R$5,((D331-R$5)/(V$5-R$5))*(Y331-U331)+U331,IF(D331&gt;N$5,((D331-N$5)/(R$5-N$5))*(U331-Q331)+Q331,IF(D331&gt;J$5,((D331-J$5)/(N$5-J$5))*(Q331-M331)+M331,IF(D331&gt;F$5,((D331-F$5)/(J$5-F$5))*(M331-I331)+I331,I331))))))</f>
        <v>1206.4627416456431</v>
      </c>
      <c r="E333" s="29" t="s">
        <v>7</v>
      </c>
      <c r="F333" s="114">
        <f>(F$337-F$317)/5+F329</f>
        <v>4720</v>
      </c>
      <c r="G333" s="106">
        <f>(G$337-G$317)/5+G329</f>
        <v>6.1199999999999983</v>
      </c>
      <c r="H333" s="135">
        <f t="shared" si="71"/>
        <v>771.24183006535964</v>
      </c>
      <c r="I333" s="131">
        <f>IF(I332=1,($C331-F333)/(F332-F333),IF(I332=2,($C331-F332)/(F331-F332),IF(I332=3,($C331-F331)/(F330-F331),0)))</f>
        <v>0</v>
      </c>
      <c r="J333" s="108">
        <f>(J$337-J$317)/5+J329</f>
        <v>4380</v>
      </c>
      <c r="K333" s="106">
        <f>(K$337-K$317)/5+K329</f>
        <v>4.29</v>
      </c>
      <c r="L333" s="135">
        <f t="shared" si="66"/>
        <v>1020.979020979021</v>
      </c>
      <c r="M333" s="131">
        <f>IF(M332=1,($C331-J333)/(J332-J333),IF(M332=2,($C331-J332)/(J331-J332),IF(M332=3,($C331-J331)/(J330-J331),0)))</f>
        <v>3.6378177940428018E-2</v>
      </c>
      <c r="N333" s="108">
        <f>(N$337-N$317)/5+N329</f>
        <v>3900</v>
      </c>
      <c r="O333" s="106">
        <f>(O$337-O$317)/5+O329</f>
        <v>3.4200000000000004</v>
      </c>
      <c r="P333" s="135">
        <f t="shared" si="67"/>
        <v>1140.3508771929824</v>
      </c>
      <c r="Q333" s="131">
        <f>IF(Q332=1,($C331-N333)/(N332-N333),IF(Q332=2,($C331-N332)/(N331-N332),IF(Q332=3,($C331-N331)/(N330-N331),0)))</f>
        <v>9.9739612815577958E-2</v>
      </c>
      <c r="R333" s="108">
        <f>(R$337-R$317)/5+R329</f>
        <v>3400</v>
      </c>
      <c r="S333" s="106">
        <f>(S$337-S$317)/5+S329</f>
        <v>2.5399999999999991</v>
      </c>
      <c r="T333" s="142">
        <f t="shared" si="68"/>
        <v>1338.5826771653549</v>
      </c>
      <c r="U333" s="131">
        <f>IF(U332=1,($C331-R333)/(R332-R333),IF(U332=2,($C331-R332)/(R331-R332),IF(U332=3,($C331-R331)/(R330-R331),0)))</f>
        <v>0.15744861199406654</v>
      </c>
      <c r="V333" s="108">
        <f>(V$337-V$317)/5+V329</f>
        <v>2900</v>
      </c>
      <c r="W333" s="106">
        <f>(W$337-W$317)/5+W329</f>
        <v>2.0100000000000007</v>
      </c>
      <c r="X333" s="142">
        <f t="shared" si="69"/>
        <v>1442.7860696517407</v>
      </c>
      <c r="Y333" s="131">
        <f>IF(Y332=1,($C331-V333)/(V332-V333),IF(Y332=2,($C331-V332)/(V331-V332),IF(Y332=3,($C331-V331)/(V330-V331),0)))</f>
        <v>0.20820471970526735</v>
      </c>
      <c r="Z333" s="108">
        <f>(Z$337-Z$317)/5+Z329</f>
        <v>2400</v>
      </c>
      <c r="AA333" s="106">
        <f>(AA$337-AA$317)/5+AA329</f>
        <v>1.47</v>
      </c>
      <c r="AB333" s="148">
        <f t="shared" si="70"/>
        <v>1632.6530612244899</v>
      </c>
      <c r="AC333" s="131">
        <f>IF(AC332=1,($C331-Z333)/(Z332-Z333),IF(AC332=2,($C331-Z332)/(Z331-Z332),IF(AC332=3,($C331-Z331)/(Z330-Z331),0)))</f>
        <v>0.25319308790383172</v>
      </c>
      <c r="AL333" s="23"/>
    </row>
    <row r="334" spans="1:38" x14ac:dyDescent="0.25">
      <c r="A334" s="192"/>
      <c r="B334" s="186">
        <v>7</v>
      </c>
      <c r="C334" s="34"/>
      <c r="D334" s="31">
        <f>IF(D335&gt;V$5,(1-(D335-V$5)/(Z$5-V$5))*(Y334-AC334)+AC334,IF(D335&gt;R$5,(1-(D335-R$5)/(V$5-R$5))*(U334-Y334)+Y334,IF(D335&gt;N$5,(1-(D335-N$5)/(R$5-N$5))*(Q334-U334)+U334,IF(D335&gt;J$5,(1-(D335-J$5)/(N$5-J$5))*(M334-Q334)+Q334,IF(D335&gt;F$5,(1-(D335-F$5)/(J$5-F$5))*(I334-M334)+M334,I334)))))</f>
        <v>4.1327367021297672</v>
      </c>
      <c r="E334" s="27" t="s">
        <v>6</v>
      </c>
      <c r="F334" s="3">
        <v>16800</v>
      </c>
      <c r="G334" s="74">
        <v>4.7</v>
      </c>
      <c r="H334" s="133">
        <f t="shared" si="71"/>
        <v>3574.4680851063827</v>
      </c>
      <c r="I334" s="16">
        <f>IF(I336=0,G337,IF(I336=1,(G336-G337)*I337+G337,IF(I336=2,(G335-G336)*I337+G336,IF(I336=3,(G334-G335)*I337+G335,G334))))</f>
        <v>6.6</v>
      </c>
      <c r="J334" s="48">
        <v>16600</v>
      </c>
      <c r="K334" s="4">
        <v>4.25</v>
      </c>
      <c r="L334" s="133">
        <f t="shared" si="66"/>
        <v>3905.8823529411766</v>
      </c>
      <c r="M334" s="16">
        <f>IF(M336=0,K337,IF(M336=1,(K336-K337)*M337+K337,IF(M336=2,(K335-K336)*M337+K336,IF(M336=3,(K334-K335)*M337+K335,K334))))</f>
        <v>4.4548760330578512</v>
      </c>
      <c r="N334" s="48">
        <v>16400</v>
      </c>
      <c r="O334" s="4">
        <v>3.8</v>
      </c>
      <c r="P334" s="133">
        <f t="shared" si="67"/>
        <v>4315.7894736842109</v>
      </c>
      <c r="Q334" s="16">
        <f>IF(Q336=0,O337,IF(Q336=1,(O336-O337)*Q337+O337,IF(Q336=2,(O335-O336)*Q337+O336,IF(Q336=3,(O334-O335)*Q337+O335,O334))))</f>
        <v>3.5677190082644628</v>
      </c>
      <c r="R334" s="48">
        <v>16100</v>
      </c>
      <c r="S334" s="4">
        <v>3.3</v>
      </c>
      <c r="T334" s="141">
        <f t="shared" si="68"/>
        <v>4878.787878787879</v>
      </c>
      <c r="U334" s="16">
        <f>IF(U336=0,S337,IF(U336=1,(S336-S337)*U337+S337,IF(U336=2,(S335-S336)*U337+S336,IF(U336=3,(S334-S335)*U337+S335,S334))))</f>
        <v>2.7283471074380166</v>
      </c>
      <c r="V334" s="48">
        <v>15400</v>
      </c>
      <c r="W334" s="4">
        <v>2.9</v>
      </c>
      <c r="X334" s="141">
        <f t="shared" si="69"/>
        <v>5310.3448275862074</v>
      </c>
      <c r="Y334" s="16">
        <f>IF(Y336=0,W337,IF(Y336=1,(W336-W337)*Y337+W337,IF(Y336=2,(W335-W336)*Y337+W336,IF(Y336=3,(W334-W335)*Y337+W335,W334))))</f>
        <v>2.2631210500729217</v>
      </c>
      <c r="Z334" s="48">
        <v>14600</v>
      </c>
      <c r="AA334" s="4">
        <v>2.5</v>
      </c>
      <c r="AB334" s="149">
        <f t="shared" si="70"/>
        <v>5840</v>
      </c>
      <c r="AC334" s="59">
        <f>IF(AC336=0,AA337,IF(AC336=1,(AA336-AA337)*AC337+AA337,IF(AC336=2,(AA335-AA336)*AC337+AA336,IF(AC336=3,(AA334-AA335)*AC337+AA335,AA334))))</f>
        <v>1.7879338842975205</v>
      </c>
      <c r="AE334" s="23"/>
      <c r="AF334" s="23"/>
      <c r="AG334" s="23"/>
      <c r="AH334" s="23"/>
      <c r="AI334" s="23"/>
      <c r="AJ334" s="23"/>
      <c r="AK334" s="23"/>
      <c r="AL334" s="23"/>
    </row>
    <row r="335" spans="1:38" x14ac:dyDescent="0.25">
      <c r="A335" s="192"/>
      <c r="B335" s="187"/>
      <c r="C335" s="13">
        <f>C$1/(21-E$1)*(C$262-B334)</f>
        <v>4297.5206611570247</v>
      </c>
      <c r="D335" s="32">
        <f>(C335/P$1)^(1/1.3)*50+C$391+$C$2/2+$N$2/100*5+X$2/2</f>
        <v>36.815571099169887</v>
      </c>
      <c r="E335" s="28" t="s">
        <v>20</v>
      </c>
      <c r="F335" s="5">
        <v>14000</v>
      </c>
      <c r="G335" s="71">
        <v>4.9000000000000004</v>
      </c>
      <c r="H335" s="134">
        <f t="shared" si="71"/>
        <v>2857.1428571428569</v>
      </c>
      <c r="I335" s="63">
        <f>$C335/I334</f>
        <v>651.13949411470071</v>
      </c>
      <c r="J335" s="49">
        <v>14000</v>
      </c>
      <c r="K335" s="6">
        <v>4.45</v>
      </c>
      <c r="L335" s="134">
        <f t="shared" si="66"/>
        <v>3146.067415730337</v>
      </c>
      <c r="M335" s="63">
        <f>$C335/M334</f>
        <v>964.67794597803504</v>
      </c>
      <c r="N335" s="49">
        <v>14000</v>
      </c>
      <c r="O335" s="6">
        <v>4</v>
      </c>
      <c r="P335" s="134">
        <f t="shared" si="67"/>
        <v>3500</v>
      </c>
      <c r="Q335" s="63">
        <f>$C335/Q334</f>
        <v>1204.5569315302043</v>
      </c>
      <c r="R335" s="49">
        <v>14000</v>
      </c>
      <c r="S335" s="6">
        <v>3.5</v>
      </c>
      <c r="T335" s="139">
        <f t="shared" si="68"/>
        <v>4000</v>
      </c>
      <c r="U335" s="63">
        <f>$C335/U334</f>
        <v>1575.1370672159451</v>
      </c>
      <c r="V335" s="49">
        <v>14000</v>
      </c>
      <c r="W335" s="6">
        <v>3.15</v>
      </c>
      <c r="X335" s="139">
        <f t="shared" si="69"/>
        <v>4444.4444444444443</v>
      </c>
      <c r="Y335" s="63">
        <f>$C335/Y334</f>
        <v>1898.9353932342908</v>
      </c>
      <c r="Z335" s="49">
        <v>14000</v>
      </c>
      <c r="AA335" s="6">
        <v>2.75</v>
      </c>
      <c r="AB335" s="147">
        <f t="shared" si="70"/>
        <v>5090.909090909091</v>
      </c>
      <c r="AC335" s="63">
        <f>IF($C335&gt;Z334,AB334,$C335/AC334)</f>
        <v>2403.6239253027643</v>
      </c>
      <c r="AL335" s="23"/>
    </row>
    <row r="336" spans="1:38" x14ac:dyDescent="0.25">
      <c r="A336" s="192"/>
      <c r="B336" s="187"/>
      <c r="C336" s="225">
        <f>C337/X$2/60/1.11</f>
        <v>13.05326025013766</v>
      </c>
      <c r="D336" s="38">
        <f>IF(AND(D335&lt;F$5,C335&lt;F337),C335/F337*100,IF(AND(D335&lt;J$5,C335&lt;J337),C335/(F337-((D335-F$5)/(J$5-F$5))*(F337-J337))*100,IF(AND(D335&lt;N$5,C335&lt;N337),C335/(J337-((D335-J$5)/(N$5-J$5))*(J337-N337))*100,IF(AND(D335&lt;R$5,C335&lt;R337),C335/(N337-((D335-N$5)/(R$5-N$5))*(N337-R337))*100,IF(AND(D335&lt;V$5,C339&lt;V337),C335/(R337-((D335-R$5)/(V$5-R$5))*(R337-V337))*100,100)))))</f>
        <v>100</v>
      </c>
      <c r="E336" s="28" t="s">
        <v>21</v>
      </c>
      <c r="F336" s="5">
        <v>11200</v>
      </c>
      <c r="G336" s="71">
        <v>5.25</v>
      </c>
      <c r="H336" s="134">
        <f t="shared" si="71"/>
        <v>2133.3333333333335</v>
      </c>
      <c r="I336" s="132">
        <f>IF($C335&gt;F335,3,IF($C335&gt;F336,2,IF($C335&gt;F337,1,0)))</f>
        <v>0</v>
      </c>
      <c r="J336" s="49">
        <v>11200</v>
      </c>
      <c r="K336" s="6">
        <v>4.8</v>
      </c>
      <c r="L336" s="134">
        <f t="shared" si="66"/>
        <v>2333.3333333333335</v>
      </c>
      <c r="M336" s="132">
        <f>IF($C335&gt;J335,3,IF($C335&gt;J336,2,IF($C335&gt;J337,1,0)))</f>
        <v>1</v>
      </c>
      <c r="N336" s="49">
        <v>11200</v>
      </c>
      <c r="O336" s="6">
        <v>4.3499999999999996</v>
      </c>
      <c r="P336" s="134">
        <f t="shared" si="67"/>
        <v>2574.7126436781609</v>
      </c>
      <c r="Q336" s="132">
        <f>IF($C335&gt;N335,3,IF($C335&gt;N336,2,IF($C335&gt;N337,1,0)))</f>
        <v>1</v>
      </c>
      <c r="R336" s="49">
        <v>11200</v>
      </c>
      <c r="S336" s="6">
        <v>3.85</v>
      </c>
      <c r="T336" s="139">
        <f t="shared" si="68"/>
        <v>2909.090909090909</v>
      </c>
      <c r="U336" s="132">
        <f>IF($C335&gt;R335,3,IF($C335&gt;R336,2,IF($C335&gt;R337,1,0)))</f>
        <v>1</v>
      </c>
      <c r="V336" s="49">
        <v>11200</v>
      </c>
      <c r="W336" s="6">
        <v>3.4</v>
      </c>
      <c r="X336" s="139">
        <f t="shared" si="69"/>
        <v>3294.1176470588234</v>
      </c>
      <c r="Y336" s="132">
        <f>IF($C335&gt;V335,3,IF($C335&gt;V336,2,IF($C335&gt;V337,1,0)))</f>
        <v>1</v>
      </c>
      <c r="Z336" s="49">
        <v>11200</v>
      </c>
      <c r="AA336" s="6">
        <v>2.9</v>
      </c>
      <c r="AB336" s="147">
        <f t="shared" si="70"/>
        <v>3862.0689655172414</v>
      </c>
      <c r="AC336" s="129">
        <f>IF($C335&gt;Z334,4,IF($C335&gt;Z335,3,IF($C335&gt;Z336,2,IF($C335&gt;Z337,1,0))))</f>
        <v>1</v>
      </c>
      <c r="AL336" s="23"/>
    </row>
    <row r="337" spans="1:38" ht="15.75" thickBot="1" x14ac:dyDescent="0.3">
      <c r="A337" s="192"/>
      <c r="B337" s="188"/>
      <c r="C337" s="161">
        <f>D337*D334</f>
        <v>4346.7356632958408</v>
      </c>
      <c r="D337" s="33">
        <f>IF(AND(C335&gt;Z334,D335&gt;Z$5),AB334,IF(D335&gt;V$5,((D335-V$5)/(Z$5-V$5))*(AC335-Y335)+Y335,IF(D335&gt;R$5,((D335-R$5)/(V$5-R$5))*(Y335-U335)+U335,IF(D335&gt;N$5,((D335-N$5)/(R$5-N$5))*(U335-Q335)+Q335,IF(D335&gt;J$5,((D335-J$5)/(N$5-J$5))*(Q335-M335)+M335,IF(D335&gt;F$5,((D335-F$5)/(J$5-F$5))*(M335-I335)+I335,I335))))))</f>
        <v>1051.781416671377</v>
      </c>
      <c r="E337" s="29" t="s">
        <v>7</v>
      </c>
      <c r="F337" s="7">
        <v>4500</v>
      </c>
      <c r="G337" s="73">
        <v>6.6</v>
      </c>
      <c r="H337" s="135">
        <f t="shared" si="71"/>
        <v>681.81818181818187</v>
      </c>
      <c r="I337" s="131">
        <f>IF(I336=1,($C335-F337)/(F336-F337),IF(I336=2,($C335-F336)/(F335-F336),IF(I336=3,($C335-F335)/(F334-F335),0)))</f>
        <v>0</v>
      </c>
      <c r="J337" s="50">
        <v>4200</v>
      </c>
      <c r="K337" s="8">
        <v>4.45</v>
      </c>
      <c r="L337" s="135">
        <f t="shared" si="66"/>
        <v>943.82022471910113</v>
      </c>
      <c r="M337" s="131">
        <f>IF(M336=1,($C335-J337)/(J336-J337),IF(M336=2,($C335-J336)/(J335-J336),IF(M336=3,($C335-J335)/(J334-J335),0)))</f>
        <v>1.3931523022432104E-2</v>
      </c>
      <c r="N337" s="50">
        <v>3700</v>
      </c>
      <c r="O337" s="8">
        <v>3.5</v>
      </c>
      <c r="P337" s="135">
        <f t="shared" si="67"/>
        <v>1057.1428571428571</v>
      </c>
      <c r="Q337" s="131">
        <f>IF(Q336=1,($C335-N337)/(N336-N337),IF(Q336=2,($C335-N336)/(N335-N336),IF(Q336=3,($C335-N335)/(N334-N335),0)))</f>
        <v>7.9669421487603295E-2</v>
      </c>
      <c r="R337" s="50">
        <v>3200</v>
      </c>
      <c r="S337" s="8">
        <v>2.5499999999999998</v>
      </c>
      <c r="T337" s="142">
        <f t="shared" si="68"/>
        <v>1254.9019607843138</v>
      </c>
      <c r="U337" s="131">
        <f>IF(U336=1,($C335-R337)/(R336-R337),IF(U336=2,($C335-R336)/(R335-R336),IF(U336=3,($C335-R335)/(R334-R335),0)))</f>
        <v>0.13719008264462809</v>
      </c>
      <c r="V337" s="50">
        <v>2700</v>
      </c>
      <c r="W337" s="8">
        <v>2</v>
      </c>
      <c r="X337" s="142">
        <f t="shared" si="69"/>
        <v>1350</v>
      </c>
      <c r="Y337" s="131">
        <f>IF(Y336=1,($C335-V337)/(V336-V337),IF(Y336=2,($C335-V336)/(V335-V336),IF(Y336=3,($C335-V335)/(V334-V335),0)))</f>
        <v>0.18794360719494407</v>
      </c>
      <c r="Z337" s="50">
        <v>2200</v>
      </c>
      <c r="AA337" s="8">
        <v>1.45</v>
      </c>
      <c r="AB337" s="148">
        <f t="shared" si="70"/>
        <v>1517.2413793103449</v>
      </c>
      <c r="AC337" s="131">
        <f>IF(AC336=1,($C335-Z337)/(Z336-Z337),IF(AC336=2,($C335-Z336)/(Z335-Z336),IF(AC336=3,($C335-Z335)/(Z334-Z335),0)))</f>
        <v>0.23305785123966941</v>
      </c>
      <c r="AL337" s="23"/>
    </row>
    <row r="338" spans="1:38" x14ac:dyDescent="0.25">
      <c r="A338" s="192"/>
      <c r="B338" s="186">
        <v>8</v>
      </c>
      <c r="C338" s="34"/>
      <c r="D338" s="31">
        <f>IF(D339&gt;V$5,(1-(D339-V$5)/(Z$5-V$5))*(Y338-AC338)+AC338,IF(D339&gt;R$5,(1-(D339-R$5)/(V$5-R$5))*(U338-Y338)+Y338,IF(D339&gt;N$5,(1-(D339-N$5)/(R$5-N$5))*(Q338-U338)+U338,IF(D339&gt;J$5,(1-(D339-J$5)/(N$5-J$5))*(M338-Q338)+Q338,IF(D339&gt;F$5,(1-(D339-F$5)/(J$5-F$5))*(I338-M338)+M338,I338)))))</f>
        <v>4.3746881371847506</v>
      </c>
      <c r="E338" s="27" t="s">
        <v>6</v>
      </c>
      <c r="F338" s="75">
        <f>(F$354-F$334)/5+F334</f>
        <v>16860</v>
      </c>
      <c r="G338" s="105">
        <f>(G$354-G$334)/5+G334</f>
        <v>4.8100000000000005</v>
      </c>
      <c r="H338" s="133">
        <f t="shared" si="71"/>
        <v>3505.1975051975051</v>
      </c>
      <c r="I338" s="16">
        <f>IF(I340=0,G341,IF(I340=1,(G340-G341)*I341+G341,IF(I340=2,(G339-G340)*I341+G340,IF(I340=3,(G338-G339)*I341+G339,G338))))</f>
        <v>6.31</v>
      </c>
      <c r="J338" s="107">
        <f>(J$354-J$334)/5+J334</f>
        <v>16640</v>
      </c>
      <c r="K338" s="105">
        <f>(K$354-K$334)/5+K334</f>
        <v>4.38</v>
      </c>
      <c r="L338" s="133">
        <f t="shared" si="66"/>
        <v>3799.0867579908677</v>
      </c>
      <c r="M338" s="16">
        <f>IF(M340=0,K341,IF(M340=1,(K340-K341)*M341+K341,IF(M340=2,(K339-K340)*M341+K340,IF(M340=3,(K338-K339)*M341+K339,K338))))</f>
        <v>4.54</v>
      </c>
      <c r="N338" s="107">
        <f>(N$354-N$334)/5+N334</f>
        <v>16440</v>
      </c>
      <c r="O338" s="105">
        <f>(O$354-O$334)/5+O334</f>
        <v>3.9299999999999997</v>
      </c>
      <c r="P338" s="133">
        <f t="shared" si="67"/>
        <v>4183.2061068702296</v>
      </c>
      <c r="Q338" s="16">
        <f>IF(Q340=0,O341,IF(Q340=1,(O340-O341)*Q341+O341,IF(Q340=2,(O339-O340)*Q341+O340,IF(Q340=3,(O338-O339)*Q341+O339,O338))))</f>
        <v>3.73</v>
      </c>
      <c r="R338" s="107">
        <f>(R$354-R$334)/5+R334</f>
        <v>16160</v>
      </c>
      <c r="S338" s="105">
        <f>(S$354-S$334)/5+S334</f>
        <v>3.48</v>
      </c>
      <c r="T338" s="141">
        <f t="shared" si="68"/>
        <v>4643.6781609195405</v>
      </c>
      <c r="U338" s="16">
        <f>IF(U340=0,S341,IF(U340=1,(S340-S341)*U341+S341,IF(U340=2,(S339-S340)*U341+S340,IF(U340=3,(S338-S339)*U341+S339,S338))))</f>
        <v>2.9597332633696269</v>
      </c>
      <c r="V338" s="107">
        <f>(V$354-V$334)/5+V334</f>
        <v>15440</v>
      </c>
      <c r="W338" s="105">
        <f>(W$354-W$334)/5+W334</f>
        <v>3.06</v>
      </c>
      <c r="X338" s="141">
        <f t="shared" si="69"/>
        <v>5045.751633986928</v>
      </c>
      <c r="Y338" s="16">
        <f>IF(Y340=0,W341,IF(Y340=1,(W340-W341)*Y341+W341,IF(Y340=2,(W339-W340)*Y341+W340,IF(Y340=3,(W338-W339)*Y341+W339,W338))))</f>
        <v>2.4588760330578512</v>
      </c>
      <c r="Z338" s="107">
        <f>(Z$354-Z$334)/5+Z334</f>
        <v>14640</v>
      </c>
      <c r="AA338" s="105">
        <f>(AA$354-AA$334)/5+AA334</f>
        <v>2.64</v>
      </c>
      <c r="AB338" s="145">
        <f t="shared" si="70"/>
        <v>5545.454545454545</v>
      </c>
      <c r="AC338" s="59">
        <f>IF(AC340=0,AA341,IF(AC340=1,(AA340-AA341)*AC341+AA341,IF(AC340=2,(AA339-AA340)*AC341+AA340,IF(AC340=3,(AA338-AA339)*AC341+AA339,AA338))))</f>
        <v>1.9544733852963065</v>
      </c>
      <c r="AE338" s="23"/>
      <c r="AF338" s="23"/>
      <c r="AG338" s="23"/>
      <c r="AH338" s="23"/>
      <c r="AI338" s="23"/>
      <c r="AJ338" s="23"/>
      <c r="AK338" s="23"/>
      <c r="AL338" s="23"/>
    </row>
    <row r="339" spans="1:38" x14ac:dyDescent="0.25">
      <c r="A339" s="192"/>
      <c r="B339" s="187"/>
      <c r="C339" s="13">
        <f>C$1/(21-E$1)*(C$262-B338)</f>
        <v>3966.9421487603308</v>
      </c>
      <c r="D339" s="32">
        <f>(C339/P$1)^(1/1.3)*50+C$391+$C$2/2+$N$2/100*5+X$2/2</f>
        <v>36.020443597624997</v>
      </c>
      <c r="E339" s="28" t="s">
        <v>20</v>
      </c>
      <c r="F339" s="5">
        <v>14000</v>
      </c>
      <c r="G339" s="104">
        <f>(G$355-G$335)/5+G335</f>
        <v>5.0200000000000005</v>
      </c>
      <c r="H339" s="134">
        <f t="shared" si="71"/>
        <v>2788.8446215139438</v>
      </c>
      <c r="I339" s="63">
        <f>$C339/I338</f>
        <v>628.67545939149466</v>
      </c>
      <c r="J339" s="49">
        <v>14000</v>
      </c>
      <c r="K339" s="104">
        <f>(K$355-K$335)/5+K335</f>
        <v>4.59</v>
      </c>
      <c r="L339" s="134">
        <f t="shared" si="66"/>
        <v>3050.1089324618738</v>
      </c>
      <c r="M339" s="63">
        <f>$C339/M338</f>
        <v>873.77580369170278</v>
      </c>
      <c r="N339" s="49">
        <v>14000</v>
      </c>
      <c r="O339" s="104">
        <f>(O$355-O$335)/5+O335</f>
        <v>4.16</v>
      </c>
      <c r="P339" s="134">
        <f t="shared" si="67"/>
        <v>3365.3846153846152</v>
      </c>
      <c r="Q339" s="63">
        <f>$C339/Q338</f>
        <v>1063.5233642789092</v>
      </c>
      <c r="R339" s="49">
        <v>14000</v>
      </c>
      <c r="S339" s="104">
        <f>(S$355-S$335)/5+S335</f>
        <v>3.69</v>
      </c>
      <c r="T339" s="139">
        <f t="shared" si="68"/>
        <v>3794.0379403794041</v>
      </c>
      <c r="U339" s="63">
        <f>$C339/U338</f>
        <v>1340.3039381474555</v>
      </c>
      <c r="V339" s="49">
        <v>14000</v>
      </c>
      <c r="W339" s="104">
        <f>(W$355-W$335)/5+W335</f>
        <v>3.32</v>
      </c>
      <c r="X339" s="139">
        <f t="shared" si="69"/>
        <v>4216.8674698795185</v>
      </c>
      <c r="Y339" s="63">
        <f>$C339/Y338</f>
        <v>1613.3152283513264</v>
      </c>
      <c r="Z339" s="49">
        <v>14000</v>
      </c>
      <c r="AA339" s="104">
        <f>(AA$355-AA$335)/5+AA335</f>
        <v>2.9</v>
      </c>
      <c r="AB339" s="147">
        <f t="shared" si="70"/>
        <v>4827.5862068965516</v>
      </c>
      <c r="AC339" s="63">
        <f>IF($C339&gt;Z338,AB338,$C339/AC338)</f>
        <v>2029.6731480735541</v>
      </c>
      <c r="AL339" s="23"/>
    </row>
    <row r="340" spans="1:38" x14ac:dyDescent="0.25">
      <c r="A340" s="192"/>
      <c r="B340" s="187"/>
      <c r="C340" s="225">
        <f>C341/X$2/60/1.11</f>
        <v>11.987711453219372</v>
      </c>
      <c r="D340" s="38">
        <f>IF(AND(D339&lt;F$5,C339&lt;F341),C339/F341*100,IF(AND(D339&lt;J$5,C339&lt;J341),C339/(F341-((D339-F$5)/(J$5-F$5))*(F341-J341))*100,IF(AND(D339&lt;N$5,C339&lt;N341),C339/(J341-((D339-J$5)/(N$5-J$5))*(J341-N341))*100,IF(AND(D339&lt;R$5,C339&lt;R341),C339/(N341-((D339-N$5)/(R$5-N$5))*(N341-R341))*100,IF(AND(D339&lt;V$5,C343&lt;V341),C339/(R341-((D339-R$5)/(V$5-R$5))*(R341-V341))*100,100)))))</f>
        <v>88.114375413028782</v>
      </c>
      <c r="E340" s="28" t="s">
        <v>21</v>
      </c>
      <c r="F340" s="5">
        <v>11200</v>
      </c>
      <c r="G340" s="104">
        <f>(G$356-G$336)/5+G336</f>
        <v>5.37</v>
      </c>
      <c r="H340" s="134">
        <f t="shared" si="71"/>
        <v>2085.6610800744879</v>
      </c>
      <c r="I340" s="130">
        <f>IF($C339&gt;F339,3,IF($C339&gt;F340,2,IF($C339&gt;F341,1,0)))</f>
        <v>0</v>
      </c>
      <c r="J340" s="49">
        <v>11200</v>
      </c>
      <c r="K340" s="104">
        <f>(K$356-K$336)/5+K336</f>
        <v>4.95</v>
      </c>
      <c r="L340" s="134">
        <f t="shared" si="66"/>
        <v>2262.6262626262624</v>
      </c>
      <c r="M340" s="130">
        <f>IF($C339&gt;J339,3,IF($C339&gt;J340,2,IF($C339&gt;J341,1,0)))</f>
        <v>0</v>
      </c>
      <c r="N340" s="49">
        <v>11200</v>
      </c>
      <c r="O340" s="104">
        <f>(O$356-O$336)/5+O336</f>
        <v>4.5299999999999994</v>
      </c>
      <c r="P340" s="134">
        <f t="shared" si="67"/>
        <v>2472.4061810154531</v>
      </c>
      <c r="Q340" s="130">
        <f>IF($C339&gt;N339,3,IF($C339&gt;N340,2,IF($C339&gt;N341,1,0)))</f>
        <v>0</v>
      </c>
      <c r="R340" s="49">
        <v>11200</v>
      </c>
      <c r="S340" s="104">
        <f>(S$356-S$336)/5+S336</f>
        <v>4.0600000000000005</v>
      </c>
      <c r="T340" s="139">
        <f t="shared" si="68"/>
        <v>2758.6206896551721</v>
      </c>
      <c r="U340" s="130">
        <f>IF($C339&gt;R339,3,IF($C339&gt;R340,2,IF($C339&gt;R341,1,0)))</f>
        <v>1</v>
      </c>
      <c r="V340" s="49">
        <v>11200</v>
      </c>
      <c r="W340" s="104">
        <f>(W$356-W$336)/5+W336</f>
        <v>3.58</v>
      </c>
      <c r="X340" s="139">
        <f t="shared" si="69"/>
        <v>3128.4916201117317</v>
      </c>
      <c r="Y340" s="130">
        <f>IF($C339&gt;V339,3,IF($C339&gt;V340,2,IF($C339&gt;V341,1,0)))</f>
        <v>1</v>
      </c>
      <c r="Z340" s="49">
        <v>11200</v>
      </c>
      <c r="AA340" s="104">
        <f>(AA$356-AA$336)/5+AA336</f>
        <v>3.06</v>
      </c>
      <c r="AB340" s="147">
        <f t="shared" si="70"/>
        <v>3660.1307189542481</v>
      </c>
      <c r="AC340" s="129">
        <f>IF($C339&gt;Z338,4,IF($C339&gt;Z339,3,IF($C339&gt;Z340,2,IF($C339&gt;Z341,1,0))))</f>
        <v>1</v>
      </c>
      <c r="AL340" s="23"/>
    </row>
    <row r="341" spans="1:38" ht="15.75" thickBot="1" x14ac:dyDescent="0.3">
      <c r="A341" s="192"/>
      <c r="B341" s="188"/>
      <c r="C341" s="161">
        <f>D341*D338</f>
        <v>3991.9079139220512</v>
      </c>
      <c r="D341" s="33">
        <f>IF(AND(C339&gt;Z338,D339&gt;Z$5),AB338,IF(D339&gt;V$5,((D339-V$5)/(Z$5-V$5))*(AC339-Y339)+Y339,IF(D339&gt;R$5,((D339-R$5)/(V$5-R$5))*(Y339-U339)+U339,IF(D339&gt;N$5,((D339-N$5)/(R$5-N$5))*(U339-Q339)+Q339,IF(D339&gt;J$5,((D339-J$5)/(N$5-J$5))*(Q339-M339)+M339,IF(D339&gt;F$5,((D339-F$5)/(J$5-F$5))*(M339-I339)+I339,I339))))))</f>
        <v>912.50114036493801</v>
      </c>
      <c r="E341" s="29" t="s">
        <v>7</v>
      </c>
      <c r="F341" s="114">
        <f>(F$357-F$337)/5+F337</f>
        <v>4920</v>
      </c>
      <c r="G341" s="106">
        <f>(G$357-G$337)/5+G337</f>
        <v>6.31</v>
      </c>
      <c r="H341" s="135">
        <f t="shared" si="71"/>
        <v>779.71473851030112</v>
      </c>
      <c r="I341" s="131">
        <f>IF(I340=1,($C339-F341)/(F340-F341),IF(I340=2,($C339-F340)/(F339-F340),IF(I340=3,($C339-F339)/(F338-F339),0)))</f>
        <v>0</v>
      </c>
      <c r="J341" s="108">
        <f>(J$357-J$337)/5+J337</f>
        <v>4600</v>
      </c>
      <c r="K341" s="106">
        <f>(K$357-K$337)/5+K337</f>
        <v>4.54</v>
      </c>
      <c r="L341" s="135">
        <f t="shared" si="66"/>
        <v>1013.215859030837</v>
      </c>
      <c r="M341" s="131">
        <f>IF(M340=1,($C339-J341)/(J340-J341),IF(M340=2,($C339-J340)/(J339-J340),IF(M340=3,($C339-J339)/(J338-J339),0)))</f>
        <v>0</v>
      </c>
      <c r="N341" s="108">
        <f>(N$357-N$337)/5+N337</f>
        <v>4120</v>
      </c>
      <c r="O341" s="106">
        <f>(O$357-O$337)/5+O337</f>
        <v>3.73</v>
      </c>
      <c r="P341" s="135">
        <f t="shared" si="67"/>
        <v>1104.5576407506703</v>
      </c>
      <c r="Q341" s="131">
        <f>IF(Q340=1,($C339-N341)/(N340-N341),IF(Q340=2,($C339-N340)/(N339-N340),IF(Q340=3,($C339-N339)/(N338-N339),0)))</f>
        <v>0</v>
      </c>
      <c r="R341" s="108">
        <f>(R$357-R$337)/5+R337</f>
        <v>3640</v>
      </c>
      <c r="S341" s="106">
        <f>(S$357-S$337)/5+S337</f>
        <v>2.9099999999999997</v>
      </c>
      <c r="T341" s="142">
        <f t="shared" si="68"/>
        <v>1250.8591065292098</v>
      </c>
      <c r="U341" s="131">
        <f>IF(U340=1,($C339-R341)/(R340-R341),IF(U340=2,($C339-R340)/(R339-R340),IF(U340=3,($C339-R339)/(R338-R339),0)))</f>
        <v>4.3246315973588738E-2</v>
      </c>
      <c r="V341" s="108">
        <f>(V$357-V$337)/5+V337</f>
        <v>3200</v>
      </c>
      <c r="W341" s="106">
        <f>(W$357-W$337)/5+W337</f>
        <v>2.34</v>
      </c>
      <c r="X341" s="142">
        <f t="shared" si="69"/>
        <v>1367.5213675213677</v>
      </c>
      <c r="Y341" s="131">
        <f>IF(Y340=1,($C339-V341)/(V340-V341),IF(Y340=2,($C339-V340)/(V339-V340),IF(Y340=3,($C339-V339)/(V338-V339),0)))</f>
        <v>9.5867768595041356E-2</v>
      </c>
      <c r="Z341" s="108">
        <f>(Z$357-Z$337)/5+Z337</f>
        <v>2760</v>
      </c>
      <c r="AA341" s="106">
        <f>(AA$357-AA$337)/5+AA337</f>
        <v>1.77</v>
      </c>
      <c r="AB341" s="148">
        <f t="shared" si="70"/>
        <v>1559.3220338983051</v>
      </c>
      <c r="AC341" s="131">
        <f>IF(AC340=1,($C339-Z341)/(Z340-Z341),IF(AC340=2,($C339-Z340)/(Z339-Z340),IF(AC340=3,($C339-Z339)/(Z338-Z339),0)))</f>
        <v>0.1430026242607027</v>
      </c>
      <c r="AL341" s="23"/>
    </row>
    <row r="342" spans="1:38" x14ac:dyDescent="0.25">
      <c r="A342" s="192"/>
      <c r="B342" s="186">
        <v>9</v>
      </c>
      <c r="C342" s="25"/>
      <c r="D342" s="31">
        <f>IF(D343&gt;V$5,(1-(D343-V$5)/(Z$5-V$5))*(Y342-AC342)+AC342,IF(D343&gt;R$5,(1-(D343-R$5)/(V$5-R$5))*(U342-Y342)+Y342,IF(D343&gt;N$5,(1-(D343-N$5)/(R$5-N$5))*(Q342-U342)+U342,IF(D343&gt;J$5,(1-(D343-J$5)/(N$5-J$5))*(M342-Q342)+Q342,IF(D343&gt;F$5,(1-(D343-F$5)/(J$5-F$5))*(I342-M342)+M342,I342)))))</f>
        <v>4.6018791589234738</v>
      </c>
      <c r="E342" s="27" t="s">
        <v>6</v>
      </c>
      <c r="F342" s="75">
        <f>(F$354-F$334)/5+F338</f>
        <v>16920</v>
      </c>
      <c r="G342" s="105">
        <f>(G$354-G$334)/5+G338</f>
        <v>4.9200000000000008</v>
      </c>
      <c r="H342" s="133">
        <f t="shared" si="71"/>
        <v>3439.024390243902</v>
      </c>
      <c r="I342" s="16">
        <f>IF(I344=0,G345,IF(I344=1,(G344-G345)*I345+G345,IF(I344=2,(G343-G344)*I345+G344,IF(I344=3,(G342-G343)*I345+G343,G342))))</f>
        <v>6.02</v>
      </c>
      <c r="J342" s="107">
        <f>(J$354-J$334)/5+J338</f>
        <v>16680</v>
      </c>
      <c r="K342" s="105">
        <f>(K$354-K$334)/5+K338</f>
        <v>4.51</v>
      </c>
      <c r="L342" s="133">
        <f t="shared" si="66"/>
        <v>3698.4478935698448</v>
      </c>
      <c r="M342" s="16">
        <f>IF(M344=0,K345,IF(M344=1,(K344-K345)*M345+K345,IF(M344=2,(K343-K344)*M345+K344,IF(M344=3,(K342-K343)*M345+K343,K342))))</f>
        <v>4.63</v>
      </c>
      <c r="N342" s="107">
        <f>(N$354-N$334)/5+N338</f>
        <v>16480</v>
      </c>
      <c r="O342" s="105">
        <f>(O$354-O$334)/5+O338</f>
        <v>4.0599999999999996</v>
      </c>
      <c r="P342" s="133">
        <f t="shared" si="67"/>
        <v>4059.1133004926114</v>
      </c>
      <c r="Q342" s="16">
        <f>IF(Q344=0,O345,IF(Q344=1,(O344-O345)*Q345+O345,IF(Q344=2,(O343-O344)*Q345+O344,IF(Q344=3,(O342-O343)*Q345+O343,O342))))</f>
        <v>3.96</v>
      </c>
      <c r="R342" s="107">
        <f>(R$354-R$334)/5+R338</f>
        <v>16220</v>
      </c>
      <c r="S342" s="105">
        <f>(S$354-S$334)/5+S338</f>
        <v>3.66</v>
      </c>
      <c r="T342" s="141">
        <f t="shared" si="68"/>
        <v>4431.6939890710382</v>
      </c>
      <c r="U342" s="16">
        <f>IF(U344=0,S345,IF(U344=1,(S344-S345)*U345+S345,IF(U344=2,(S343-S344)*U345+S344,IF(U344=3,(S342-S343)*U345+S343,S342))))</f>
        <v>3.2699999999999996</v>
      </c>
      <c r="V342" s="107">
        <f>(V$354-V$334)/5+V338</f>
        <v>15480</v>
      </c>
      <c r="W342" s="105">
        <f>(W$354-W$334)/5+W338</f>
        <v>3.22</v>
      </c>
      <c r="X342" s="141">
        <f t="shared" si="69"/>
        <v>4807.4534161490683</v>
      </c>
      <c r="Y342" s="16">
        <f>IF(Y344=0,W345,IF(Y344=1,(W344-W345)*Y345+W345,IF(Y344=2,(W343-W344)*Y345+W344,IF(Y344=3,(W342-W343)*Y345+W343,W342))))</f>
        <v>2.6799999999999997</v>
      </c>
      <c r="Z342" s="107">
        <f>(Z$354-Z$334)/5+Z338</f>
        <v>14680</v>
      </c>
      <c r="AA342" s="105">
        <f>(AA$354-AA$334)/5+AA338</f>
        <v>2.7800000000000002</v>
      </c>
      <c r="AB342" s="145">
        <f t="shared" si="70"/>
        <v>5280.5755395683445</v>
      </c>
      <c r="AC342" s="59">
        <f>IF(AC344=0,AA345,IF(AC344=1,(AA344-AA345)*AC345+AA345,IF(AC344=2,(AA343-AA344)*AC345+AA344,IF(AC344=3,(AA342-AA343)*AC345+AA343,AA342))))</f>
        <v>2.7800000000000002</v>
      </c>
      <c r="AE342" s="23"/>
      <c r="AF342" s="23"/>
      <c r="AG342" s="23"/>
      <c r="AH342" s="23"/>
      <c r="AI342" s="23"/>
      <c r="AJ342" s="23"/>
      <c r="AK342" s="23"/>
      <c r="AL342" s="23"/>
    </row>
    <row r="343" spans="1:38" x14ac:dyDescent="0.25">
      <c r="A343" s="192"/>
      <c r="B343" s="187"/>
      <c r="C343" s="13">
        <f>C$1/(21-E$1)*(C$262-B342)</f>
        <v>3636.3636363636365</v>
      </c>
      <c r="D343" s="32">
        <f>(C343/P$1)^(1/1.3)*50+C$391+$C$2/2+$N$2/100*5+X$2/2</f>
        <v>35.209857022959149</v>
      </c>
      <c r="E343" s="28" t="s">
        <v>20</v>
      </c>
      <c r="F343" s="5">
        <v>14000</v>
      </c>
      <c r="G343" s="104">
        <f>(G$355-G$335)/5+G339</f>
        <v>5.1400000000000006</v>
      </c>
      <c r="H343" s="134">
        <f t="shared" si="71"/>
        <v>2723.735408560311</v>
      </c>
      <c r="I343" s="63">
        <f>$C343/I342</f>
        <v>604.04711567502272</v>
      </c>
      <c r="J343" s="49">
        <v>14000</v>
      </c>
      <c r="K343" s="104">
        <f>(K$355-K$335)/5+K339</f>
        <v>4.7299999999999995</v>
      </c>
      <c r="L343" s="134">
        <f t="shared" si="66"/>
        <v>2959.8308668076111</v>
      </c>
      <c r="M343" s="63">
        <f>$C343/M342</f>
        <v>785.39171411741609</v>
      </c>
      <c r="N343" s="49">
        <v>14000</v>
      </c>
      <c r="O343" s="104">
        <f>(O$355-O$335)/5+O339</f>
        <v>4.32</v>
      </c>
      <c r="P343" s="134">
        <f t="shared" si="67"/>
        <v>3240.7407407407404</v>
      </c>
      <c r="Q343" s="63">
        <f>$C343/Q342</f>
        <v>918.2736455463729</v>
      </c>
      <c r="R343" s="49">
        <v>14000</v>
      </c>
      <c r="S343" s="104">
        <f>(S$355-S$335)/5+S339</f>
        <v>3.88</v>
      </c>
      <c r="T343" s="139">
        <f t="shared" si="68"/>
        <v>3608.2474226804125</v>
      </c>
      <c r="U343" s="63">
        <f>$C343/U342</f>
        <v>1112.0378092855158</v>
      </c>
      <c r="V343" s="49">
        <v>14000</v>
      </c>
      <c r="W343" s="104">
        <f>(W$355-W$335)/5+W339</f>
        <v>3.4899999999999998</v>
      </c>
      <c r="X343" s="139">
        <f t="shared" si="69"/>
        <v>4011.4613180515762</v>
      </c>
      <c r="Y343" s="63">
        <f>$C343/Y342</f>
        <v>1356.8521031207599</v>
      </c>
      <c r="Z343" s="49">
        <v>14000</v>
      </c>
      <c r="AA343" s="104">
        <f>(AA$355-AA$335)/5+AA339</f>
        <v>3.05</v>
      </c>
      <c r="AB343" s="147">
        <f t="shared" si="70"/>
        <v>4590.1639344262294</v>
      </c>
      <c r="AC343" s="63">
        <f>IF($C343&gt;Z342,AB342,$C343/AC342)</f>
        <v>1308.0444735120993</v>
      </c>
      <c r="AL343" s="23"/>
    </row>
    <row r="344" spans="1:38" x14ac:dyDescent="0.25">
      <c r="A344" s="192"/>
      <c r="B344" s="187"/>
      <c r="C344" s="225">
        <f>C345/X$2/60/1.11</f>
        <v>10.930761415383943</v>
      </c>
      <c r="D344" s="38">
        <f>IF(AND(D343&lt;F$5,C343&lt;F345),C343/F345*100,IF(AND(D343&lt;J$5,C343&lt;J345),C343/(F345-((D343-F$5)/(J$5-F$5))*(F345-J345))*100,IF(AND(D343&lt;N$5,C343&lt;N345),C343/(J345-((D343-J$5)/(N$5-J$5))*(J345-N345))*100,IF(AND(D343&lt;R$5,C343&lt;R345),C343/(N345-((D343-N$5)/(R$5-N$5))*(N345-R345))*100,IF(AND(D343&lt;V$5,C347&lt;V345),C343/(R345-((D343-R$5)/(V$5-R$5))*(R345-V345))*100,100)))))</f>
        <v>73.009188159387321</v>
      </c>
      <c r="E344" s="28" t="s">
        <v>21</v>
      </c>
      <c r="F344" s="5">
        <v>11200</v>
      </c>
      <c r="G344" s="104">
        <f>(G$356-G$336)/5+G340</f>
        <v>5.49</v>
      </c>
      <c r="H344" s="134">
        <f t="shared" si="71"/>
        <v>2040.0728597449909</v>
      </c>
      <c r="I344" s="130">
        <f>IF($C343&gt;F343,3,IF($C343&gt;F344,2,IF($C343&gt;F345,1,0)))</f>
        <v>0</v>
      </c>
      <c r="J344" s="49">
        <v>11200</v>
      </c>
      <c r="K344" s="104">
        <f>(K$356-K$336)/5+K340</f>
        <v>5.1000000000000005</v>
      </c>
      <c r="L344" s="134">
        <f t="shared" si="66"/>
        <v>2196.0784313725489</v>
      </c>
      <c r="M344" s="130">
        <f>IF($C343&gt;J343,3,IF($C343&gt;J344,2,IF($C343&gt;J345,1,0)))</f>
        <v>0</v>
      </c>
      <c r="N344" s="49">
        <v>11200</v>
      </c>
      <c r="O344" s="104">
        <f>(O$356-O$336)/5+O340</f>
        <v>4.7099999999999991</v>
      </c>
      <c r="P344" s="134">
        <f t="shared" si="67"/>
        <v>2377.9193205944803</v>
      </c>
      <c r="Q344" s="130">
        <f>IF($C343&gt;N343,3,IF($C343&gt;N344,2,IF($C343&gt;N345,1,0)))</f>
        <v>0</v>
      </c>
      <c r="R344" s="49">
        <v>11200</v>
      </c>
      <c r="S344" s="104">
        <f>(S$356-S$336)/5+S340</f>
        <v>4.2700000000000005</v>
      </c>
      <c r="T344" s="139">
        <f t="shared" si="68"/>
        <v>2622.9508196721308</v>
      </c>
      <c r="U344" s="130">
        <f>IF($C343&gt;R343,3,IF($C343&gt;R344,2,IF($C343&gt;R345,1,0)))</f>
        <v>0</v>
      </c>
      <c r="V344" s="49">
        <v>11200</v>
      </c>
      <c r="W344" s="104">
        <f>(W$356-W$336)/5+W340</f>
        <v>3.7600000000000002</v>
      </c>
      <c r="X344" s="139">
        <f t="shared" si="69"/>
        <v>2978.7234042553191</v>
      </c>
      <c r="Y344" s="130">
        <f>IF($C343&gt;V343,3,IF($C343&gt;V344,2,IF($C343&gt;V345,1,0)))</f>
        <v>0</v>
      </c>
      <c r="Z344" s="49">
        <v>11200</v>
      </c>
      <c r="AA344" s="104">
        <f>(AA$356-AA$336)/5+AA340</f>
        <v>3.22</v>
      </c>
      <c r="AB344" s="147">
        <f t="shared" si="70"/>
        <v>3478.260869565217</v>
      </c>
      <c r="AC344" s="129">
        <v>4</v>
      </c>
      <c r="AL344" s="23"/>
    </row>
    <row r="345" spans="1:38" ht="15.75" thickBot="1" x14ac:dyDescent="0.3">
      <c r="A345" s="192"/>
      <c r="B345" s="188"/>
      <c r="C345" s="161">
        <f>D345*D342</f>
        <v>3639.9435513228536</v>
      </c>
      <c r="D345" s="33">
        <f>IF(AND(C343&gt;Z342,D343&gt;Z$5),AB342,IF(D343&gt;V$5,((D343-V$5)/(Z$5-V$5))*(AC343-Y343)+Y343,IF(D343&gt;R$5,((D343-R$5)/(V$5-R$5))*(Y343-U343)+U343,IF(D343&gt;N$5,((D343-N$5)/(R$5-N$5))*(U343-Q343)+Q343,IF(D343&gt;J$5,((D343-J$5)/(N$5-J$5))*(Q343-M343)+M343,IF(D343&gt;F$5,((D343-F$5)/(J$5-F$5))*(M343-I343)+I343,I343))))))</f>
        <v>790.96895542436459</v>
      </c>
      <c r="E345" s="29" t="s">
        <v>7</v>
      </c>
      <c r="F345" s="114">
        <f>(F$357-F$337)/5+F341</f>
        <v>5340</v>
      </c>
      <c r="G345" s="106">
        <f>(G$357-G$337)/5+G341</f>
        <v>6.02</v>
      </c>
      <c r="H345" s="135">
        <f t="shared" si="71"/>
        <v>887.04318936877087</v>
      </c>
      <c r="I345" s="131">
        <f>IF(I344=1,($C343-F345)/(F344-F345),IF(I344=2,($C343-F344)/(F343-F344),IF(I344=3,($C343-F343)/(F342-F343),0)))</f>
        <v>0</v>
      </c>
      <c r="J345" s="108">
        <f>(J$357-J$337)/5+J341</f>
        <v>5000</v>
      </c>
      <c r="K345" s="106">
        <f>(K$357-K$337)/5+K341</f>
        <v>4.63</v>
      </c>
      <c r="L345" s="135">
        <f t="shared" si="66"/>
        <v>1079.913606911447</v>
      </c>
      <c r="M345" s="131">
        <f>IF(M344=1,($C343-J345)/(J344-J345),IF(M344=2,($C343-J344)/(J343-J344),IF(M344=3,($C343-J343)/(J342-J343),0)))</f>
        <v>0</v>
      </c>
      <c r="N345" s="108">
        <f>(N$357-N$337)/5+N341</f>
        <v>4540</v>
      </c>
      <c r="O345" s="106">
        <f>(O$357-O$337)/5+O341</f>
        <v>3.96</v>
      </c>
      <c r="P345" s="135">
        <f t="shared" si="67"/>
        <v>1146.4646464646464</v>
      </c>
      <c r="Q345" s="131">
        <f>IF(Q344=1,($C343-N345)/(N344-N345),IF(Q344=2,($C343-N344)/(N343-N344),IF(Q344=3,($C343-N343)/(N342-N343),0)))</f>
        <v>0</v>
      </c>
      <c r="R345" s="108">
        <f>(R$357-R$337)/5+R341</f>
        <v>4080</v>
      </c>
      <c r="S345" s="106">
        <f>(S$357-S$337)/5+S341</f>
        <v>3.2699999999999996</v>
      </c>
      <c r="T345" s="142">
        <f t="shared" si="68"/>
        <v>1247.7064220183488</v>
      </c>
      <c r="U345" s="131">
        <f>IF(U344=1,($C343-R345)/(R344-R345),IF(U344=2,($C343-R344)/(R343-R344),IF(U344=3,($C343-R343)/(R342-R343),0)))</f>
        <v>0</v>
      </c>
      <c r="V345" s="108">
        <f>(V$357-V$337)/5+V341</f>
        <v>3700</v>
      </c>
      <c r="W345" s="106">
        <f>(W$357-W$337)/5+W341</f>
        <v>2.6799999999999997</v>
      </c>
      <c r="X345" s="142">
        <f t="shared" si="69"/>
        <v>1380.5970149253733</v>
      </c>
      <c r="Y345" s="131">
        <f>IF(Y344=1,($C343-V345)/(V344-V345),IF(Y344=2,($C343-V344)/(V343-V344),IF(Y344=3,($C343-V343)/(V342-V343),0)))</f>
        <v>0</v>
      </c>
      <c r="Z345" s="108">
        <f>(Z$357-Z$337)/5+Z341</f>
        <v>3320</v>
      </c>
      <c r="AA345" s="106">
        <f>(AA$357-AA$337)/5+AA341</f>
        <v>2.09</v>
      </c>
      <c r="AB345" s="148">
        <f t="shared" si="70"/>
        <v>1588.5167464114834</v>
      </c>
      <c r="AC345" s="131">
        <f>IF(AC344=1,($C343-Z345)/(Z344-Z345),IF(AC344=2,($C343-Z344)/(Z343-Z344),IF(AC344=3,($C343-Z343)/(Z342-Z343),0)))</f>
        <v>0</v>
      </c>
      <c r="AL345" s="23"/>
    </row>
    <row r="346" spans="1:38" x14ac:dyDescent="0.25">
      <c r="A346" s="128"/>
      <c r="B346" s="186">
        <v>10</v>
      </c>
      <c r="C346" s="34"/>
      <c r="D346" s="31">
        <f>IF(D347&gt;V$5,(1-(D347-V$5)/(Z$5-V$5))*(Y346-AC346)+AC346,IF(D347&gt;R$5,(1-(D347-R$5)/(V$5-R$5))*(U346-Y346)+Y346,IF(D347&gt;N$5,(1-(D347-N$5)/(R$5-N$5))*(Q346-U346)+U346,IF(D347&gt;J$5,(1-(D347-J$5)/(N$5-J$5))*(M346-Q346)+Q346,IF(D347&gt;F$5,(1-(D347-F$5)/(J$5-F$5))*(I346-M346)+M346,I346)))))</f>
        <v>4.7824120685453115</v>
      </c>
      <c r="E346" s="27" t="s">
        <v>6</v>
      </c>
      <c r="F346" s="75">
        <f>(F$354-F$334)/5+F342</f>
        <v>16980</v>
      </c>
      <c r="G346" s="105">
        <f>(G$354-G$334)/5+G342</f>
        <v>5.0300000000000011</v>
      </c>
      <c r="H346" s="133">
        <f t="shared" si="71"/>
        <v>3375.7455268389654</v>
      </c>
      <c r="I346" s="16">
        <f>IF(I348=0,G349,IF(I348=1,(G348-G349)*I349+G349,IF(I348=2,(G347-G348)*I349+G348,IF(I348=3,(G346-G347)*I349+G347,G346))))</f>
        <v>5.7299999999999995</v>
      </c>
      <c r="J346" s="107">
        <f>(J$354-J$334)/5+J342</f>
        <v>16720</v>
      </c>
      <c r="K346" s="105">
        <f>(K$354-K$334)/5+K342</f>
        <v>4.6399999999999997</v>
      </c>
      <c r="L346" s="133">
        <f t="shared" si="66"/>
        <v>3603.4482758620693</v>
      </c>
      <c r="M346" s="16">
        <f>IF(M348=0,K349,IF(M348=1,(K348-K349)*M349+K349,IF(M348=2,(K347-K348)*M349+K348,IF(M348=3,(K346-K347)*M349+K347,K346))))</f>
        <v>4.72</v>
      </c>
      <c r="N346" s="107">
        <f>(N$354-N$334)/5+N342</f>
        <v>16520</v>
      </c>
      <c r="O346" s="105">
        <f>(O$354-O$334)/5+O342</f>
        <v>4.1899999999999995</v>
      </c>
      <c r="P346" s="133">
        <f t="shared" si="67"/>
        <v>3942.7207637231509</v>
      </c>
      <c r="Q346" s="16">
        <f>IF(Q348=0,O349,IF(Q348=1,(O348-O349)*Q349+O349,IF(Q348=2,(O347-O348)*Q349+O348,IF(Q348=3,(O346-O347)*Q349+O347,O346))))</f>
        <v>4.1900000000000004</v>
      </c>
      <c r="R346" s="107">
        <f>(R$354-R$334)/5+R342</f>
        <v>16280</v>
      </c>
      <c r="S346" s="105">
        <f>(S$354-S$334)/5+S342</f>
        <v>3.8400000000000003</v>
      </c>
      <c r="T346" s="141">
        <f t="shared" si="68"/>
        <v>4239.583333333333</v>
      </c>
      <c r="U346" s="16">
        <f>IF(U348=0,S349,IF(U348=1,(S348-S349)*U349+S349,IF(U348=2,(S347-S348)*U349+S348,IF(U348=3,(S346-S347)*U349+S347,S346))))</f>
        <v>3.6299999999999994</v>
      </c>
      <c r="V346" s="107">
        <f>(V$354-V$334)/5+V342</f>
        <v>15520</v>
      </c>
      <c r="W346" s="105">
        <f>(W$354-W$334)/5+W342</f>
        <v>3.3800000000000003</v>
      </c>
      <c r="X346" s="141">
        <f t="shared" si="69"/>
        <v>4591.7159763313603</v>
      </c>
      <c r="Y346" s="16">
        <f>IF(Y348=0,W349,IF(Y348=1,(W348-W349)*Y349+W349,IF(Y348=2,(W347-W348)*Y349+W348,IF(Y348=3,(W346-W347)*Y349+W347,W346))))</f>
        <v>3.0199999999999996</v>
      </c>
      <c r="Z346" s="107">
        <f>(Z$354-Z$334)/5+Z342</f>
        <v>14720</v>
      </c>
      <c r="AA346" s="105">
        <f>(AA$354-AA$334)/5+AA342</f>
        <v>2.9200000000000004</v>
      </c>
      <c r="AB346" s="145">
        <f t="shared" si="70"/>
        <v>5041.0958904109584</v>
      </c>
      <c r="AC346" s="59">
        <f>IF(AC348=0,AA349,IF(AC348=1,(AA348-AA349)*AC349+AA349,IF(AC348=2,(AA347-AA348)*AC349+AA348,IF(AC348=3,(AA346-AA347)*AC349+AA347,AA346))))</f>
        <v>2.4099999999999997</v>
      </c>
      <c r="AE346" s="23"/>
      <c r="AF346" s="23"/>
      <c r="AG346" s="23"/>
      <c r="AH346" s="23"/>
      <c r="AI346" s="23"/>
      <c r="AJ346" s="23"/>
      <c r="AK346" s="23"/>
      <c r="AL346" s="23"/>
    </row>
    <row r="347" spans="1:38" x14ac:dyDescent="0.25">
      <c r="A347" s="128"/>
      <c r="B347" s="187"/>
      <c r="C347" s="13">
        <f>C$1/(21-E$1)*(C$262-B346)</f>
        <v>3305.7851239669426</v>
      </c>
      <c r="D347" s="32">
        <f>(C347/P$1)^(1/1.3)*50+C$391+$C$2/2+$N$2/100*5+X$2/2</f>
        <v>34.382058727274142</v>
      </c>
      <c r="E347" s="28" t="s">
        <v>20</v>
      </c>
      <c r="F347" s="5">
        <v>14000</v>
      </c>
      <c r="G347" s="104">
        <f>(G$355-G$335)/5+G343</f>
        <v>5.2600000000000007</v>
      </c>
      <c r="H347" s="134">
        <f t="shared" si="71"/>
        <v>2661.5969581749046</v>
      </c>
      <c r="I347" s="63">
        <f>$C347/I346</f>
        <v>576.9258506050511</v>
      </c>
      <c r="J347" s="49">
        <v>14000</v>
      </c>
      <c r="K347" s="104">
        <f>(K$355-K$335)/5+K343</f>
        <v>4.8699999999999992</v>
      </c>
      <c r="L347" s="134">
        <f t="shared" si="66"/>
        <v>2874.7433264887068</v>
      </c>
      <c r="M347" s="63">
        <f>$C347/M346</f>
        <v>700.3782042302845</v>
      </c>
      <c r="N347" s="49">
        <v>14000</v>
      </c>
      <c r="O347" s="104">
        <f>(O$355-O$335)/5+O343</f>
        <v>4.4800000000000004</v>
      </c>
      <c r="P347" s="134">
        <f t="shared" si="67"/>
        <v>3124.9999999999995</v>
      </c>
      <c r="Q347" s="63">
        <f>$C347/Q346</f>
        <v>788.97019665082155</v>
      </c>
      <c r="R347" s="49">
        <v>14000</v>
      </c>
      <c r="S347" s="104">
        <f>(S$355-S$335)/5+S343</f>
        <v>4.07</v>
      </c>
      <c r="T347" s="139">
        <f t="shared" si="68"/>
        <v>3439.8034398034397</v>
      </c>
      <c r="U347" s="63">
        <f>$C347/U346</f>
        <v>910.68460715342781</v>
      </c>
      <c r="V347" s="49">
        <v>14000</v>
      </c>
      <c r="W347" s="104">
        <f>(W$355-W$335)/5+W343</f>
        <v>3.6599999999999997</v>
      </c>
      <c r="X347" s="139">
        <f t="shared" si="69"/>
        <v>3825.1366120218581</v>
      </c>
      <c r="Y347" s="63">
        <f>$C347/Y346</f>
        <v>1094.6308357506434</v>
      </c>
      <c r="Z347" s="49">
        <v>14000</v>
      </c>
      <c r="AA347" s="104">
        <f>(AA$355-AA$335)/5+AA343</f>
        <v>3.1999999999999997</v>
      </c>
      <c r="AB347" s="147">
        <f t="shared" si="70"/>
        <v>4375</v>
      </c>
      <c r="AC347" s="63">
        <f>IF($C347&gt;Z346,AB346,$C347/AC346)</f>
        <v>1371.6950721854535</v>
      </c>
      <c r="AL347" s="23"/>
    </row>
    <row r="348" spans="1:38" x14ac:dyDescent="0.25">
      <c r="A348" s="128"/>
      <c r="B348" s="187"/>
      <c r="C348" s="225">
        <f>C349/X$2/60/1.11</f>
        <v>9.9489907571075147</v>
      </c>
      <c r="D348" s="38">
        <f>IF(AND(D347&lt;F$5,C347&lt;F349),C347/F349*100,IF(AND(D347&lt;J$5,C347&lt;J349),C347/(F349-((D347-F$5)/(J$5-F$5))*(F349-J349))*100,IF(AND(D347&lt;N$5,C347&lt;N349),C347/(J349-((D347-J$5)/(N$5-J$5))*(J349-N349))*100,IF(AND(D347&lt;R$5,C347&lt;R349),C347/(N349-((D347-N$5)/(R$5-N$5))*(N349-R349))*100,IF(AND(D347&lt;V$5,C351&lt;V349),C347/(R349-((D347-R$5)/(V$5-R$5))*(R349-V349))*100,100)))))</f>
        <v>60.96708252595505</v>
      </c>
      <c r="E348" s="28" t="s">
        <v>21</v>
      </c>
      <c r="F348" s="5">
        <v>11200</v>
      </c>
      <c r="G348" s="104">
        <f>(G$356-G$336)/5+G344</f>
        <v>5.61</v>
      </c>
      <c r="H348" s="134">
        <f t="shared" si="71"/>
        <v>1996.434937611408</v>
      </c>
      <c r="I348" s="130">
        <f>IF($C347&gt;F347,3,IF($C347&gt;F348,2,IF($C347&gt;F349,1,0)))</f>
        <v>0</v>
      </c>
      <c r="J348" s="49">
        <v>11200</v>
      </c>
      <c r="K348" s="104">
        <f>(K$356-K$336)/5+K344</f>
        <v>5.2500000000000009</v>
      </c>
      <c r="L348" s="134">
        <f t="shared" si="66"/>
        <v>2133.333333333333</v>
      </c>
      <c r="M348" s="130">
        <f>IF($C347&gt;J347,3,IF($C347&gt;J348,2,IF($C347&gt;J349,1,0)))</f>
        <v>0</v>
      </c>
      <c r="N348" s="49">
        <v>11200</v>
      </c>
      <c r="O348" s="104">
        <f>(O$356-O$336)/5+O344</f>
        <v>4.8899999999999988</v>
      </c>
      <c r="P348" s="134">
        <f t="shared" si="67"/>
        <v>2290.3885480572603</v>
      </c>
      <c r="Q348" s="130">
        <f>IF($C347&gt;N347,3,IF($C347&gt;N348,2,IF($C347&gt;N349,1,0)))</f>
        <v>0</v>
      </c>
      <c r="R348" s="49">
        <v>11200</v>
      </c>
      <c r="S348" s="104">
        <f>(S$356-S$336)/5+S344</f>
        <v>4.4800000000000004</v>
      </c>
      <c r="T348" s="139">
        <f t="shared" si="68"/>
        <v>2499.9999999999995</v>
      </c>
      <c r="U348" s="130">
        <f>IF($C347&gt;R347,3,IF($C347&gt;R348,2,IF($C347&gt;R349,1,0)))</f>
        <v>0</v>
      </c>
      <c r="V348" s="49">
        <v>11200</v>
      </c>
      <c r="W348" s="104">
        <f>(W$356-W$336)/5+W344</f>
        <v>3.9400000000000004</v>
      </c>
      <c r="X348" s="139">
        <f t="shared" si="69"/>
        <v>2842.6395939086292</v>
      </c>
      <c r="Y348" s="130">
        <f>IF($C347&gt;V347,3,IF($C347&gt;V348,2,IF($C347&gt;V349,1,0)))</f>
        <v>0</v>
      </c>
      <c r="Z348" s="49">
        <v>11200</v>
      </c>
      <c r="AA348" s="104">
        <f>(AA$356-AA$336)/5+AA344</f>
        <v>3.3800000000000003</v>
      </c>
      <c r="AB348" s="147">
        <f t="shared" si="70"/>
        <v>3313.6094674556211</v>
      </c>
      <c r="AC348" s="129">
        <f>IF($C347&gt;Z346,4,IF($C347&gt;Z347,3,IF($C347&gt;Z348,2,IF($C347&gt;Z349,1,0))))</f>
        <v>0</v>
      </c>
      <c r="AL348" s="23"/>
    </row>
    <row r="349" spans="1:38" ht="15.75" thickBot="1" x14ac:dyDescent="0.3">
      <c r="A349" s="128"/>
      <c r="B349" s="188"/>
      <c r="C349" s="161">
        <f>D349*D346</f>
        <v>3313.0139221168024</v>
      </c>
      <c r="D349" s="33">
        <f>IF(AND(C347&gt;Z346,D347&gt;Z$5),AB346,IF(D347&gt;V$5,((D347-V$5)/(Z$5-V$5))*(AC347-Y347)+Y347,IF(D347&gt;R$5,((D347-R$5)/(V$5-R$5))*(Y347-U347)+U347,IF(D347&gt;N$5,((D347-N$5)/(R$5-N$5))*(U347-Q347)+Q347,IF(D347&gt;J$5,((D347-J$5)/(N$5-J$5))*(Q347-M347)+M347,IF(D347&gt;F$5,((D347-F$5)/(J$5-F$5))*(M347-I347)+I347,I347))))))</f>
        <v>692.74957377826649</v>
      </c>
      <c r="E349" s="29" t="s">
        <v>7</v>
      </c>
      <c r="F349" s="114">
        <f>(F$357-F$337)/5+F345</f>
        <v>5760</v>
      </c>
      <c r="G349" s="106">
        <f>(G$357-G$337)/5+G345</f>
        <v>5.7299999999999995</v>
      </c>
      <c r="H349" s="135">
        <f t="shared" si="71"/>
        <v>1005.2356020942409</v>
      </c>
      <c r="I349" s="131">
        <f>IF(I348=1,($C347-F349)/(F348-F349),IF(I348=2,($C347-F348)/(F347-F348),IF(I348=3,($C347-F347)/(F346-F347),0)))</f>
        <v>0</v>
      </c>
      <c r="J349" s="108">
        <f>(J$357-J$337)/5+J345</f>
        <v>5400</v>
      </c>
      <c r="K349" s="106">
        <f>(K$357-K$337)/5+K345</f>
        <v>4.72</v>
      </c>
      <c r="L349" s="135">
        <f t="shared" si="66"/>
        <v>1144.0677966101696</v>
      </c>
      <c r="M349" s="131">
        <f>IF(M348=1,($C347-J349)/(J348-J349),IF(M348=2,($C347-J348)/(J347-J348),IF(M348=3,($C347-J347)/(J346-J347),0)))</f>
        <v>0</v>
      </c>
      <c r="N349" s="108">
        <f>(N$357-N$337)/5+N345</f>
        <v>4960</v>
      </c>
      <c r="O349" s="106">
        <f>(O$357-O$337)/5+O345</f>
        <v>4.1900000000000004</v>
      </c>
      <c r="P349" s="135">
        <f t="shared" si="67"/>
        <v>1183.7708830548925</v>
      </c>
      <c r="Q349" s="131">
        <f>IF(Q348=1,($C347-N349)/(N348-N349),IF(Q348=2,($C347-N348)/(N347-N348),IF(Q348=3,($C347-N347)/(N346-N347),0)))</f>
        <v>0</v>
      </c>
      <c r="R349" s="108">
        <f>(R$357-R$337)/5+R345</f>
        <v>4520</v>
      </c>
      <c r="S349" s="106">
        <f>(S$357-S$337)/5+S345</f>
        <v>3.6299999999999994</v>
      </c>
      <c r="T349" s="142">
        <f t="shared" si="68"/>
        <v>1245.1790633608816</v>
      </c>
      <c r="U349" s="131">
        <f>IF(U348=1,($C347-R349)/(R348-R349),IF(U348=2,($C347-R348)/(R347-R348),IF(U348=3,($C347-R347)/(R346-R347),0)))</f>
        <v>0</v>
      </c>
      <c r="V349" s="108">
        <f>(V$357-V$337)/5+V345</f>
        <v>4200</v>
      </c>
      <c r="W349" s="106">
        <f>(W$357-W$337)/5+W345</f>
        <v>3.0199999999999996</v>
      </c>
      <c r="X349" s="142">
        <f t="shared" si="69"/>
        <v>1390.7284768211923</v>
      </c>
      <c r="Y349" s="131">
        <f>IF(Y348=1,($C347-V349)/(V348-V349),IF(Y348=2,($C347-V348)/(V347-V348),IF(Y348=3,($C347-V347)/(V346-V347),0)))</f>
        <v>0</v>
      </c>
      <c r="Z349" s="108">
        <f>(Z$357-Z$337)/5+Z345</f>
        <v>3880</v>
      </c>
      <c r="AA349" s="106">
        <f>(AA$357-AA$337)/5+AA345</f>
        <v>2.4099999999999997</v>
      </c>
      <c r="AB349" s="148">
        <f t="shared" si="70"/>
        <v>1609.9585062240667</v>
      </c>
      <c r="AC349" s="131">
        <f>IF(AC348=1,($C347-Z349)/(Z348-Z349),IF(AC348=2,($C347-Z348)/(Z347-Z348),IF(AC348=3,($C347-Z347)/(Z346-Z347),0)))</f>
        <v>0</v>
      </c>
      <c r="AL349" s="23"/>
    </row>
    <row r="350" spans="1:38" x14ac:dyDescent="0.25">
      <c r="A350" s="128"/>
      <c r="B350" s="186">
        <v>11</v>
      </c>
      <c r="C350" s="25"/>
      <c r="D350" s="31">
        <f>IF(D351&gt;V$5,(1-(D351-V$5)/(Z$5-V$5))*(Y350-AC350)+AC350,IF(D351&gt;R$5,(1-(D351-R$5)/(V$5-R$5))*(U350-Y350)+Y350,IF(D351&gt;N$5,(1-(D351-N$5)/(R$5-N$5))*(Q350-U350)+U350,IF(D351&gt;J$5,(1-(D351-J$5)/(N$5-J$5))*(M350-Q350)+Q350,IF(D351&gt;F$5,(1-(D351-F$5)/(J$5-F$5))*(I350-M350)+M350,I350)))))</f>
        <v>4.9023013776327744</v>
      </c>
      <c r="E350" s="27" t="s">
        <v>6</v>
      </c>
      <c r="F350" s="75">
        <f>(F$354-F$334)/5+F346</f>
        <v>17040</v>
      </c>
      <c r="G350" s="105">
        <f>(G$354-G$334)/5+G346</f>
        <v>5.1400000000000015</v>
      </c>
      <c r="H350" s="133">
        <f t="shared" si="71"/>
        <v>3315.1750972762638</v>
      </c>
      <c r="I350" s="16">
        <f>IF(I352=0,G353,IF(I352=1,(G352-G353)*I353+G353,IF(I352=2,(G351-G352)*I353+G352,IF(I352=3,(G350-G351)*I353+G351,G350))))</f>
        <v>5.4399999999999995</v>
      </c>
      <c r="J350" s="107">
        <f>(J$354-J$334)/5+J346</f>
        <v>16760</v>
      </c>
      <c r="K350" s="105">
        <f>(K$354-K$334)/5+K346</f>
        <v>4.7699999999999996</v>
      </c>
      <c r="L350" s="133">
        <f t="shared" si="66"/>
        <v>3513.6268343815518</v>
      </c>
      <c r="M350" s="16">
        <f>IF(M352=0,K353,IF(M352=1,(K352-K353)*M353+K353,IF(M352=2,(K351-K352)*M353+K352,IF(M352=3,(K350-K351)*M353+K351,K350))))</f>
        <v>4.8099999999999996</v>
      </c>
      <c r="N350" s="107">
        <f>(N$354-N$334)/5+N346</f>
        <v>16560</v>
      </c>
      <c r="O350" s="105">
        <f>(O$354-O$334)/5+O346</f>
        <v>4.3199999999999994</v>
      </c>
      <c r="P350" s="133">
        <f t="shared" si="67"/>
        <v>3833.3333333333339</v>
      </c>
      <c r="Q350" s="16">
        <f>IF(Q352=0,O353,IF(Q352=1,(O352-O353)*Q353+O353,IF(Q352=2,(O351-O352)*Q353+O352,IF(Q352=3,(O350-O351)*Q353+O351,O350))))</f>
        <v>4.4200000000000008</v>
      </c>
      <c r="R350" s="107">
        <f>(R$354-R$334)/5+R346</f>
        <v>16340</v>
      </c>
      <c r="S350" s="105">
        <f>(S$354-S$334)/5+S346</f>
        <v>4.0200000000000005</v>
      </c>
      <c r="T350" s="141">
        <f t="shared" si="68"/>
        <v>4064.6766169154225</v>
      </c>
      <c r="U350" s="16">
        <f>IF(U352=0,S353,IF(U352=1,(S352-S353)*U353+S353,IF(U352=2,(S351-S352)*U353+S352,IF(U352=3,(S350-S351)*U353+S351,S350))))</f>
        <v>3.9899999999999993</v>
      </c>
      <c r="V350" s="107">
        <f>(V$354-V$334)/5+V346</f>
        <v>15560</v>
      </c>
      <c r="W350" s="105">
        <f>(W$354-W$334)/5+W346</f>
        <v>3.5400000000000005</v>
      </c>
      <c r="X350" s="141">
        <f t="shared" si="69"/>
        <v>4395.4802259887001</v>
      </c>
      <c r="Y350" s="16">
        <f>IF(Y352=0,W353,IF(Y352=1,(W352-W353)*Y353+W353,IF(Y352=2,(W351-W352)*Y353+W352,IF(Y352=3,(W350-W351)*Y353+W351,W350))))</f>
        <v>3.3599999999999994</v>
      </c>
      <c r="Z350" s="107">
        <f>(Z$354-Z$334)/5+Z346</f>
        <v>14760</v>
      </c>
      <c r="AA350" s="105">
        <f>(AA$354-AA$334)/5+AA346</f>
        <v>3.0600000000000005</v>
      </c>
      <c r="AB350" s="145">
        <f t="shared" si="70"/>
        <v>4823.5294117647054</v>
      </c>
      <c r="AC350" s="59">
        <f>IF(AC352=0,AA353,IF(AC352=1,(AA352-AA353)*AC353+AA353,IF(AC352=2,(AA351-AA352)*AC353+AA352,IF(AC352=3,(AA350-AA351)*AC353+AA351,AA350))))</f>
        <v>2.7299999999999995</v>
      </c>
      <c r="AE350" s="23"/>
      <c r="AF350" s="23"/>
      <c r="AG350" s="23"/>
      <c r="AH350" s="23"/>
      <c r="AI350" s="23"/>
      <c r="AJ350" s="23"/>
      <c r="AK350" s="23"/>
      <c r="AL350" s="23"/>
    </row>
    <row r="351" spans="1:38" x14ac:dyDescent="0.25">
      <c r="A351" s="128"/>
      <c r="B351" s="187"/>
      <c r="C351" s="13">
        <f>C$1/(21-E$1)*(C$262-B350)</f>
        <v>2975.2066115702482</v>
      </c>
      <c r="D351" s="32">
        <f>(C351/P$1)^(1/1.3)*50+C$391+$C$2/2+$N$2/100*5+X$2/2</f>
        <v>33.534898767733729</v>
      </c>
      <c r="E351" s="28" t="s">
        <v>20</v>
      </c>
      <c r="F351" s="5">
        <v>14000</v>
      </c>
      <c r="G351" s="104">
        <f>(G$355-G$335)/5+G347</f>
        <v>5.3800000000000008</v>
      </c>
      <c r="H351" s="134">
        <f t="shared" si="71"/>
        <v>2602.2304832713753</v>
      </c>
      <c r="I351" s="63">
        <f>$C351/I350</f>
        <v>546.91298006806039</v>
      </c>
      <c r="J351" s="49">
        <v>14000</v>
      </c>
      <c r="K351" s="104">
        <f>(K$355-K$335)/5+K347</f>
        <v>5.0099999999999989</v>
      </c>
      <c r="L351" s="134">
        <f t="shared" si="66"/>
        <v>2794.4111776447112</v>
      </c>
      <c r="M351" s="63">
        <f>$C351/M350</f>
        <v>618.54607309152777</v>
      </c>
      <c r="N351" s="49">
        <v>14000</v>
      </c>
      <c r="O351" s="104">
        <f>(O$355-O$335)/5+O347</f>
        <v>4.6400000000000006</v>
      </c>
      <c r="P351" s="134">
        <f t="shared" si="67"/>
        <v>3017.2413793103447</v>
      </c>
      <c r="Q351" s="63">
        <f>$C351/Q350</f>
        <v>673.12366777607417</v>
      </c>
      <c r="R351" s="49">
        <v>14000</v>
      </c>
      <c r="S351" s="104">
        <f>(S$355-S$335)/5+S347</f>
        <v>4.2600000000000007</v>
      </c>
      <c r="T351" s="139">
        <f t="shared" si="68"/>
        <v>3286.384976525821</v>
      </c>
      <c r="U351" s="63">
        <f>$C351/U350</f>
        <v>745.66581743615257</v>
      </c>
      <c r="V351" s="49">
        <v>14000</v>
      </c>
      <c r="W351" s="104">
        <f>(W$355-W$335)/5+W347</f>
        <v>3.8299999999999996</v>
      </c>
      <c r="X351" s="139">
        <f t="shared" si="69"/>
        <v>3655.352480417755</v>
      </c>
      <c r="Y351" s="63">
        <f>$C351/Y350</f>
        <v>885.47815820543121</v>
      </c>
      <c r="Z351" s="49">
        <v>14000</v>
      </c>
      <c r="AA351" s="104">
        <f>(AA$355-AA$335)/5+AA347</f>
        <v>3.3499999999999996</v>
      </c>
      <c r="AB351" s="147">
        <f t="shared" si="70"/>
        <v>4179.1044776119406</v>
      </c>
      <c r="AC351" s="63">
        <f>IF($C351&gt;Z350,AB350,$C351/AC350)</f>
        <v>1089.8192716374538</v>
      </c>
      <c r="AL351" s="23"/>
    </row>
    <row r="352" spans="1:38" x14ac:dyDescent="0.25">
      <c r="A352" s="128"/>
      <c r="B352" s="187"/>
      <c r="C352" s="225">
        <f>C353/X$2/60/1.11</f>
        <v>8.9515007334771663</v>
      </c>
      <c r="D352" s="38">
        <f>IF(AND(D351&lt;F$5,C351&lt;F353),C351/F353*100,IF(AND(D351&lt;J$5,C351&lt;J353),C351/(F353-((D351-F$5)/(J$5-F$5))*(F353-J353))*100,IF(AND(D351&lt;N$5,C351&lt;N353),C351/(J353-((D351-J$5)/(N$5-J$5))*(J353-N353))*100,IF(AND(D351&lt;R$5,C351&lt;R353),C351/(N353-((D351-N$5)/(R$5-N$5))*(N353-R353))*100,IF(AND(D351&lt;V$5,C355&lt;V353),C351/(R353-((D351-R$5)/(V$5-R$5))*(R353-V353))*100,100)))))</f>
        <v>50.808953664365454</v>
      </c>
      <c r="E352" s="28" t="s">
        <v>21</v>
      </c>
      <c r="F352" s="5">
        <v>11200</v>
      </c>
      <c r="G352" s="104">
        <f>(G$356-G$336)/5+G348</f>
        <v>5.73</v>
      </c>
      <c r="H352" s="134">
        <f t="shared" si="71"/>
        <v>1954.6247818499126</v>
      </c>
      <c r="I352" s="130">
        <f>IF($C351&gt;F351,3,IF($C351&gt;F352,2,IF($C351&gt;F353,1,0)))</f>
        <v>0</v>
      </c>
      <c r="J352" s="49">
        <v>11200</v>
      </c>
      <c r="K352" s="104">
        <f>(K$356-K$336)/5+K348</f>
        <v>5.4000000000000012</v>
      </c>
      <c r="L352" s="134">
        <f t="shared" si="66"/>
        <v>2074.0740740740735</v>
      </c>
      <c r="M352" s="130">
        <f>IF($C351&gt;J351,3,IF($C351&gt;J352,2,IF($C351&gt;J353,1,0)))</f>
        <v>0</v>
      </c>
      <c r="N352" s="49">
        <v>11200</v>
      </c>
      <c r="O352" s="104">
        <f>(O$356-O$336)/5+O348</f>
        <v>5.0699999999999985</v>
      </c>
      <c r="P352" s="134">
        <f t="shared" si="67"/>
        <v>2209.0729783037482</v>
      </c>
      <c r="Q352" s="130">
        <f>IF($C351&gt;N351,3,IF($C351&gt;N352,2,IF($C351&gt;N353,1,0)))</f>
        <v>0</v>
      </c>
      <c r="R352" s="49">
        <v>11200</v>
      </c>
      <c r="S352" s="104">
        <f>(S$356-S$336)/5+S348</f>
        <v>4.6900000000000004</v>
      </c>
      <c r="T352" s="139">
        <f t="shared" si="68"/>
        <v>2388.059701492537</v>
      </c>
      <c r="U352" s="130">
        <f>IF($C351&gt;R351,3,IF($C351&gt;R352,2,IF($C351&gt;R353,1,0)))</f>
        <v>0</v>
      </c>
      <c r="V352" s="49">
        <v>11200</v>
      </c>
      <c r="W352" s="104">
        <f>(W$356-W$336)/5+W348</f>
        <v>4.12</v>
      </c>
      <c r="X352" s="139">
        <f t="shared" si="69"/>
        <v>2718.4466019417473</v>
      </c>
      <c r="Y352" s="130">
        <f>IF($C351&gt;V351,3,IF($C351&gt;V352,2,IF($C351&gt;V353,1,0)))</f>
        <v>0</v>
      </c>
      <c r="Z352" s="49">
        <v>11200</v>
      </c>
      <c r="AA352" s="104">
        <f>(AA$356-AA$336)/5+AA348</f>
        <v>3.5400000000000005</v>
      </c>
      <c r="AB352" s="147">
        <f t="shared" si="70"/>
        <v>3163.8418079096041</v>
      </c>
      <c r="AC352" s="129">
        <f>IF($C351&gt;Z351,3,IF($C351&gt;Z352,2,IF($C351&gt;Z353,1,0)))</f>
        <v>0</v>
      </c>
      <c r="AL352" s="23"/>
    </row>
    <row r="353" spans="1:38" ht="15.75" thickBot="1" x14ac:dyDescent="0.3">
      <c r="A353" s="128"/>
      <c r="B353" s="188"/>
      <c r="C353" s="161">
        <f>D353*D350</f>
        <v>2980.8497442478965</v>
      </c>
      <c r="D353" s="33">
        <f>IF(AND(C351&gt;Z350,D351&gt;Z$5),AB350,IF(D351&gt;V$5,((D351-V$5)/(Z$5-V$5))*(AC351-Y351)+Y351,IF(D351&gt;R$5,((D351-R$5)/(V$5-R$5))*(Y351-U351)+U351,IF(D351&gt;N$5,((D351-N$5)/(R$5-N$5))*(U351-Q351)+Q351,IF(D351&gt;J$5,((D351-J$5)/(N$5-J$5))*(Q351-M351)+M351,IF(D351&gt;F$5,((D351-F$5)/(J$5-F$5))*(M351-I351)+I351,I351))))))</f>
        <v>608.05109980555517</v>
      </c>
      <c r="E353" s="29" t="s">
        <v>7</v>
      </c>
      <c r="F353" s="114">
        <f>(F$357-F$337)/5+F349</f>
        <v>6180</v>
      </c>
      <c r="G353" s="106">
        <f>(G$357-G$337)/5+G349</f>
        <v>5.4399999999999995</v>
      </c>
      <c r="H353" s="135">
        <f t="shared" si="71"/>
        <v>1136.0294117647061</v>
      </c>
      <c r="I353" s="131">
        <f>IF(I352=1,($C351-F353)/(F352-F353),IF(I352=2,($C351-F352)/(F351-F352),IF(I352=3,($C351-F351)/(F350-F351),0)))</f>
        <v>0</v>
      </c>
      <c r="J353" s="108">
        <f>(J$357-J$337)/5+J349</f>
        <v>5800</v>
      </c>
      <c r="K353" s="106">
        <f>(K$357-K$337)/5+K349</f>
        <v>4.8099999999999996</v>
      </c>
      <c r="L353" s="135">
        <f t="shared" si="66"/>
        <v>1205.8212058212059</v>
      </c>
      <c r="M353" s="131">
        <f>IF(M352=1,($C351-J353)/(J352-J353),IF(M352=2,($C351-J352)/(J351-J352),IF(M352=3,($C351-J351)/(J350-J351),0)))</f>
        <v>0</v>
      </c>
      <c r="N353" s="108">
        <f>(N$357-N$337)/5+N349</f>
        <v>5380</v>
      </c>
      <c r="O353" s="106">
        <f>(O$357-O$337)/5+O349</f>
        <v>4.4200000000000008</v>
      </c>
      <c r="P353" s="135">
        <f t="shared" si="67"/>
        <v>1217.1945701357463</v>
      </c>
      <c r="Q353" s="131">
        <f>IF(Q352=1,($C351-N353)/(N352-N353),IF(Q352=2,($C351-N352)/(N351-N352),IF(Q352=3,($C351-N351)/(N350-N351),0)))</f>
        <v>0</v>
      </c>
      <c r="R353" s="108">
        <f>(R$357-R$337)/5+R349</f>
        <v>4960</v>
      </c>
      <c r="S353" s="106">
        <f>(S$357-S$337)/5+S349</f>
        <v>3.9899999999999993</v>
      </c>
      <c r="T353" s="142">
        <f t="shared" si="68"/>
        <v>1243.1077694235591</v>
      </c>
      <c r="U353" s="131">
        <f>IF(U352=1,($C351-R353)/(R352-R353),IF(U352=2,($C351-R352)/(R351-R352),IF(U352=3,($C351-R351)/(R350-R351),0)))</f>
        <v>0</v>
      </c>
      <c r="V353" s="108">
        <f>(V$357-V$337)/5+V349</f>
        <v>4700</v>
      </c>
      <c r="W353" s="106">
        <f>(W$357-W$337)/5+W349</f>
        <v>3.3599999999999994</v>
      </c>
      <c r="X353" s="142">
        <f t="shared" si="69"/>
        <v>1398.8095238095241</v>
      </c>
      <c r="Y353" s="131">
        <f>IF(Y352=1,($C351-V353)/(V352-V353),IF(Y352=2,($C351-V352)/(V351-V352),IF(Y352=3,($C351-V351)/(V350-V351),0)))</f>
        <v>0</v>
      </c>
      <c r="Z353" s="108">
        <f>(Z$357-Z$337)/5+Z349</f>
        <v>4440</v>
      </c>
      <c r="AA353" s="106">
        <f>(AA$357-AA$337)/5+AA349</f>
        <v>2.7299999999999995</v>
      </c>
      <c r="AB353" s="148">
        <f t="shared" si="70"/>
        <v>1626.3736263736266</v>
      </c>
      <c r="AC353" s="131">
        <f>IF(AC352=1,($C351-Z353)/(Z352-Z353),IF(AC352=2,($C351-Z352)/(Z351-Z352),IF(AC352=3,($C351-Z351)/(Z350-Z351),0)))</f>
        <v>0</v>
      </c>
      <c r="AL353" s="23"/>
    </row>
    <row r="354" spans="1:38" x14ac:dyDescent="0.25">
      <c r="A354" s="128"/>
      <c r="B354" s="186">
        <v>12</v>
      </c>
      <c r="C354" s="34"/>
      <c r="D354" s="31">
        <f>IF(D355&gt;V$5,(1-(D355-V$5)/(Z$5-V$5))*(Y354-AC354)+AC354,IF(D355&gt;R$5,(1-(D355-R$5)/(V$5-R$5))*(U354-Y354)+Y354,IF(D355&gt;N$5,(1-(D355-N$5)/(R$5-N$5))*(Q354-U354)+U354,IF(D355&gt;J$5,(1-(D355-J$5)/(N$5-J$5))*(M354-Q354)+Q354,IF(D355&gt;F$5,(1-(D355-F$5)/(J$5-F$5))*(I354-M354)+M354,I354)))))</f>
        <v>4.9583578887949225</v>
      </c>
      <c r="E354" s="27" t="s">
        <v>6</v>
      </c>
      <c r="F354" s="3">
        <v>17100</v>
      </c>
      <c r="G354" s="74">
        <v>5.25</v>
      </c>
      <c r="H354" s="133">
        <f t="shared" si="71"/>
        <v>3257.1428571428573</v>
      </c>
      <c r="I354" s="16">
        <f>IF(I356=0,G357,IF(I356=1,(G356-G357)*I357+G357,IF(I356=2,(G355-G356)*I357+G356,IF(I356=3,(G354-G355)*I357+G355,G354))))</f>
        <v>5.15</v>
      </c>
      <c r="J354" s="48">
        <v>16800</v>
      </c>
      <c r="K354" s="4">
        <v>4.9000000000000004</v>
      </c>
      <c r="L354" s="133">
        <f t="shared" si="66"/>
        <v>3428.5714285714284</v>
      </c>
      <c r="M354" s="16">
        <f>IF(M356=0,K357,IF(M356=1,(K356-K357)*M357+K357,IF(M356=2,(K355-K356)*M357+K356,IF(M356=3,(K354-K355)*M357+K355,K354))))</f>
        <v>4.9000000000000004</v>
      </c>
      <c r="N354" s="48">
        <v>16600</v>
      </c>
      <c r="O354" s="4">
        <v>4.45</v>
      </c>
      <c r="P354" s="133">
        <f t="shared" si="67"/>
        <v>3730.3370786516853</v>
      </c>
      <c r="Q354" s="16">
        <f>IF(Q356=0,O357,IF(Q356=1,(O356-O357)*Q357+O357,IF(Q356=2,(O355-O356)*Q357+O356,IF(Q356=3,(O354-O355)*Q357+O355,O354))))</f>
        <v>4.6500000000000004</v>
      </c>
      <c r="R354" s="48">
        <v>16400</v>
      </c>
      <c r="S354" s="4">
        <v>4.2</v>
      </c>
      <c r="T354" s="141">
        <f t="shared" si="68"/>
        <v>3904.7619047619046</v>
      </c>
      <c r="U354" s="16">
        <f>IF(U356=0,S357,IF(U356=1,(S356-S357)*U357+S357,IF(U356=2,(S355-S356)*U357+S356,IF(U356=3,(S354-S355)*U357+S355,S354))))</f>
        <v>4.3499999999999996</v>
      </c>
      <c r="V354" s="48">
        <v>15600</v>
      </c>
      <c r="W354" s="4">
        <v>3.7</v>
      </c>
      <c r="X354" s="141">
        <f t="shared" si="69"/>
        <v>4216.2162162162158</v>
      </c>
      <c r="Y354" s="16">
        <f>IF(Y356=0,W357,IF(Y356=1,(W356-W357)*Y357+W357,IF(Y356=2,(W355-W356)*Y357+W356,IF(Y356=3,(W354-W355)*Y357+W355,W354))))</f>
        <v>3.7</v>
      </c>
      <c r="Z354" s="48">
        <v>14800</v>
      </c>
      <c r="AA354" s="4">
        <v>3.2</v>
      </c>
      <c r="AB354" s="149">
        <f t="shared" si="70"/>
        <v>4625</v>
      </c>
      <c r="AC354" s="59">
        <f>IF(AC356=0,AA357,IF(AC356=1,(AA356-AA357)*AC357+AA357,IF(AC356=2,(AA355-AA356)*AC357+AA356,IF(AC356=3,(AA354-AA355)*AC357+AA355,AA354))))</f>
        <v>3.05</v>
      </c>
      <c r="AE354" s="23"/>
      <c r="AF354" s="23"/>
      <c r="AG354" s="23"/>
      <c r="AH354" s="23"/>
      <c r="AI354" s="23"/>
      <c r="AJ354" s="23"/>
      <c r="AK354" s="23"/>
      <c r="AL354" s="23"/>
    </row>
    <row r="355" spans="1:38" x14ac:dyDescent="0.25">
      <c r="A355" s="128"/>
      <c r="B355" s="187"/>
      <c r="C355" s="13">
        <f>C$1/(21-E$1)*(C$262-B354)</f>
        <v>2644.6280991735539</v>
      </c>
      <c r="D355" s="32">
        <f>(C355/P$1)^(1/1.3)*50+C$391+$C$2/2+$N$2/100*5+X$2/2</f>
        <v>32.665684448203116</v>
      </c>
      <c r="E355" s="28" t="s">
        <v>20</v>
      </c>
      <c r="F355" s="5">
        <v>14000</v>
      </c>
      <c r="G355" s="71">
        <v>5.5</v>
      </c>
      <c r="H355" s="134">
        <f t="shared" si="71"/>
        <v>2545.4545454545455</v>
      </c>
      <c r="I355" s="63">
        <f>$C355/I354</f>
        <v>513.52001925700074</v>
      </c>
      <c r="J355" s="49">
        <v>14000</v>
      </c>
      <c r="K355" s="6">
        <v>5.15</v>
      </c>
      <c r="L355" s="134">
        <f t="shared" si="66"/>
        <v>2718.4466019417473</v>
      </c>
      <c r="M355" s="63">
        <f>$C355/M354</f>
        <v>539.72002023950074</v>
      </c>
      <c r="N355" s="49">
        <v>14000</v>
      </c>
      <c r="O355" s="6">
        <v>4.8</v>
      </c>
      <c r="P355" s="134">
        <f t="shared" si="67"/>
        <v>2916.666666666667</v>
      </c>
      <c r="Q355" s="63">
        <f>$C355/Q354</f>
        <v>568.73722562872126</v>
      </c>
      <c r="R355" s="49">
        <v>14000</v>
      </c>
      <c r="S355" s="6">
        <v>4.45</v>
      </c>
      <c r="T355" s="139">
        <f t="shared" si="68"/>
        <v>3146.067415730337</v>
      </c>
      <c r="U355" s="63">
        <f>$C355/U354</f>
        <v>607.9604825686331</v>
      </c>
      <c r="V355" s="49">
        <v>14000</v>
      </c>
      <c r="W355" s="6">
        <v>4</v>
      </c>
      <c r="X355" s="139">
        <f t="shared" si="69"/>
        <v>3500</v>
      </c>
      <c r="Y355" s="63">
        <f>$C355/Y354</f>
        <v>714.76435112798754</v>
      </c>
      <c r="Z355" s="49">
        <v>14000</v>
      </c>
      <c r="AA355" s="6">
        <v>3.5</v>
      </c>
      <c r="AB355" s="146">
        <f t="shared" si="70"/>
        <v>4000</v>
      </c>
      <c r="AC355" s="63">
        <f>IF($C355&gt;Z354,AB354,$C355/AC354)</f>
        <v>867.091180056903</v>
      </c>
      <c r="AL355" s="23"/>
    </row>
    <row r="356" spans="1:38" x14ac:dyDescent="0.25">
      <c r="A356" s="128"/>
      <c r="B356" s="187"/>
      <c r="C356" s="225">
        <f>C357/X$2/60/1.11</f>
        <v>7.9453458393338927</v>
      </c>
      <c r="D356" s="38">
        <f>IF(AND(D355&lt;F$5,C355&lt;F357),C355/F357*100,IF(AND(D355&lt;J$5,C355&lt;J357),C355/(F357-((D355-F$5)/(J$5-F$5))*(F357-J357))*100,IF(AND(D355&lt;N$5,C355&lt;N357),C355/(J357-((D355-J$5)/(N$5-J$5))*(J357-N357))*100,IF(AND(D355&lt;R$5,C355&lt;R357),C355/(N357-((D355-N$5)/(R$5-N$5))*(N357-R357))*100,IF(AND(D355&lt;V$5,C359&lt;V357),C355/(R357-((D355-R$5)/(V$5-R$5))*(R357-V357))*100,100)))))</f>
        <v>42.022429911402597</v>
      </c>
      <c r="E356" s="28" t="s">
        <v>21</v>
      </c>
      <c r="F356" s="5">
        <v>11200</v>
      </c>
      <c r="G356" s="71">
        <v>5.85</v>
      </c>
      <c r="H356" s="134">
        <f t="shared" si="71"/>
        <v>1914.5299145299145</v>
      </c>
      <c r="I356" s="130">
        <f>IF($C355&gt;F355,3,IF($C355&gt;F356,2,IF($C355&gt;F357,1,0)))</f>
        <v>0</v>
      </c>
      <c r="J356" s="49">
        <v>11200</v>
      </c>
      <c r="K356" s="6">
        <v>5.55</v>
      </c>
      <c r="L356" s="134">
        <f t="shared" si="66"/>
        <v>2018.018018018018</v>
      </c>
      <c r="M356" s="130">
        <f>IF($C355&gt;J355,3,IF($C355&gt;J356,2,IF($C355&gt;J357,1,0)))</f>
        <v>0</v>
      </c>
      <c r="N356" s="49">
        <v>11200</v>
      </c>
      <c r="O356" s="6">
        <v>5.25</v>
      </c>
      <c r="P356" s="134">
        <f t="shared" si="67"/>
        <v>2133.3333333333335</v>
      </c>
      <c r="Q356" s="130">
        <f>IF($C355&gt;N355,3,IF($C355&gt;N356,2,IF($C355&gt;N357,1,0)))</f>
        <v>0</v>
      </c>
      <c r="R356" s="49">
        <v>11200</v>
      </c>
      <c r="S356" s="6">
        <v>4.9000000000000004</v>
      </c>
      <c r="T356" s="139">
        <f t="shared" si="68"/>
        <v>2285.7142857142853</v>
      </c>
      <c r="U356" s="130">
        <f>IF($C355&gt;R355,3,IF($C355&gt;R356,2,IF($C355&gt;R357,1,0)))</f>
        <v>0</v>
      </c>
      <c r="V356" s="49">
        <v>11200</v>
      </c>
      <c r="W356" s="6">
        <v>4.3</v>
      </c>
      <c r="X356" s="139">
        <f t="shared" si="69"/>
        <v>2604.651162790698</v>
      </c>
      <c r="Y356" s="130">
        <f>IF($C355&gt;V355,3,IF($C355&gt;V356,2,IF($C355&gt;V357,1,0)))</f>
        <v>0</v>
      </c>
      <c r="Z356" s="49">
        <v>11200</v>
      </c>
      <c r="AA356" s="6">
        <v>3.7</v>
      </c>
      <c r="AB356" s="147">
        <f t="shared" si="70"/>
        <v>3027.0270270270271</v>
      </c>
      <c r="AC356" s="129">
        <f>IF($C355&gt;Z354,4,IF($C355&gt;Z355,3,IF($C355&gt;Z356,2,IF($C355&gt;Z357,1,0))))</f>
        <v>0</v>
      </c>
      <c r="AL356" s="23"/>
    </row>
    <row r="357" spans="1:38" ht="15.75" thickBot="1" x14ac:dyDescent="0.3">
      <c r="A357" s="128"/>
      <c r="B357" s="188"/>
      <c r="C357" s="161">
        <f>D357*D354</f>
        <v>2645.8001644981869</v>
      </c>
      <c r="D357" s="33">
        <f>IF(AND(C355&gt;Z354,D355&gt;Z$5),AB354,IF(D355&gt;V$5,((D355-V$5)/(Z$5-V$5))*(AC355-Y355)+Y355,IF(D355&gt;R$5,((D355-R$5)/(V$5-R$5))*(Y355-U355)+U355,IF(D355&gt;N$5,((D355-N$5)/(R$5-N$5))*(U355-Q355)+Q355,IF(D355&gt;J$5,((D355-J$5)/(N$5-J$5))*(Q355-M355)+M355,IF(D355&gt;F$5,((D355-F$5)/(J$5-F$5))*(M355-I355)+I355,I355))))))</f>
        <v>533.60411326444637</v>
      </c>
      <c r="E357" s="29" t="s">
        <v>7</v>
      </c>
      <c r="F357" s="7">
        <v>6600</v>
      </c>
      <c r="G357" s="73">
        <v>5.15</v>
      </c>
      <c r="H357" s="135">
        <f t="shared" si="71"/>
        <v>1281.5533980582522</v>
      </c>
      <c r="I357" s="131">
        <f>IF(I356=1,($C355-F357)/(F356-F357),IF(I356=2,($C355-F356)/(F355-F356),IF(I356=3,($C355-F355)/(F354-F355),0)))</f>
        <v>0</v>
      </c>
      <c r="J357" s="50">
        <v>6200</v>
      </c>
      <c r="K357" s="8">
        <v>4.9000000000000004</v>
      </c>
      <c r="L357" s="135">
        <f t="shared" si="66"/>
        <v>1265.3061224489795</v>
      </c>
      <c r="M357" s="131">
        <f>IF(M356=1,($C355-J357)/(J356-J357),IF(M356=2,($C355-J356)/(J355-J356),IF(M356=3,($C355-J355)/(J354-J355),0)))</f>
        <v>0</v>
      </c>
      <c r="N357" s="50">
        <v>5800</v>
      </c>
      <c r="O357" s="8">
        <v>4.6500000000000004</v>
      </c>
      <c r="P357" s="135">
        <f t="shared" si="67"/>
        <v>1247.3118279569892</v>
      </c>
      <c r="Q357" s="131">
        <f>IF(Q356=1,($C355-N357)/(N356-N357),IF(Q356=2,($C355-N356)/(N355-N356),IF(Q356=3,($C355-N355)/(N354-N355),0)))</f>
        <v>0</v>
      </c>
      <c r="R357" s="50">
        <v>5400</v>
      </c>
      <c r="S357" s="8">
        <v>4.3499999999999996</v>
      </c>
      <c r="T357" s="142">
        <f t="shared" si="68"/>
        <v>1241.3793103448277</v>
      </c>
      <c r="U357" s="131">
        <f>IF(U356=1,($C355-R357)/(R356-R357),IF(U356=2,($C355-R356)/(R355-R356),IF(U356=3,($C355-R355)/(R354-R355),0)))</f>
        <v>0</v>
      </c>
      <c r="V357" s="50">
        <v>5200</v>
      </c>
      <c r="W357" s="8">
        <v>3.7</v>
      </c>
      <c r="X357" s="142">
        <f t="shared" si="69"/>
        <v>1405.4054054054054</v>
      </c>
      <c r="Y357" s="131">
        <f>IF(Y356=1,($C355-V357)/(V356-V357),IF(Y356=2,($C355-V356)/(V355-V356),IF(Y356=3,($C355-V355)/(V354-V355),0)))</f>
        <v>0</v>
      </c>
      <c r="Z357" s="50">
        <v>5000</v>
      </c>
      <c r="AA357" s="8">
        <v>3.05</v>
      </c>
      <c r="AB357" s="148">
        <f t="shared" si="70"/>
        <v>1639.344262295082</v>
      </c>
      <c r="AC357" s="131">
        <f>IF(AC356=1,($C355-Z357)/(Z356-Z357),IF(AC356=2,($C355-Z356)/(Z355-Z356),IF(AC356=3,($C355-Z355)/(Z354-Z355),0)))</f>
        <v>0</v>
      </c>
      <c r="AL357" s="23"/>
    </row>
    <row r="358" spans="1:38" x14ac:dyDescent="0.25">
      <c r="A358" s="128"/>
      <c r="B358" s="186">
        <v>13</v>
      </c>
      <c r="C358" s="25"/>
      <c r="D358" s="31">
        <f>IF(D359&gt;V$5,(1-(D359-V$5)/(Z$5-V$5))*(Y358-AC358)+AC358,IF(D359&gt;R$5,(1-(D359-R$5)/(V$5-R$5))*(U358-Y358)+Y358,IF(D359&gt;N$5,(1-(D359-N$5)/(R$5-N$5))*(Q358-U358)+U358,IF(D359&gt;J$5,(1-(D359-J$5)/(N$5-J$5))*(M358-Q358)+Q358,IF(D359&gt;F$5,(1-(D359-F$5)/(J$5-F$5))*(I358-M358)+M358,I358)))))</f>
        <v>5.0258658063043189</v>
      </c>
      <c r="E358" s="27" t="s">
        <v>6</v>
      </c>
      <c r="F358" s="75">
        <f>(F$366-F$354)/3+F354</f>
        <v>17566.666666666668</v>
      </c>
      <c r="G358" s="105">
        <f>(G$366-G$354)/3+G354</f>
        <v>5.2833333333333332</v>
      </c>
      <c r="H358" s="133">
        <f t="shared" si="71"/>
        <v>3324.9211356466881</v>
      </c>
      <c r="I358" s="16">
        <f>IF(I360=0,G361,IF(I360=1,(G360-G361)*I361+G361,IF(I360=2,(G359-G360)*I361+G360,IF(I360=3,(G358-G359)*I361+G359,G358))))</f>
        <v>5.15</v>
      </c>
      <c r="J358" s="107">
        <f>(J$366-J$354)/3+J354</f>
        <v>17266.666666666668</v>
      </c>
      <c r="K358" s="105">
        <f>(K$366-K$354)/3+K354</f>
        <v>4.9333333333333336</v>
      </c>
      <c r="L358" s="133">
        <f t="shared" si="66"/>
        <v>3500</v>
      </c>
      <c r="M358" s="16">
        <f>IF(M360=0,K361,IF(M360=1,(K360-K361)*M361+K361,IF(M360=2,(K359-K360)*M361+K360,IF(M360=3,(K358-K359)*M361+K359,K358))))</f>
        <v>4.9666666666666668</v>
      </c>
      <c r="N358" s="107">
        <f>(N$366-N$354)/3+N354</f>
        <v>17033.333333333332</v>
      </c>
      <c r="O358" s="105">
        <f>(O$366-O$354)/3+O354</f>
        <v>4.55</v>
      </c>
      <c r="P358" s="133">
        <f t="shared" si="67"/>
        <v>3743.5897435897436</v>
      </c>
      <c r="Q358" s="16">
        <f>IF(Q360=0,O361,IF(Q360=1,(O360-O361)*Q361+O361,IF(Q360=2,(O359-O360)*Q361+O360,IF(Q360=3,(O358-O359)*Q361+O359,O358))))</f>
        <v>4.7833333333333332</v>
      </c>
      <c r="R358" s="107">
        <f>(R$366-R$354)/3+R354</f>
        <v>16833.333333333332</v>
      </c>
      <c r="S358" s="105">
        <f>(S$366-S$354)/3+S354</f>
        <v>4.3</v>
      </c>
      <c r="T358" s="141">
        <f t="shared" si="68"/>
        <v>3914.7286821705425</v>
      </c>
      <c r="U358" s="16">
        <f>IF(U360=0,S361,IF(U360=1,(S360-S361)*U361+S361,IF(U360=2,(S359-S360)*U361+S360,IF(U360=3,(S358-S359)*U361+S359,S358))))</f>
        <v>4.55</v>
      </c>
      <c r="V358" s="107">
        <f>(V$366-V$354)/3+V354</f>
        <v>16033.333333333334</v>
      </c>
      <c r="W358" s="105">
        <f>(W$366-W$354)/3+W354</f>
        <v>3.8000000000000003</v>
      </c>
      <c r="X358" s="141">
        <f t="shared" si="69"/>
        <v>4219.2982456140353</v>
      </c>
      <c r="Y358" s="16">
        <f>IF(Y360=0,W361,IF(Y360=1,(W360-W361)*Y361+W361,IF(Y360=2,(W359-W360)*Y361+W360,IF(Y360=3,(W358-W359)*Y361+W359,W358))))</f>
        <v>3.9166666666666665</v>
      </c>
      <c r="Z358" s="107">
        <f>(Z$366-Z$354)/3+Z354</f>
        <v>15200</v>
      </c>
      <c r="AA358" s="105">
        <f>(AA$366-AA$354)/3+AA354</f>
        <v>3.3000000000000003</v>
      </c>
      <c r="AB358" s="145">
        <f t="shared" si="70"/>
        <v>4606.060606060606</v>
      </c>
      <c r="AC358" s="59">
        <f>IF(AC360=0,AA361,IF(AC360=1,(AA360-AA361)*AC361+AA361,IF(AC360=2,(AA359-AA360)*AC361+AA360,IF(AC360=3,(AA358-AA359)*AC361+AA359,AA358))))</f>
        <v>3.2666666666666666</v>
      </c>
      <c r="AE358" s="23"/>
      <c r="AF358" s="23"/>
      <c r="AG358" s="23"/>
      <c r="AH358" s="23"/>
      <c r="AI358" s="23"/>
      <c r="AJ358" s="23"/>
      <c r="AK358" s="23"/>
      <c r="AL358" s="23"/>
    </row>
    <row r="359" spans="1:38" x14ac:dyDescent="0.25">
      <c r="A359" s="128"/>
      <c r="B359" s="187"/>
      <c r="C359" s="13">
        <f>C$1/(21-E$1)*(C$262-B358)</f>
        <v>2314.0495867768595</v>
      </c>
      <c r="D359" s="32">
        <f>(C359/P$1)^(1/1.3)*50+C$391+$C$2/2+$N$2/100*5+X$2/2</f>
        <v>31.770956019764441</v>
      </c>
      <c r="E359" s="28" t="s">
        <v>20</v>
      </c>
      <c r="F359" s="5">
        <v>14000</v>
      </c>
      <c r="G359" s="104">
        <f>(G$367-G$355)/3+G355</f>
        <v>5.5</v>
      </c>
      <c r="H359" s="134">
        <f t="shared" si="71"/>
        <v>2545.4545454545455</v>
      </c>
      <c r="I359" s="63">
        <f>$C359/I358</f>
        <v>449.33001684987562</v>
      </c>
      <c r="J359" s="49">
        <v>14000</v>
      </c>
      <c r="K359" s="104">
        <f>(K$367-K$355)/3+K355</f>
        <v>5.1833333333333336</v>
      </c>
      <c r="L359" s="134">
        <f t="shared" si="66"/>
        <v>2700.9646302250803</v>
      </c>
      <c r="M359" s="63">
        <f>$C359/M358</f>
        <v>465.91602418326028</v>
      </c>
      <c r="N359" s="49">
        <v>14000</v>
      </c>
      <c r="O359" s="104">
        <f>(O$367-O$355)/3+O355</f>
        <v>4.8666666666666663</v>
      </c>
      <c r="P359" s="134">
        <f t="shared" si="67"/>
        <v>2876.7123287671234</v>
      </c>
      <c r="Q359" s="63">
        <f>$C359/Q358</f>
        <v>483.77343277565006</v>
      </c>
      <c r="R359" s="49">
        <v>14000</v>
      </c>
      <c r="S359" s="104">
        <f>(S$367-S$355)/3+S355</f>
        <v>4.55</v>
      </c>
      <c r="T359" s="139">
        <f t="shared" si="68"/>
        <v>3076.9230769230771</v>
      </c>
      <c r="U359" s="63">
        <f>$C359/U358</f>
        <v>508.58232676414497</v>
      </c>
      <c r="V359" s="49">
        <v>14000</v>
      </c>
      <c r="W359" s="104">
        <f>(W$367-W$355)/3+W355</f>
        <v>4.0999999999999996</v>
      </c>
      <c r="X359" s="139">
        <f t="shared" si="69"/>
        <v>3414.6341463414637</v>
      </c>
      <c r="Y359" s="63">
        <f>$C359/Y358</f>
        <v>590.82117109196417</v>
      </c>
      <c r="Z359" s="49">
        <v>14000</v>
      </c>
      <c r="AA359" s="104">
        <f>(AA$367-AA$355)/3+AA355</f>
        <v>3.6166666666666667</v>
      </c>
      <c r="AB359" s="147">
        <f t="shared" si="70"/>
        <v>3870.9677419354839</v>
      </c>
      <c r="AC359" s="63">
        <f>IF($C359&gt;Z358,AB358,$C359/AC358)</f>
        <v>708.38252656434474</v>
      </c>
      <c r="AL359" s="23"/>
    </row>
    <row r="360" spans="1:38" x14ac:dyDescent="0.25">
      <c r="A360" s="128"/>
      <c r="B360" s="187"/>
      <c r="C360" s="225">
        <f>C361/X$2/60/1.11</f>
        <v>6.951094329194631</v>
      </c>
      <c r="D360" s="38">
        <f>IF(AND(D359&lt;F$5,C359&lt;F361),C359/F361*100,IF(AND(D359&lt;J$5,C359&lt;J361),C359/(F361-((D359-F$5)/(J$5-F$5))*(F361-J361))*100,IF(AND(D359&lt;N$5,C359&lt;N361),C359/(J361-((D359-J$5)/(N$5-J$5))*(J361-N361))*100,IF(AND(D359&lt;R$5,C359&lt;R361),C359/(N361-((D359-N$5)/(R$5-N$5))*(N361-R361))*100,IF(AND(D359&lt;V$5,C363&lt;V361),C359/(R361-((D359-R$5)/(V$5-R$5))*(R361-V361))*100,100)))))</f>
        <v>36.119821908403793</v>
      </c>
      <c r="E360" s="28" t="s">
        <v>21</v>
      </c>
      <c r="F360" s="5">
        <v>11200</v>
      </c>
      <c r="G360" s="104">
        <f>(G$368-G$356)/3+G356</f>
        <v>5.8999999999999995</v>
      </c>
      <c r="H360" s="134">
        <f t="shared" si="71"/>
        <v>1898.305084745763</v>
      </c>
      <c r="I360" s="130">
        <f>IF($C359&gt;F359,3,IF($C359&gt;F360,2,IF($C359&gt;F361,1,0)))</f>
        <v>0</v>
      </c>
      <c r="J360" s="49">
        <v>11200</v>
      </c>
      <c r="K360" s="104">
        <f>(K$368-K$356)/3+K356</f>
        <v>5.583333333333333</v>
      </c>
      <c r="L360" s="134">
        <f t="shared" si="66"/>
        <v>2005.9701492537315</v>
      </c>
      <c r="M360" s="130">
        <f>IF($C359&gt;J359,3,IF($C359&gt;J360,2,IF($C359&gt;J361,1,0)))</f>
        <v>0</v>
      </c>
      <c r="N360" s="49">
        <v>11200</v>
      </c>
      <c r="O360" s="104">
        <f>(O$368-O$356)/3+O356</f>
        <v>5.3166666666666664</v>
      </c>
      <c r="P360" s="134">
        <f t="shared" si="67"/>
        <v>2106.5830721003135</v>
      </c>
      <c r="Q360" s="130">
        <f>IF($C359&gt;N359,3,IF($C359&gt;N360,2,IF($C359&gt;N361,1,0)))</f>
        <v>0</v>
      </c>
      <c r="R360" s="49">
        <v>11200</v>
      </c>
      <c r="S360" s="104">
        <f>(S$368-S$356)/3+S356</f>
        <v>5.0166666666666666</v>
      </c>
      <c r="T360" s="139">
        <f t="shared" si="68"/>
        <v>2232.5581395348836</v>
      </c>
      <c r="U360" s="130">
        <f>IF($C359&gt;R359,3,IF($C359&gt;R360,2,IF($C359&gt;R361,1,0)))</f>
        <v>0</v>
      </c>
      <c r="V360" s="49">
        <v>11200</v>
      </c>
      <c r="W360" s="104">
        <f>(W$368-W$356)/3+W356</f>
        <v>4.416666666666667</v>
      </c>
      <c r="X360" s="139">
        <f t="shared" si="69"/>
        <v>2535.8490566037735</v>
      </c>
      <c r="Y360" s="130">
        <f>IF($C359&gt;V359,3,IF($C359&gt;V360,2,IF($C359&gt;V361,1,0)))</f>
        <v>0</v>
      </c>
      <c r="Z360" s="49">
        <v>11200</v>
      </c>
      <c r="AA360" s="104">
        <f>(AA$368-AA$356)/3+AA356</f>
        <v>3.8166666666666669</v>
      </c>
      <c r="AB360" s="147">
        <f t="shared" si="70"/>
        <v>2934.4978165938865</v>
      </c>
      <c r="AC360" s="129">
        <f>IF($C359&gt;Z358,4,IF($C359&gt;Z359,3,IF($C359&gt;Z360,2,IF($C359&gt;Z361,1,0))))</f>
        <v>0</v>
      </c>
      <c r="AL360" s="23"/>
    </row>
    <row r="361" spans="1:38" ht="15.75" thickBot="1" x14ac:dyDescent="0.3">
      <c r="A361" s="128"/>
      <c r="B361" s="188"/>
      <c r="C361" s="161">
        <f>D361*D358</f>
        <v>2314.7144116218124</v>
      </c>
      <c r="D361" s="33">
        <f>IF(AND(C359&gt;Z358,D359&gt;Z$5),AB358,IF(D359&gt;V$5,((D359-V$5)/(Z$5-V$5))*(AC359-Y359)+Y359,IF(D359&gt;R$5,((D359-R$5)/(V$5-R$5))*(Y359-U359)+U359,IF(D359&gt;N$5,((D359-N$5)/(R$5-N$5))*(U359-Q359)+Q359,IF(D359&gt;J$5,((D359-J$5)/(N$5-J$5))*(Q359-M359)+M359,IF(D359&gt;F$5,((D359-F$5)/(J$5-F$5))*(M359-I359)+I359,I359))))))</f>
        <v>460.56032946965939</v>
      </c>
      <c r="E361" s="29" t="s">
        <v>7</v>
      </c>
      <c r="F361" s="114">
        <f>(F$369-F$357)/3+F357</f>
        <v>6700</v>
      </c>
      <c r="G361" s="106">
        <f>(G$369-G$357)/3+G357</f>
        <v>5.15</v>
      </c>
      <c r="H361" s="135">
        <f t="shared" si="71"/>
        <v>1300.9708737864078</v>
      </c>
      <c r="I361" s="131">
        <f>IF(I360=1,($C359-F361)/(F360-F361),IF(I360=2,($C359-F360)/(F359-F360),IF(I360=3,($C359-F359)/(F358-F359),0)))</f>
        <v>0</v>
      </c>
      <c r="J361" s="108">
        <f>(J$369-J$357)/3+J357</f>
        <v>6266.666666666667</v>
      </c>
      <c r="K361" s="106">
        <f>(K$369-K$357)/3+K357</f>
        <v>4.9666666666666668</v>
      </c>
      <c r="L361" s="135">
        <f t="shared" si="66"/>
        <v>1261.744966442953</v>
      </c>
      <c r="M361" s="131">
        <f>IF(M360=1,($C359-J361)/(J360-J361),IF(M360=2,($C359-J360)/(J359-J360),IF(M360=3,($C359-J359)/(J358-J359),0)))</f>
        <v>0</v>
      </c>
      <c r="N361" s="108">
        <f>(N$369-N$357)/3+N357</f>
        <v>5833.333333333333</v>
      </c>
      <c r="O361" s="106">
        <f>(O$369-O$357)/3+O357</f>
        <v>4.7833333333333332</v>
      </c>
      <c r="P361" s="135">
        <f t="shared" si="67"/>
        <v>1219.5121951219512</v>
      </c>
      <c r="Q361" s="131">
        <f>IF(Q360=1,($C359-N361)/(N360-N361),IF(Q360=2,($C359-N360)/(N359-N360),IF(Q360=3,($C359-N359)/(N358-N359),0)))</f>
        <v>0</v>
      </c>
      <c r="R361" s="108">
        <f>(R$369-R$357)/3+R357</f>
        <v>5400</v>
      </c>
      <c r="S361" s="106">
        <f>(S$369-S$357)/3+S357</f>
        <v>4.55</v>
      </c>
      <c r="T361" s="142">
        <f t="shared" si="68"/>
        <v>1186.8131868131868</v>
      </c>
      <c r="U361" s="131">
        <f>IF(U360=1,($C359-R361)/(R360-R361),IF(U360=2,($C359-R360)/(R359-R360),IF(U360=3,($C359-R359)/(R358-R359),0)))</f>
        <v>0</v>
      </c>
      <c r="V361" s="108">
        <f>(V$369-V$357)/3+V357</f>
        <v>5233.333333333333</v>
      </c>
      <c r="W361" s="106">
        <f>(W$369-W$357)/3+W357</f>
        <v>3.9166666666666665</v>
      </c>
      <c r="X361" s="142">
        <f t="shared" si="69"/>
        <v>1336.1702127659573</v>
      </c>
      <c r="Y361" s="131">
        <f>IF(Y360=1,($C359-V361)/(V360-V361),IF(Y360=2,($C359-V360)/(V359-V360),IF(Y360=3,($C359-V359)/(V358-V359),0)))</f>
        <v>0</v>
      </c>
      <c r="Z361" s="108">
        <f>(Z$369-Z$357)/3+Z357</f>
        <v>5066.666666666667</v>
      </c>
      <c r="AA361" s="106">
        <f>(AA$369-AA$357)/3+AA357</f>
        <v>3.2666666666666666</v>
      </c>
      <c r="AB361" s="148">
        <f t="shared" si="70"/>
        <v>1551.0204081632655</v>
      </c>
      <c r="AC361" s="131">
        <f>IF(AC360=1,($C359-Z361)/(Z360-Z361),IF(AC360=2,($C359-Z360)/(Z359-Z360),IF(AC360=3,($C359-Z359)/(Z358-Z359),0)))</f>
        <v>0</v>
      </c>
      <c r="AL361" s="23"/>
    </row>
    <row r="362" spans="1:38" x14ac:dyDescent="0.25">
      <c r="A362" s="128"/>
      <c r="B362" s="186">
        <v>14</v>
      </c>
      <c r="C362" s="34"/>
      <c r="D362" s="31">
        <f>IF(D363&gt;V$5,(1-(D363-V$5)/(Z$5-V$5))*(Y362-AC362)+AC362,IF(D363&gt;R$5,(1-(D363-R$5)/(V$5-R$5))*(U362-Y362)+Y362,IF(D363&gt;N$5,(1-(D363-N$5)/(R$5-N$5))*(Q362-U362)+U362,IF(D363&gt;J$5,(1-(D363-J$5)/(N$5-J$5))*(M362-Q362)+Q362,IF(D363&gt;F$5,(1-(D363-F$5)/(J$5-F$5))*(I362-M362)+M362,I362)))))</f>
        <v>5.081795234562736</v>
      </c>
      <c r="E362" s="27" t="s">
        <v>6</v>
      </c>
      <c r="F362" s="75">
        <f>(F$366-F$354)/3+F358</f>
        <v>18033.333333333336</v>
      </c>
      <c r="G362" s="105">
        <f>(G$366-G$354)/3+G358</f>
        <v>5.3166666666666664</v>
      </c>
      <c r="H362" s="133">
        <f t="shared" si="71"/>
        <v>3391.8495297805648</v>
      </c>
      <c r="I362" s="16">
        <f>IF(I364=0,G365,IF(I364=1,(G364-G365)*I365+G365,IF(I364=2,(G363-G364)*I365+G364,IF(I364=3,(G362-G363)*I365+G363,G362))))</f>
        <v>5.15</v>
      </c>
      <c r="J362" s="107">
        <f>(J$366-J$354)/3+J358</f>
        <v>17733.333333333336</v>
      </c>
      <c r="K362" s="105">
        <f>(K$366-K$354)/3+K358</f>
        <v>4.9666666666666668</v>
      </c>
      <c r="L362" s="133">
        <f t="shared" si="66"/>
        <v>3570.4697986577185</v>
      </c>
      <c r="M362" s="16">
        <f>IF(M364=0,K365,IF(M364=1,(K364-K365)*M365+K365,IF(M364=2,(K363-K364)*M365+K364,IF(M364=3,(K362-K363)*M365+K363,K362))))</f>
        <v>5.0333333333333332</v>
      </c>
      <c r="N362" s="107">
        <f>(N$366-N$354)/3+N358</f>
        <v>17466.666666666664</v>
      </c>
      <c r="O362" s="105">
        <f>(O$366-O$354)/3+O358</f>
        <v>4.6499999999999995</v>
      </c>
      <c r="P362" s="133">
        <f t="shared" si="67"/>
        <v>3756.2724014336918</v>
      </c>
      <c r="Q362" s="16">
        <f>IF(Q364=0,O365,IF(Q364=1,(O364-O365)*Q365+O365,IF(Q364=2,(O363-O364)*Q365+O364,IF(Q364=3,(O362-O363)*Q365+O363,O362))))</f>
        <v>4.9166666666666661</v>
      </c>
      <c r="R362" s="107">
        <f>(R$366-R$354)/3+R358</f>
        <v>17266.666666666664</v>
      </c>
      <c r="S362" s="105">
        <f>(S$366-S$354)/3+S358</f>
        <v>4.3999999999999995</v>
      </c>
      <c r="T362" s="141">
        <f t="shared" si="68"/>
        <v>3924.242424242424</v>
      </c>
      <c r="U362" s="16">
        <f>IF(U364=0,S365,IF(U364=1,(S364-S365)*U365+S365,IF(U364=2,(S363-S364)*U365+S364,IF(U364=3,(S362-S363)*U365+S363,S362))))</f>
        <v>4.75</v>
      </c>
      <c r="V362" s="107">
        <f>(V$366-V$354)/3+V358</f>
        <v>16466.666666666668</v>
      </c>
      <c r="W362" s="105">
        <f>(W$366-W$354)/3+W358</f>
        <v>3.9000000000000004</v>
      </c>
      <c r="X362" s="141">
        <f t="shared" si="69"/>
        <v>4222.2222222222217</v>
      </c>
      <c r="Y362" s="16">
        <f>IF(Y364=0,W365,IF(Y364=1,(W364-W365)*Y365+W365,IF(Y364=2,(W363-W364)*Y365+W364,IF(Y364=3,(W362-W363)*Y365+W363,W362))))</f>
        <v>4.1333333333333329</v>
      </c>
      <c r="Z362" s="107">
        <f>(Z$366-Z$354)/3+Z358</f>
        <v>15600</v>
      </c>
      <c r="AA362" s="105">
        <f>(AA$366-AA$354)/3+AA358</f>
        <v>3.4000000000000004</v>
      </c>
      <c r="AB362" s="145">
        <f t="shared" si="70"/>
        <v>4588.2352941176468</v>
      </c>
      <c r="AC362" s="59">
        <f>IF(AC364=0,AA365,IF(AC364=1,(AA364-AA365)*AC365+AA365,IF(AC364=2,(AA363-AA364)*AC365+AA364,IF(AC364=3,(AA362-AA363)*AC365+AA363,AA362))))</f>
        <v>3.4833333333333334</v>
      </c>
      <c r="AE362" s="23"/>
      <c r="AF362" s="23"/>
      <c r="AG362" s="23"/>
      <c r="AH362" s="23"/>
      <c r="AI362" s="23"/>
      <c r="AJ362" s="23"/>
      <c r="AK362" s="23"/>
      <c r="AL362" s="23"/>
    </row>
    <row r="363" spans="1:38" x14ac:dyDescent="0.25">
      <c r="A363" s="128"/>
      <c r="B363" s="187"/>
      <c r="C363" s="13">
        <f>C$1/(21-E$1)*(C$262-B362)</f>
        <v>1983.4710743801654</v>
      </c>
      <c r="D363" s="32">
        <f>(C363/P$1)^(1/1.3)*50+C$391+$C$2/2+$N$2/100*5+X$2/2</f>
        <v>30.846122751765503</v>
      </c>
      <c r="E363" s="28" t="s">
        <v>20</v>
      </c>
      <c r="F363" s="5">
        <v>14000</v>
      </c>
      <c r="G363" s="104">
        <f>(G$367-G$355)/3+G359</f>
        <v>5.5</v>
      </c>
      <c r="H363" s="134">
        <f t="shared" si="71"/>
        <v>2545.4545454545455</v>
      </c>
      <c r="I363" s="63">
        <f>$C363/I362</f>
        <v>385.14001444275056</v>
      </c>
      <c r="J363" s="49">
        <v>14000</v>
      </c>
      <c r="K363" s="104">
        <f>(K$367-K$355)/3+K359</f>
        <v>5.2166666666666668</v>
      </c>
      <c r="L363" s="134">
        <f t="shared" si="66"/>
        <v>2683.7060702875397</v>
      </c>
      <c r="M363" s="63">
        <f>$C363/M362</f>
        <v>394.06710087023157</v>
      </c>
      <c r="N363" s="49">
        <v>14000</v>
      </c>
      <c r="O363" s="104">
        <f>(O$367-O$355)/3+O359</f>
        <v>4.9333333333333327</v>
      </c>
      <c r="P363" s="134">
        <f t="shared" si="67"/>
        <v>2837.8378378378384</v>
      </c>
      <c r="Q363" s="63">
        <f>$C363/Q362</f>
        <v>403.41784563664385</v>
      </c>
      <c r="R363" s="49">
        <v>14000</v>
      </c>
      <c r="S363" s="104">
        <f>(S$367-S$355)/3+S359</f>
        <v>4.6499999999999995</v>
      </c>
      <c r="T363" s="139">
        <f t="shared" si="68"/>
        <v>3010.7526881720432</v>
      </c>
      <c r="U363" s="63">
        <f>$C363/U362</f>
        <v>417.57285776424533</v>
      </c>
      <c r="V363" s="49">
        <v>14000</v>
      </c>
      <c r="W363" s="104">
        <f>(W$367-W$355)/3+W359</f>
        <v>4.1999999999999993</v>
      </c>
      <c r="X363" s="139">
        <f t="shared" si="69"/>
        <v>3333.3333333333339</v>
      </c>
      <c r="Y363" s="63">
        <f>$C363/Y362</f>
        <v>479.87203412423361</v>
      </c>
      <c r="Z363" s="49">
        <v>14000</v>
      </c>
      <c r="AA363" s="104">
        <f>(AA$367-AA$355)/3+AA359</f>
        <v>3.7333333333333334</v>
      </c>
      <c r="AB363" s="147">
        <f t="shared" si="70"/>
        <v>3750</v>
      </c>
      <c r="AC363" s="63">
        <f>IF($C363&gt;Z362,AB362,$C363/AC362)</f>
        <v>569.41753331487996</v>
      </c>
      <c r="AL363" s="23"/>
    </row>
    <row r="364" spans="1:38" x14ac:dyDescent="0.25">
      <c r="A364" s="128"/>
      <c r="B364" s="187"/>
      <c r="C364" s="225">
        <f>C365/X$2/60/1.11</f>
        <v>5.9571291034113578</v>
      </c>
      <c r="D364" s="38">
        <f>IF(AND(D363&lt;F$5,C363&lt;F365),C363/F365*100,IF(AND(D363&lt;J$5,C363&lt;J365),C363/(F365-((D363-F$5)/(J$5-F$5))*(F365-J365))*100,IF(AND(D363&lt;N$5,C363&lt;N365),C363/(J365-((D363-J$5)/(N$5-J$5))*(J365-N365))*100,IF(AND(D363&lt;R$5,C363&lt;R365),C363/(N365-((D363-N$5)/(R$5-N$5))*(N365-R365))*100,IF(AND(D363&lt;V$5,C367&lt;V365),C363/(R365-((D363-R$5)/(V$5-R$5))*(R365-V365))*100,100)))))</f>
        <v>30.387867184078189</v>
      </c>
      <c r="E364" s="28" t="s">
        <v>21</v>
      </c>
      <c r="F364" s="5">
        <v>11200</v>
      </c>
      <c r="G364" s="104">
        <f>(G$368-G$356)/3+G360</f>
        <v>5.9499999999999993</v>
      </c>
      <c r="H364" s="134">
        <f t="shared" si="71"/>
        <v>1882.3529411764707</v>
      </c>
      <c r="I364" s="130">
        <f>IF($C363&gt;F363,3,IF($C363&gt;F364,2,IF($C363&gt;F365,1,0)))</f>
        <v>0</v>
      </c>
      <c r="J364" s="49">
        <v>11200</v>
      </c>
      <c r="K364" s="104">
        <f>(K$368-K$356)/3+K360</f>
        <v>5.6166666666666663</v>
      </c>
      <c r="L364" s="134">
        <f t="shared" si="66"/>
        <v>1994.06528189911</v>
      </c>
      <c r="M364" s="130">
        <f>IF($C363&gt;J363,3,IF($C363&gt;J364,2,IF($C363&gt;J365,1,0)))</f>
        <v>0</v>
      </c>
      <c r="N364" s="49">
        <v>11200</v>
      </c>
      <c r="O364" s="104">
        <f>(O$368-O$356)/3+O360</f>
        <v>5.3833333333333329</v>
      </c>
      <c r="P364" s="134">
        <f t="shared" si="67"/>
        <v>2080.4953560371519</v>
      </c>
      <c r="Q364" s="130">
        <f>IF($C363&gt;N363,3,IF($C363&gt;N364,2,IF($C363&gt;N365,1,0)))</f>
        <v>0</v>
      </c>
      <c r="R364" s="49">
        <v>11200</v>
      </c>
      <c r="S364" s="104">
        <f>(S$368-S$356)/3+S360</f>
        <v>5.1333333333333329</v>
      </c>
      <c r="T364" s="139">
        <f t="shared" si="68"/>
        <v>2181.818181818182</v>
      </c>
      <c r="U364" s="130">
        <f>IF($C363&gt;R363,3,IF($C363&gt;R364,2,IF($C363&gt;R365,1,0)))</f>
        <v>0</v>
      </c>
      <c r="V364" s="49">
        <v>11200</v>
      </c>
      <c r="W364" s="104">
        <f>(W$368-W$356)/3+W360</f>
        <v>4.5333333333333341</v>
      </c>
      <c r="X364" s="139">
        <f t="shared" si="69"/>
        <v>2470.5882352941171</v>
      </c>
      <c r="Y364" s="130">
        <f>IF($C363&gt;V363,3,IF($C363&gt;V364,2,IF($C363&gt;V365,1,0)))</f>
        <v>0</v>
      </c>
      <c r="Z364" s="49">
        <v>11200</v>
      </c>
      <c r="AA364" s="104">
        <f>(AA$368-AA$356)/3+AA360</f>
        <v>3.9333333333333336</v>
      </c>
      <c r="AB364" s="147">
        <f t="shared" si="70"/>
        <v>2847.4576271186438</v>
      </c>
      <c r="AC364" s="129">
        <f>IF($C363&gt;Z362,4,IF($C363&gt;Z363,3,IF($C363&gt;Z364,2,IF($C363&gt;Z365,1,0))))</f>
        <v>0</v>
      </c>
      <c r="AL364" s="23"/>
    </row>
    <row r="365" spans="1:38" ht="15.75" thickBot="1" x14ac:dyDescent="0.3">
      <c r="A365" s="128"/>
      <c r="B365" s="188"/>
      <c r="C365" s="161">
        <f>D365*D362</f>
        <v>1983.7239914359823</v>
      </c>
      <c r="D365" s="33">
        <f>IF(AND(C363&gt;Z362,D363&gt;Z$5),AB362,IF(D363&gt;V$5,((D363-V$5)/(Z$5-V$5))*(AC363-Y363)+Y363,IF(D363&gt;R$5,((D363-R$5)/(V$5-R$5))*(Y363-U363)+U363,IF(D363&gt;N$5,((D363-N$5)/(R$5-N$5))*(U363-Q363)+Q363,IF(D363&gt;J$5,((D363-J$5)/(N$5-J$5))*(Q363-M363)+M363,IF(D363&gt;F$5,((D363-F$5)/(J$5-F$5))*(M363-I363)+I363,I363))))))</f>
        <v>390.35889874981791</v>
      </c>
      <c r="E365" s="29" t="s">
        <v>7</v>
      </c>
      <c r="F365" s="114">
        <f>(F$369-F$357)/3+F361</f>
        <v>6800</v>
      </c>
      <c r="G365" s="106">
        <f>(G$369-G$357)/3+G361</f>
        <v>5.15</v>
      </c>
      <c r="H365" s="135">
        <f t="shared" si="71"/>
        <v>1320.3883495145631</v>
      </c>
      <c r="I365" s="131">
        <f>IF(I364=1,($C363-F365)/(F364-F365),IF(I364=2,($C363-F364)/(F363-F364),IF(I364=3,($C363-F363)/(F362-F363),0)))</f>
        <v>0</v>
      </c>
      <c r="J365" s="108">
        <f>(J$369-J$357)/3+J361</f>
        <v>6333.3333333333339</v>
      </c>
      <c r="K365" s="106">
        <f>(K$369-K$357)/3+K361</f>
        <v>5.0333333333333332</v>
      </c>
      <c r="L365" s="135">
        <f t="shared" si="66"/>
        <v>1258.2781456953644</v>
      </c>
      <c r="M365" s="131">
        <f>IF(M364=1,($C363-J365)/(J364-J365),IF(M364=2,($C363-J364)/(J363-J364),IF(M364=3,($C363-J363)/(J362-J363),0)))</f>
        <v>0</v>
      </c>
      <c r="N365" s="108">
        <f>(N$369-N$357)/3+N361</f>
        <v>5866.6666666666661</v>
      </c>
      <c r="O365" s="106">
        <f>(O$369-O$357)/3+O361</f>
        <v>4.9166666666666661</v>
      </c>
      <c r="P365" s="135">
        <f t="shared" si="67"/>
        <v>1193.2203389830509</v>
      </c>
      <c r="Q365" s="131">
        <f>IF(Q364=1,($C363-N365)/(N364-N365),IF(Q364=2,($C363-N364)/(N363-N364),IF(Q364=3,($C363-N363)/(N362-N363),0)))</f>
        <v>0</v>
      </c>
      <c r="R365" s="108">
        <f>(R$369-R$357)/3+R361</f>
        <v>5400</v>
      </c>
      <c r="S365" s="106">
        <f>(S$369-S$357)/3+S361</f>
        <v>4.75</v>
      </c>
      <c r="T365" s="142">
        <f t="shared" si="68"/>
        <v>1136.8421052631579</v>
      </c>
      <c r="U365" s="131">
        <f>IF(U364=1,($C363-R365)/(R364-R365),IF(U364=2,($C363-R364)/(R363-R364),IF(U364=3,($C363-R363)/(R362-R363),0)))</f>
        <v>0</v>
      </c>
      <c r="V365" s="108">
        <f>(V$369-V$357)/3+V361</f>
        <v>5266.6666666666661</v>
      </c>
      <c r="W365" s="106">
        <f>(W$369-W$357)/3+W361</f>
        <v>4.1333333333333329</v>
      </c>
      <c r="X365" s="142">
        <f t="shared" si="69"/>
        <v>1274.1935483870968</v>
      </c>
      <c r="Y365" s="131">
        <f>IF(Y364=1,($C363-V365)/(V364-V365),IF(Y364=2,($C363-V364)/(V363-V364),IF(Y364=3,($C363-V363)/(V362-V363),0)))</f>
        <v>0</v>
      </c>
      <c r="Z365" s="108">
        <f>(Z$369-Z$357)/3+Z361</f>
        <v>5133.3333333333339</v>
      </c>
      <c r="AA365" s="106">
        <f>(AA$369-AA$357)/3+AA361</f>
        <v>3.4833333333333334</v>
      </c>
      <c r="AB365" s="148">
        <f t="shared" si="70"/>
        <v>1473.6842105263158</v>
      </c>
      <c r="AC365" s="131">
        <f>IF(AC364=1,($C363-Z365)/(Z364-Z365),IF(AC364=2,($C363-Z364)/(Z363-Z364),IF(AC364=3,($C363-Z363)/(Z362-Z363),0)))</f>
        <v>0</v>
      </c>
      <c r="AL365" s="23"/>
    </row>
    <row r="366" spans="1:38" x14ac:dyDescent="0.25">
      <c r="A366" s="128"/>
      <c r="B366" s="186">
        <v>15</v>
      </c>
      <c r="C366" s="25"/>
      <c r="D366" s="31">
        <f>IF(D367&gt;V$5,(1-(D367-V$5)/(Z$5-V$5))*(Y366-AC366)+AC366,IF(D367&gt;R$5,(1-(D367-R$5)/(V$5-R$5))*(U366-Y366)+Y366,IF(D367&gt;N$5,(1-(D367-N$5)/(R$5-N$5))*(Q366-U366)+U366,IF(D367&gt;J$5,(1-(D367-J$5)/(N$5-J$5))*(M366-Q366)+Q366,IF(D367&gt;F$5,(1-(D367-F$5)/(J$5-F$5))*(I366-M366)+M366,I366)))))</f>
        <v>5.1255758359002392</v>
      </c>
      <c r="E366" s="27" t="s">
        <v>6</v>
      </c>
      <c r="F366" s="3">
        <v>18500</v>
      </c>
      <c r="G366" s="74">
        <v>5.35</v>
      </c>
      <c r="H366" s="133">
        <f t="shared" si="71"/>
        <v>3457.9439252336451</v>
      </c>
      <c r="I366" s="16">
        <f>IF(I368=0,G369,IF(I368=1,(G368-G369)*I369+G369,IF(I368=2,(G367-G368)*I369+G368,IF(I368=3,(G366-G367)*I369+G367,G366))))</f>
        <v>5.15</v>
      </c>
      <c r="J366" s="48">
        <v>18200</v>
      </c>
      <c r="K366" s="4">
        <v>5</v>
      </c>
      <c r="L366" s="133">
        <f t="shared" si="66"/>
        <v>3640</v>
      </c>
      <c r="M366" s="16">
        <f>IF(M368=0,K369,IF(M368=1,(K368-K369)*M369+K369,IF(M368=2,(K367-K368)*M369+K368,IF(M368=3,(K366-K367)*M369+K367,K366))))</f>
        <v>5.0999999999999996</v>
      </c>
      <c r="N366" s="48">
        <v>17900</v>
      </c>
      <c r="O366" s="4">
        <v>4.75</v>
      </c>
      <c r="P366" s="133">
        <f t="shared" si="67"/>
        <v>3768.4210526315787</v>
      </c>
      <c r="Q366" s="16">
        <f>IF(Q368=0,O369,IF(Q368=1,(O368-O369)*Q369+O369,IF(Q368=2,(O367-O368)*Q369+O368,IF(Q368=3,(O366-O367)*Q369+O367,O366))))</f>
        <v>5.05</v>
      </c>
      <c r="R366" s="48">
        <v>17700</v>
      </c>
      <c r="S366" s="4">
        <v>4.5</v>
      </c>
      <c r="T366" s="141">
        <f t="shared" si="68"/>
        <v>3933.3333333333335</v>
      </c>
      <c r="U366" s="16">
        <f>IF(U368=0,S369,IF(U368=1,(S368-S369)*U369+S369,IF(U368=2,(S367-S368)*U369+S368,IF(U368=3,(S366-S367)*U369+S367,S366))))</f>
        <v>4.95</v>
      </c>
      <c r="V366" s="48">
        <v>16900</v>
      </c>
      <c r="W366" s="4">
        <v>4</v>
      </c>
      <c r="X366" s="141">
        <f t="shared" si="69"/>
        <v>4225</v>
      </c>
      <c r="Y366" s="16">
        <f>IF(Y368=0,W369,IF(Y368=1,(W368-W369)*Y369+W369,IF(Y368=2,(W367-W368)*Y369+W368,IF(Y368=3,(W366-W367)*Y369+W367,W366))))</f>
        <v>4.3499999999999996</v>
      </c>
      <c r="Z366" s="48">
        <v>16000</v>
      </c>
      <c r="AA366" s="4">
        <v>3.5</v>
      </c>
      <c r="AB366" s="145">
        <f t="shared" si="70"/>
        <v>4571.4285714285716</v>
      </c>
      <c r="AC366" s="59">
        <f>IF(AC368=0,AA369,IF(AC368=1,(AA368-AA369)*AC369+AA369,IF(AC368=2,(AA367-AA368)*AC369+AA368,IF(AC368=3,(AA366-AA367)*AC369+AA367,AA366))))</f>
        <v>3.7</v>
      </c>
      <c r="AE366" s="23"/>
      <c r="AF366" s="23"/>
      <c r="AG366" s="23"/>
      <c r="AH366" s="23"/>
      <c r="AI366" s="23"/>
      <c r="AJ366" s="23"/>
      <c r="AK366" s="23"/>
      <c r="AL366" s="23"/>
    </row>
    <row r="367" spans="1:38" x14ac:dyDescent="0.25">
      <c r="A367" s="128"/>
      <c r="B367" s="187"/>
      <c r="C367" s="13">
        <f>C$1/(21-E$1)*(C$262-B366)</f>
        <v>1652.8925619834713</v>
      </c>
      <c r="D367" s="32">
        <f>(C367/P$1)^(1/1.3)*50+C$391+$C$2/2+$N$2/100*5+X$2/2</f>
        <v>29.884832819952237</v>
      </c>
      <c r="E367" s="28" t="s">
        <v>20</v>
      </c>
      <c r="F367" s="5">
        <v>14000</v>
      </c>
      <c r="G367" s="71">
        <v>5.5</v>
      </c>
      <c r="H367" s="134">
        <f t="shared" si="71"/>
        <v>2545.4545454545455</v>
      </c>
      <c r="I367" s="63">
        <f>$C367/I366</f>
        <v>320.95001203562549</v>
      </c>
      <c r="J367" s="49">
        <v>14000</v>
      </c>
      <c r="K367" s="6">
        <v>5.25</v>
      </c>
      <c r="L367" s="134">
        <f t="shared" si="66"/>
        <v>2666.6666666666665</v>
      </c>
      <c r="M367" s="63">
        <f>$C367/M366</f>
        <v>324.09658078107282</v>
      </c>
      <c r="N367" s="49">
        <v>14000</v>
      </c>
      <c r="O367" s="6">
        <v>5</v>
      </c>
      <c r="P367" s="134">
        <f t="shared" si="67"/>
        <v>2800</v>
      </c>
      <c r="Q367" s="63">
        <f>$C367/Q366</f>
        <v>327.30545781850918</v>
      </c>
      <c r="R367" s="49">
        <v>14000</v>
      </c>
      <c r="S367" s="6">
        <v>4.75</v>
      </c>
      <c r="T367" s="139">
        <f t="shared" si="68"/>
        <v>2947.3684210526317</v>
      </c>
      <c r="U367" s="63">
        <f>$C367/U366</f>
        <v>333.91768928959016</v>
      </c>
      <c r="V367" s="49">
        <v>14000</v>
      </c>
      <c r="W367" s="6">
        <v>4.3</v>
      </c>
      <c r="X367" s="139">
        <f t="shared" si="69"/>
        <v>3255.8139534883721</v>
      </c>
      <c r="Y367" s="63">
        <f>$C367/Y366</f>
        <v>379.97530160539571</v>
      </c>
      <c r="Z367" s="49">
        <v>14000</v>
      </c>
      <c r="AA367" s="6">
        <v>3.85</v>
      </c>
      <c r="AB367" s="147">
        <f t="shared" si="70"/>
        <v>3636.3636363636365</v>
      </c>
      <c r="AC367" s="63">
        <f>IF($C367&gt;Z366,AB366,$C367/AC366)</f>
        <v>446.72771945499221</v>
      </c>
      <c r="AL367" s="23"/>
    </row>
    <row r="368" spans="1:38" x14ac:dyDescent="0.25">
      <c r="A368" s="128"/>
      <c r="B368" s="187"/>
      <c r="C368" s="225">
        <f>C369/X$2/60/1.11</f>
        <v>4.963759379055749</v>
      </c>
      <c r="D368" s="38">
        <f>IF(AND(D367&lt;F$5,C367&lt;F369),C367/F369*100,IF(AND(D367&lt;J$5,C367&lt;J369),C367/(F369-((D367-F$5)/(J$5-F$5))*(F369-J369))*100,IF(AND(D367&lt;N$5,C367&lt;N369),C367/(J369-((D367-J$5)/(N$5-J$5))*(J369-N369))*100,IF(AND(D367&lt;R$5,C367&lt;R369),C367/(N369-((D367-N$5)/(R$5-N$5))*(N369-R369))*100,IF(AND(D367&lt;V$5,C371&lt;V369),C367/(R369-((D367-R$5)/(V$5-R$5))*(R369-V369))*100,100)))))</f>
        <v>24.834023004272929</v>
      </c>
      <c r="E368" s="28" t="s">
        <v>21</v>
      </c>
      <c r="F368" s="5">
        <v>11200</v>
      </c>
      <c r="G368" s="71">
        <v>6</v>
      </c>
      <c r="H368" s="134">
        <f t="shared" si="71"/>
        <v>1866.6666666666667</v>
      </c>
      <c r="I368" s="130">
        <f>IF($C367&gt;F367,3,IF($C367&gt;F368,2,IF($C367&gt;F369,1,0)))</f>
        <v>0</v>
      </c>
      <c r="J368" s="49">
        <v>11200</v>
      </c>
      <c r="K368" s="6">
        <v>5.65</v>
      </c>
      <c r="L368" s="134">
        <f t="shared" si="66"/>
        <v>1982.3008849557521</v>
      </c>
      <c r="M368" s="130">
        <f>IF($C367&gt;J367,3,IF($C367&gt;J368,2,IF($C367&gt;J369,1,0)))</f>
        <v>0</v>
      </c>
      <c r="N368" s="49">
        <v>11200</v>
      </c>
      <c r="O368" s="6">
        <v>5.45</v>
      </c>
      <c r="P368" s="134">
        <f t="shared" si="67"/>
        <v>2055.0458715596328</v>
      </c>
      <c r="Q368" s="130">
        <f>IF($C367&gt;N367,3,IF($C367&gt;N368,2,IF($C367&gt;N369,1,0)))</f>
        <v>0</v>
      </c>
      <c r="R368" s="49">
        <v>11200</v>
      </c>
      <c r="S368" s="6">
        <v>5.25</v>
      </c>
      <c r="T368" s="139">
        <f t="shared" si="68"/>
        <v>2133.3333333333335</v>
      </c>
      <c r="U368" s="130">
        <f>IF($C367&gt;R367,3,IF($C367&gt;R368,2,IF($C367&gt;R369,1,0)))</f>
        <v>0</v>
      </c>
      <c r="V368" s="49">
        <v>11200</v>
      </c>
      <c r="W368" s="6">
        <v>4.6500000000000004</v>
      </c>
      <c r="X368" s="139">
        <f t="shared" si="69"/>
        <v>2408.6021505376343</v>
      </c>
      <c r="Y368" s="130">
        <f>IF($C367&gt;V367,3,IF($C367&gt;V368,2,IF($C367&gt;V369,1,0)))</f>
        <v>0</v>
      </c>
      <c r="Z368" s="49">
        <v>11200</v>
      </c>
      <c r="AA368" s="6">
        <v>4.05</v>
      </c>
      <c r="AB368" s="147">
        <f t="shared" si="70"/>
        <v>2765.4320987654323</v>
      </c>
      <c r="AC368" s="129">
        <f>IF($C367&gt;Z366,4,IF($C367&gt;Z367,3,IF($C367&gt;Z368,2,IF($C367&gt;Z369,1,0))))</f>
        <v>0</v>
      </c>
      <c r="AL368" s="23"/>
    </row>
    <row r="369" spans="1:38" ht="15.75" thickBot="1" x14ac:dyDescent="0.3">
      <c r="A369" s="128"/>
      <c r="B369" s="188"/>
      <c r="C369" s="161">
        <f>D369*D366</f>
        <v>1652.9318732255647</v>
      </c>
      <c r="D369" s="33">
        <f>IF(AND(C367&gt;Z366,D367&gt;Z$5),AB366,IF(D367&gt;V$5,((D367-V$5)/(Z$5-V$5))*(AC367-Y367)+Y367,IF(D367&gt;R$5,((D367-R$5)/(V$5-R$5))*(Y367-U367)+U367,IF(D367&gt;N$5,((D367-N$5)/(R$5-N$5))*(U367-Q367)+Q367,IF(D367&gt;J$5,((D367-J$5)/(N$5-J$5))*(Q367-M367)+M367,IF(D367&gt;F$5,((D367-F$5)/(J$5-F$5))*(M367-I367)+I367,I367))))))</f>
        <v>322.48705826342518</v>
      </c>
      <c r="E369" s="29" t="s">
        <v>7</v>
      </c>
      <c r="F369" s="7">
        <v>6900</v>
      </c>
      <c r="G369" s="73">
        <v>5.15</v>
      </c>
      <c r="H369" s="135">
        <f t="shared" si="71"/>
        <v>1339.8058252427184</v>
      </c>
      <c r="I369" s="131">
        <f>IF(I368=1,($C367-F369)/(F368-F369),IF(I368=2,($C367-F368)/(F367-F368),IF(I368=3,($C367-F367)/(F366-F367),0)))</f>
        <v>0</v>
      </c>
      <c r="J369" s="50">
        <v>6400</v>
      </c>
      <c r="K369" s="8">
        <v>5.0999999999999996</v>
      </c>
      <c r="L369" s="135">
        <f t="shared" si="66"/>
        <v>1254.9019607843138</v>
      </c>
      <c r="M369" s="131">
        <f>IF(M368=1,($C367-J369)/(J368-J369),IF(M368=2,($C367-J368)/(J367-J368),IF(M368=3,($C367-J367)/(J366-J367),0)))</f>
        <v>0</v>
      </c>
      <c r="N369" s="50">
        <v>5900</v>
      </c>
      <c r="O369" s="8">
        <v>5.05</v>
      </c>
      <c r="P369" s="135">
        <f t="shared" si="67"/>
        <v>1168.3168316831684</v>
      </c>
      <c r="Q369" s="131">
        <f>IF(Q368=1,($C367-N369)/(N368-N369),IF(Q368=2,($C367-N368)/(N367-N368),IF(Q368=3,($C367-N367)/(N366-N367),0)))</f>
        <v>0</v>
      </c>
      <c r="R369" s="50">
        <v>5400</v>
      </c>
      <c r="S369" s="8">
        <v>4.95</v>
      </c>
      <c r="T369" s="142">
        <f t="shared" si="68"/>
        <v>1090.9090909090908</v>
      </c>
      <c r="U369" s="131">
        <f>IF(U368=1,($C367-R369)/(R368-R369),IF(U368=2,($C367-R368)/(R367-R368),IF(U368=3,($C367-R367)/(R366-R367),0)))</f>
        <v>0</v>
      </c>
      <c r="V369" s="50">
        <v>5300</v>
      </c>
      <c r="W369" s="8">
        <v>4.3499999999999996</v>
      </c>
      <c r="X369" s="142">
        <f t="shared" si="69"/>
        <v>1218.3908045977012</v>
      </c>
      <c r="Y369" s="131">
        <f>IF(Y368=1,($C367-V369)/(V368-V369),IF(Y368=2,($C367-V368)/(V367-V368),IF(Y368=3,($C367-V367)/(V366-V367),0)))</f>
        <v>0</v>
      </c>
      <c r="Z369" s="50">
        <v>5200</v>
      </c>
      <c r="AA369" s="8">
        <v>3.7</v>
      </c>
      <c r="AB369" s="148">
        <f t="shared" si="70"/>
        <v>1405.4054054054054</v>
      </c>
      <c r="AC369" s="131">
        <f>IF(AC368=1,($C367-Z369)/(Z368-Z369),IF(AC368=2,($C367-Z368)/(Z367-Z368),IF(AC368=3,($C367-Z367)/(Z366-Z367),0)))</f>
        <v>0</v>
      </c>
      <c r="AL369" s="23"/>
    </row>
    <row r="370" spans="1:38" x14ac:dyDescent="0.25">
      <c r="A370" s="128"/>
      <c r="B370" s="186">
        <v>16</v>
      </c>
      <c r="C370" s="34"/>
      <c r="D370" s="31">
        <f>IF(D371&gt;V$5,(1-(D371-V$5)/(Z$5-V$5))*(Y370-AC370)+AC370,IF(D371&gt;R$5,(1-(D371-R$5)/(V$5-R$5))*(U370-Y370)+Y370,IF(D371&gt;N$5,(1-(D371-N$5)/(R$5-N$5))*(Q370-U370)+U370,IF(D371&gt;J$5,(1-(D371-J$5)/(N$5-J$5))*(M370-Q370)+Q370,IF(D371&gt;F$5,(1-(D371-F$5)/(J$5-F$5))*(I370-M370)+M370,I370)))))</f>
        <v>6.4391547660915673</v>
      </c>
      <c r="E370" s="27" t="s">
        <v>6</v>
      </c>
      <c r="F370" s="75">
        <f>(F$386-F$366)/5+F366</f>
        <v>19020</v>
      </c>
      <c r="G370" s="105">
        <f>(G$386-G$366)/5+G366</f>
        <v>5.7299999999999995</v>
      </c>
      <c r="H370" s="133">
        <f t="shared" si="71"/>
        <v>3319.3717277486912</v>
      </c>
      <c r="I370" s="16">
        <f>IF(I372=0,G373,IF(I372=1,(G372-G373)*I373+G373,IF(I372=2,(G371-G372)*I373+G372,IF(I372=3,(G370-G371)*I373+G371,G370))))</f>
        <v>6.92</v>
      </c>
      <c r="J370" s="107">
        <f>(J$386-J$366)/5+J366</f>
        <v>18720</v>
      </c>
      <c r="K370" s="105">
        <f>(K$386-K$366)/5+K366</f>
        <v>5.3</v>
      </c>
      <c r="L370" s="133">
        <f t="shared" si="66"/>
        <v>3532.0754716981132</v>
      </c>
      <c r="M370" s="16">
        <f>IF(M372=0,K373,IF(M372=1,(K372-K373)*M373+K373,IF(M372=2,(K371-K372)*M373+K372,IF(M372=3,(K370-K371)*M373+K371,K370))))</f>
        <v>5.68</v>
      </c>
      <c r="N370" s="107">
        <f>(N$386-N$366)/5+N366</f>
        <v>18420</v>
      </c>
      <c r="O370" s="105">
        <f>(O$386-O$366)/5+O366</f>
        <v>4.95</v>
      </c>
      <c r="P370" s="133">
        <f t="shared" si="67"/>
        <v>3721.212121212121</v>
      </c>
      <c r="Q370" s="16">
        <f>IF(Q372=0,O373,IF(Q372=1,(O372-O373)*Q373+O373,IF(Q372=2,(O371-O372)*Q373+O372,IF(Q372=3,(O370-O371)*Q373+O371,O370))))</f>
        <v>5.37</v>
      </c>
      <c r="R370" s="107">
        <f>(R$386-R$366)/5+R366</f>
        <v>18200</v>
      </c>
      <c r="S370" s="105">
        <f>(S$386-S$366)/5+S366</f>
        <v>4.59</v>
      </c>
      <c r="T370" s="141">
        <f t="shared" si="68"/>
        <v>3965.1416122004357</v>
      </c>
      <c r="U370" s="16">
        <f>IF(U372=0,S373,IF(U372=1,(S372-S373)*U373+S373,IF(U372=2,(S371-S372)*U373+S372,IF(U372=3,(S370-S371)*U373+S371,S370))))</f>
        <v>5.0200000000000005</v>
      </c>
      <c r="V370" s="107">
        <f>(V$386-V$366)/5+V366</f>
        <v>17380</v>
      </c>
      <c r="W370" s="105">
        <f>(W$386-W$366)/5+W366</f>
        <v>4.08</v>
      </c>
      <c r="X370" s="141">
        <f t="shared" si="69"/>
        <v>4259.8039215686276</v>
      </c>
      <c r="Y370" s="16">
        <f>IF(Y372=0,W373,IF(Y372=1,(W372-W373)*Y373+W373,IF(Y372=2,(W371-W372)*Y373+W372,IF(Y372=3,(W370-W371)*Y373+W371,W370))))</f>
        <v>4.3599999999999994</v>
      </c>
      <c r="Z370" s="107">
        <f>(Z$386-Z$366)/5+Z366</f>
        <v>16460</v>
      </c>
      <c r="AA370" s="105">
        <f>(AA$386-AA$366)/5+AA366</f>
        <v>3.56</v>
      </c>
      <c r="AB370" s="145">
        <f t="shared" si="70"/>
        <v>4623.5955056179773</v>
      </c>
      <c r="AC370" s="59">
        <f>IF(AC372=0,AA373,IF(AC372=1,(AA372-AA373)*AC373+AA373,IF(AC372=2,(AA371-AA372)*AC373+AA372,IF(AC372=3,(AA370-AA371)*AC373+AA371,AA370))))</f>
        <v>3.6500000000000004</v>
      </c>
      <c r="AE370" s="23"/>
      <c r="AF370" s="23"/>
      <c r="AG370" s="23"/>
      <c r="AH370" s="23"/>
      <c r="AI370" s="23"/>
      <c r="AJ370" s="23"/>
      <c r="AK370" s="23"/>
      <c r="AL370" s="23"/>
    </row>
    <row r="371" spans="1:38" x14ac:dyDescent="0.25">
      <c r="A371" s="128"/>
      <c r="B371" s="187"/>
      <c r="C371" s="13">
        <f>C$1/(21-E$1)*(C$262-B370)</f>
        <v>1322.3140495867769</v>
      </c>
      <c r="D371" s="32">
        <f>(C371/P$1)^(1/1.3)*50+C$391+$C$2/2+$N$2/100*5+X$2/2</f>
        <v>28.877784144422844</v>
      </c>
      <c r="E371" s="28" t="s">
        <v>20</v>
      </c>
      <c r="F371" s="5">
        <v>14000</v>
      </c>
      <c r="G371" s="104">
        <f>(G$387-G$367)/5+G367</f>
        <v>5.93</v>
      </c>
      <c r="H371" s="134">
        <f t="shared" si="71"/>
        <v>2360.8768971332211</v>
      </c>
      <c r="I371" s="63">
        <f>$C371/I370</f>
        <v>191.08584531600823</v>
      </c>
      <c r="J371" s="49">
        <v>14000</v>
      </c>
      <c r="K371" s="104">
        <f>(K$387-K$367)/5+K367</f>
        <v>5.57</v>
      </c>
      <c r="L371" s="134">
        <f t="shared" si="66"/>
        <v>2513.4649910233393</v>
      </c>
      <c r="M371" s="63">
        <f>$C371/M370</f>
        <v>232.80176929344665</v>
      </c>
      <c r="N371" s="49">
        <v>14000</v>
      </c>
      <c r="O371" s="104">
        <f>(O$387-O$367)/5+O367</f>
        <v>5.21</v>
      </c>
      <c r="P371" s="134">
        <f t="shared" si="67"/>
        <v>2687.1401151631476</v>
      </c>
      <c r="Q371" s="63">
        <f>$C371/Q370</f>
        <v>246.24097757668099</v>
      </c>
      <c r="R371" s="49">
        <v>14000</v>
      </c>
      <c r="S371" s="104">
        <f>(S$387-S$367)/5+S367</f>
        <v>4.8499999999999996</v>
      </c>
      <c r="T371" s="139">
        <f t="shared" si="68"/>
        <v>2886.5979381443303</v>
      </c>
      <c r="U371" s="63">
        <f>$C371/U370</f>
        <v>263.40917322445756</v>
      </c>
      <c r="V371" s="49">
        <v>14000</v>
      </c>
      <c r="W371" s="104">
        <f>(W$387-W$367)/5+W367</f>
        <v>4.3899999999999997</v>
      </c>
      <c r="X371" s="139">
        <f t="shared" si="69"/>
        <v>3189.0660592255126</v>
      </c>
      <c r="Y371" s="63">
        <f>$C371/Y370</f>
        <v>303.28303889604979</v>
      </c>
      <c r="Z371" s="49">
        <v>14000</v>
      </c>
      <c r="AA371" s="104">
        <f>(AA$387-AA$367)/5+AA367</f>
        <v>3.92</v>
      </c>
      <c r="AB371" s="147">
        <f t="shared" si="70"/>
        <v>3571.4285714285716</v>
      </c>
      <c r="AC371" s="63">
        <f>IF($C371&gt;Z370,AB370,$C371/AC370)</f>
        <v>362.27782180459639</v>
      </c>
      <c r="AL371" s="23"/>
    </row>
    <row r="372" spans="1:38" x14ac:dyDescent="0.25">
      <c r="A372" s="128"/>
      <c r="B372" s="187"/>
      <c r="C372" s="225">
        <f>C373/X$2/60/1.11</f>
        <v>4.0077914207876555</v>
      </c>
      <c r="D372" s="38">
        <f>IF(AND(D371&lt;F$5,C371&lt;F373),C371/F373*100,IF(AND(D371&lt;J$5,C371&lt;J373),C371/(F373-((D371-F$5)/(J$5-F$5))*(F373-J373))*100,IF(AND(D371&lt;N$5,C371&lt;N373),C371/(J373-((D371-J$5)/(N$5-J$5))*(J373-N373))*100,IF(AND(D371&lt;R$5,C371&lt;R373),C371/(N373-((D371-N$5)/(R$5-N$5))*(N373-R373))*100,IF(AND(D371&lt;V$5,C375&lt;V373),C371/(R373-((D371-R$5)/(V$5-R$5))*(R373-V373))*100,100)))))</f>
        <v>19.507889536524914</v>
      </c>
      <c r="E372" s="28" t="s">
        <v>21</v>
      </c>
      <c r="F372" s="5">
        <v>11200</v>
      </c>
      <c r="G372" s="104">
        <f>(G$388-G$368)/5+G368</f>
        <v>6.42</v>
      </c>
      <c r="H372" s="134">
        <f t="shared" si="71"/>
        <v>1744.5482866043615</v>
      </c>
      <c r="I372" s="130">
        <f>IF($C371&gt;F371,3,IF($C371&gt;F372,2,IF($C371&gt;F373,1,0)))</f>
        <v>0</v>
      </c>
      <c r="J372" s="49">
        <v>11200</v>
      </c>
      <c r="K372" s="104">
        <f>(K$388-K$368)/5+K368</f>
        <v>5.99</v>
      </c>
      <c r="L372" s="134">
        <f t="shared" si="66"/>
        <v>1869.7829716193655</v>
      </c>
      <c r="M372" s="130">
        <f>IF($C371&gt;J371,3,IF($C371&gt;J372,2,IF($C371&gt;J373,1,0)))</f>
        <v>0</v>
      </c>
      <c r="N372" s="49">
        <v>11200</v>
      </c>
      <c r="O372" s="104">
        <f>(O$388-O$368)/5+O368</f>
        <v>5.68</v>
      </c>
      <c r="P372" s="134">
        <f t="shared" si="67"/>
        <v>1971.8309859154931</v>
      </c>
      <c r="Q372" s="130">
        <f>IF($C371&gt;N371,3,IF($C371&gt;N372,2,IF($C371&gt;N373,1,0)))</f>
        <v>0</v>
      </c>
      <c r="R372" s="49">
        <v>11200</v>
      </c>
      <c r="S372" s="104">
        <f>(S$388-S$368)/5+S368</f>
        <v>5.36</v>
      </c>
      <c r="T372" s="139">
        <f t="shared" si="68"/>
        <v>2089.5522388059699</v>
      </c>
      <c r="U372" s="130">
        <f>IF($C371&gt;R371,3,IF($C371&gt;R372,2,IF($C371&gt;R373,1,0)))</f>
        <v>0</v>
      </c>
      <c r="V372" s="49">
        <v>11200</v>
      </c>
      <c r="W372" s="104">
        <f>(W$388-W$368)/5+W368</f>
        <v>4.74</v>
      </c>
      <c r="X372" s="139">
        <f t="shared" si="69"/>
        <v>2362.8691983122362</v>
      </c>
      <c r="Y372" s="130">
        <f>IF($C371&gt;V371,3,IF($C371&gt;V372,2,IF($C371&gt;V373,1,0)))</f>
        <v>0</v>
      </c>
      <c r="Z372" s="49">
        <v>11200</v>
      </c>
      <c r="AA372" s="104">
        <f>(AA$388-AA$368)/5+AA368</f>
        <v>4.12</v>
      </c>
      <c r="AB372" s="147">
        <f t="shared" si="70"/>
        <v>2718.4466019417473</v>
      </c>
      <c r="AC372" s="129">
        <f>IF($C371&gt;Z370,4,IF($C371&gt;Z371,3,IF($C371&gt;Z372,2,IF($C371&gt;Z373,1,0))))</f>
        <v>0</v>
      </c>
      <c r="AL372" s="23"/>
    </row>
    <row r="373" spans="1:38" ht="15.75" thickBot="1" x14ac:dyDescent="0.3">
      <c r="A373" s="128"/>
      <c r="B373" s="188"/>
      <c r="C373" s="161">
        <f>D373*D370</f>
        <v>1334.5945431222892</v>
      </c>
      <c r="D373" s="33">
        <f>IF(AND(C371&gt;Z370,D371&gt;Z$5),AB370,IF(D371&gt;V$5,((D371-V$5)/(Z$5-V$5))*(AC371-Y371)+Y371,IF(D371&gt;R$5,((D371-R$5)/(V$5-R$5))*(Y371-U371)+U371,IF(D371&gt;N$5,((D371-N$5)/(R$5-N$5))*(U371-Q371)+Q371,IF(D371&gt;J$5,((D371-J$5)/(N$5-J$5))*(Q371-M371)+M371,IF(D371&gt;F$5,((D371-F$5)/(J$5-F$5))*(M371-I371)+I371,I371))))))</f>
        <v>207.26238017297419</v>
      </c>
      <c r="E373" s="29" t="s">
        <v>7</v>
      </c>
      <c r="F373" s="114">
        <f>(F$389-F$369)/5+F369</f>
        <v>6980</v>
      </c>
      <c r="G373" s="106">
        <f>(G$389-G$369)/5+G369</f>
        <v>6.92</v>
      </c>
      <c r="H373" s="135">
        <f t="shared" si="71"/>
        <v>1008.6705202312139</v>
      </c>
      <c r="I373" s="131">
        <f>IF(I372=1,($C371-F373)/(F372-F373),IF(I372=2,($C371-F372)/(F371-F372),IF(I372=3,($C371-F371)/(F370-F371),0)))</f>
        <v>0</v>
      </c>
      <c r="J373" s="108">
        <f>(J$389-J$369)/5+J369</f>
        <v>6460</v>
      </c>
      <c r="K373" s="106">
        <f>(K$389-K$369)/5+K369</f>
        <v>5.68</v>
      </c>
      <c r="L373" s="135">
        <f t="shared" si="66"/>
        <v>1137.323943661972</v>
      </c>
      <c r="M373" s="131">
        <f>IF(M372=1,($C371-J373)/(J372-J373),IF(M372=2,($C371-J372)/(J371-J372),IF(M372=3,($C371-J371)/(J370-J371),0)))</f>
        <v>0</v>
      </c>
      <c r="N373" s="108">
        <f>(N$389-N$369)/5+N369</f>
        <v>6000</v>
      </c>
      <c r="O373" s="106">
        <f>(O$389-O$369)/5+O369</f>
        <v>5.37</v>
      </c>
      <c r="P373" s="135">
        <f t="shared" si="67"/>
        <v>1117.31843575419</v>
      </c>
      <c r="Q373" s="131">
        <f>IF(Q372=1,($C371-N373)/(N372-N373),IF(Q372=2,($C371-N372)/(N371-N372),IF(Q372=3,($C371-N371)/(N370-N371),0)))</f>
        <v>0</v>
      </c>
      <c r="R373" s="108">
        <f>(R$389-R$369)/5+R369</f>
        <v>5520</v>
      </c>
      <c r="S373" s="106">
        <f>(S$389-S$369)/5+S369</f>
        <v>5.0200000000000005</v>
      </c>
      <c r="T373" s="142">
        <f t="shared" si="68"/>
        <v>1099.6015936254978</v>
      </c>
      <c r="U373" s="131">
        <f>IF(U372=1,($C371-R373)/(R372-R373),IF(U372=2,($C371-R372)/(R371-R372),IF(U372=3,($C371-R371)/(R370-R371),0)))</f>
        <v>0</v>
      </c>
      <c r="V373" s="108">
        <f>(V$389-V$369)/5+V369</f>
        <v>5360</v>
      </c>
      <c r="W373" s="106">
        <f>(W$389-W$369)/5+W369</f>
        <v>4.3599999999999994</v>
      </c>
      <c r="X373" s="142">
        <f t="shared" si="69"/>
        <v>1229.3577981651379</v>
      </c>
      <c r="Y373" s="131">
        <f>IF(Y372=1,($C371-V373)/(V372-V373),IF(Y372=2,($C371-V372)/(V371-V372),IF(Y372=3,($C371-V371)/(V370-V371),0)))</f>
        <v>0</v>
      </c>
      <c r="Z373" s="108">
        <f>(Z$389-Z$369)/5+Z369</f>
        <v>5180</v>
      </c>
      <c r="AA373" s="106">
        <f>(AA$389-AA$369)/5+AA369</f>
        <v>3.6500000000000004</v>
      </c>
      <c r="AB373" s="148">
        <f t="shared" si="70"/>
        <v>1419.1780821917807</v>
      </c>
      <c r="AC373" s="131">
        <f>IF(AC372=1,($C371-Z373)/(Z372-Z373),IF(AC372=2,($C371-Z372)/(Z371-Z372),IF(AC372=3,($C371-Z371)/(Z370-Z371),0)))</f>
        <v>0</v>
      </c>
      <c r="AL373" s="23"/>
    </row>
    <row r="374" spans="1:38" x14ac:dyDescent="0.25">
      <c r="A374" s="128"/>
      <c r="B374" s="186">
        <v>17</v>
      </c>
      <c r="C374" s="25"/>
      <c r="D374" s="31">
        <f>IF(D375&gt;V$5,(1-(D375-V$5)/(Z$5-V$5))*(Y374-AC374)+AC374,IF(D375&gt;R$5,(1-(D375-R$5)/(V$5-R$5))*(U374-Y374)+Y374,IF(D375&gt;N$5,(1-(D375-N$5)/(R$5-N$5))*(Q374-U374)+U374,IF(D375&gt;J$5,(1-(D375-J$5)/(N$5-J$5))*(M374-Q374)+Q374,IF(D375&gt;F$5,(1-(D375-F$5)/(J$5-F$5))*(I374-M374)+M374,I374)))))</f>
        <v>8.0071232731002304</v>
      </c>
      <c r="E374" s="27" t="s">
        <v>6</v>
      </c>
      <c r="F374" s="75">
        <f>(F$386-F$366)/5+F370</f>
        <v>19540</v>
      </c>
      <c r="G374" s="105">
        <f>(G$386-G$366)/5+G370</f>
        <v>6.1099999999999994</v>
      </c>
      <c r="H374" s="133">
        <f t="shared" si="71"/>
        <v>3198.0360065466452</v>
      </c>
      <c r="I374" s="16">
        <f>IF(I376=0,G377,IF(I376=1,(G376-G377)*I377+G377,IF(I376=2,(G375-G376)*I377+G376,IF(I376=3,(G374-G375)*I377+G375,G374))))</f>
        <v>8.69</v>
      </c>
      <c r="J374" s="107">
        <f>(J$386-J$366)/5+J370</f>
        <v>19240</v>
      </c>
      <c r="K374" s="105">
        <f>(K$386-K$366)/5+K370</f>
        <v>5.6</v>
      </c>
      <c r="L374" s="133">
        <f t="shared" ref="L374:L389" si="72">J374/K374</f>
        <v>3435.7142857142858</v>
      </c>
      <c r="M374" s="16">
        <f>IF(M376=0,K377,IF(M376=1,(K376-K377)*M377+K377,IF(M376=2,(K375-K376)*M377+K376,IF(M376=3,(K374-K375)*M377+K375,K374))))</f>
        <v>6.26</v>
      </c>
      <c r="N374" s="107">
        <f>(N$386-N$366)/5+N370</f>
        <v>18940</v>
      </c>
      <c r="O374" s="105">
        <f>(O$386-O$366)/5+O370</f>
        <v>5.15</v>
      </c>
      <c r="P374" s="133">
        <f t="shared" ref="P374:P389" si="73">N374/O374</f>
        <v>3677.6699029126212</v>
      </c>
      <c r="Q374" s="16">
        <f>IF(Q376=0,O377,IF(Q376=1,(O376-O377)*Q377+O377,IF(Q376=2,(O375-O376)*Q377+O376,IF(Q376=3,(O374-O375)*Q377+O375,O374))))</f>
        <v>5.69</v>
      </c>
      <c r="R374" s="107">
        <f>(R$386-R$366)/5+R370</f>
        <v>18700</v>
      </c>
      <c r="S374" s="105">
        <f>(S$386-S$366)/5+S370</f>
        <v>4.68</v>
      </c>
      <c r="T374" s="141">
        <f t="shared" ref="T374:T389" si="74">R374/S374</f>
        <v>3995.7264957264961</v>
      </c>
      <c r="U374" s="16">
        <f>IF(U376=0,S377,IF(U376=1,(S376-S377)*U377+S377,IF(U376=2,(S375-S376)*U377+S376,IF(U376=3,(S374-S375)*U377+S375,S374))))</f>
        <v>5.0900000000000007</v>
      </c>
      <c r="V374" s="107">
        <f>(V$386-V$366)/5+V370</f>
        <v>17860</v>
      </c>
      <c r="W374" s="105">
        <f>(W$386-W$366)/5+W370</f>
        <v>4.16</v>
      </c>
      <c r="X374" s="141">
        <f t="shared" ref="X374:X389" si="75">V374/W374</f>
        <v>4293.2692307692305</v>
      </c>
      <c r="Y374" s="16">
        <f>IF(Y376=0,W377,IF(Y376=1,(W376-W377)*Y377+W377,IF(Y376=2,(W375-W376)*Y377+W376,IF(Y376=3,(W374-W375)*Y377+W375,W374))))</f>
        <v>4.3699999999999992</v>
      </c>
      <c r="Z374" s="107">
        <f>(Z$386-Z$366)/5+Z370</f>
        <v>16920</v>
      </c>
      <c r="AA374" s="105">
        <f>(AA$386-AA$366)/5+AA370</f>
        <v>3.62</v>
      </c>
      <c r="AB374" s="145">
        <f t="shared" ref="AB374:AB389" si="76">Z374/AA374</f>
        <v>4674.0331491712705</v>
      </c>
      <c r="AC374" s="59">
        <f>IF(AC376=0,AA377,IF(AC376=1,(AA376-AA377)*AC377+AA377,IF(AC376=2,(AA375-AA376)*AC377+AA376,IF(AC376=3,(AA374-AA375)*AC377+AA375,AA374))))</f>
        <v>3.6000000000000005</v>
      </c>
      <c r="AE374" s="23"/>
      <c r="AF374" s="23"/>
      <c r="AG374" s="23"/>
      <c r="AH374" s="23"/>
      <c r="AI374" s="23"/>
      <c r="AJ374" s="23"/>
      <c r="AK374" s="23"/>
      <c r="AL374" s="23"/>
    </row>
    <row r="375" spans="1:38" x14ac:dyDescent="0.25">
      <c r="A375" s="128"/>
      <c r="B375" s="187"/>
      <c r="C375" s="13">
        <f>C$1/(21-E$1)*(C$262-B374)</f>
        <v>991.73553719008271</v>
      </c>
      <c r="D375" s="32">
        <f>(C375/P$1)^(1/1.3)*50+C$391+$C$2/2+$N$2/100*5+X$2/2</f>
        <v>27.810192291768598</v>
      </c>
      <c r="E375" s="28" t="s">
        <v>20</v>
      </c>
      <c r="F375" s="5">
        <v>14000</v>
      </c>
      <c r="G375" s="104">
        <f>(G$387-G$367)/5+G371</f>
        <v>6.3599999999999994</v>
      </c>
      <c r="H375" s="134">
        <f t="shared" si="71"/>
        <v>2201.2578616352203</v>
      </c>
      <c r="I375" s="63">
        <f>$C375/I374</f>
        <v>114.12376722555614</v>
      </c>
      <c r="J375" s="49">
        <v>14000</v>
      </c>
      <c r="K375" s="104">
        <f>(K$387-K$367)/5+K371</f>
        <v>5.8900000000000006</v>
      </c>
      <c r="L375" s="134">
        <f t="shared" si="72"/>
        <v>2376.9100169779285</v>
      </c>
      <c r="M375" s="63">
        <f>$C375/M374</f>
        <v>158.42420721886305</v>
      </c>
      <c r="N375" s="49">
        <v>14000</v>
      </c>
      <c r="O375" s="104">
        <f>(O$387-O$367)/5+O371</f>
        <v>5.42</v>
      </c>
      <c r="P375" s="134">
        <f t="shared" si="73"/>
        <v>2583.0258302583024</v>
      </c>
      <c r="Q375" s="63">
        <f>$C375/Q374</f>
        <v>174.29447050792314</v>
      </c>
      <c r="R375" s="49">
        <v>14000</v>
      </c>
      <c r="S375" s="104">
        <f>(S$387-S$367)/5+S371</f>
        <v>4.9499999999999993</v>
      </c>
      <c r="T375" s="139">
        <f t="shared" si="74"/>
        <v>2828.2828282828286</v>
      </c>
      <c r="U375" s="63">
        <f>$C375/U374</f>
        <v>194.83998766013408</v>
      </c>
      <c r="V375" s="49">
        <v>14000</v>
      </c>
      <c r="W375" s="104">
        <f>(W$387-W$367)/5+W371</f>
        <v>4.4799999999999995</v>
      </c>
      <c r="X375" s="139">
        <f t="shared" si="75"/>
        <v>3125.0000000000005</v>
      </c>
      <c r="Y375" s="63">
        <f>$C375/Y374</f>
        <v>226.94177052404643</v>
      </c>
      <c r="Z375" s="49">
        <v>14000</v>
      </c>
      <c r="AA375" s="104">
        <f>(AA$387-AA$367)/5+AA371</f>
        <v>3.9899999999999998</v>
      </c>
      <c r="AB375" s="147">
        <f t="shared" si="76"/>
        <v>3508.7719298245615</v>
      </c>
      <c r="AC375" s="63">
        <f>IF($C375&gt;Z374,AB374,$C375/AC374)</f>
        <v>275.48209366391183</v>
      </c>
      <c r="AL375" s="23"/>
    </row>
    <row r="376" spans="1:38" x14ac:dyDescent="0.25">
      <c r="A376" s="128"/>
      <c r="B376" s="187"/>
      <c r="C376" s="225">
        <f>C377/X$2/60/1.11</f>
        <v>3.0435013698132813</v>
      </c>
      <c r="D376" s="38">
        <f>IF(AND(D375&lt;F$5,C375&lt;F377),C375/F377*100,IF(AND(D375&lt;J$5,C375&lt;J377),C375/(F377-((D375-F$5)/(J$5-F$5))*(F377-J377))*100,IF(AND(D375&lt;N$5,C375&lt;N377),C375/(J377-((D375-J$5)/(N$5-J$5))*(J377-N377))*100,IF(AND(D375&lt;R$5,C375&lt;R377),C375/(N377-((D375-N$5)/(R$5-N$5))*(N377-R377))*100,IF(AND(D375&lt;V$5,C379&lt;V377),C375/(R377-((D375-R$5)/(V$5-R$5))*(R377-V377))*100,100)))))</f>
        <v>14.355815036822827</v>
      </c>
      <c r="E376" s="28" t="s">
        <v>21</v>
      </c>
      <c r="F376" s="5">
        <v>11200</v>
      </c>
      <c r="G376" s="104">
        <f>(G$388-G$368)/5+G372</f>
        <v>6.84</v>
      </c>
      <c r="H376" s="134">
        <f t="shared" si="71"/>
        <v>1637.4269005847952</v>
      </c>
      <c r="I376" s="130">
        <f>IF($C375&gt;F375,3,IF($C375&gt;F376,2,IF($C375&gt;F377,1,0)))</f>
        <v>0</v>
      </c>
      <c r="J376" s="49">
        <v>11200</v>
      </c>
      <c r="K376" s="104">
        <f>(K$388-K$368)/5+K372</f>
        <v>6.33</v>
      </c>
      <c r="L376" s="134">
        <f t="shared" si="72"/>
        <v>1769.3522906793048</v>
      </c>
      <c r="M376" s="130">
        <f>IF($C375&gt;J375,3,IF($C375&gt;J376,2,IF($C375&gt;J377,1,0)))</f>
        <v>0</v>
      </c>
      <c r="N376" s="49">
        <v>11200</v>
      </c>
      <c r="O376" s="104">
        <f>(O$388-O$368)/5+O372</f>
        <v>5.9099999999999993</v>
      </c>
      <c r="P376" s="134">
        <f t="shared" si="73"/>
        <v>1895.0930626057532</v>
      </c>
      <c r="Q376" s="130">
        <f>IF($C375&gt;N375,3,IF($C375&gt;N376,2,IF($C375&gt;N377,1,0)))</f>
        <v>0</v>
      </c>
      <c r="R376" s="49">
        <v>11200</v>
      </c>
      <c r="S376" s="104">
        <f>(S$388-S$368)/5+S372</f>
        <v>5.4700000000000006</v>
      </c>
      <c r="T376" s="139">
        <f t="shared" si="74"/>
        <v>2047.5319926873856</v>
      </c>
      <c r="U376" s="130">
        <f>IF($C375&gt;R375,3,IF($C375&gt;R376,2,IF($C375&gt;R377,1,0)))</f>
        <v>0</v>
      </c>
      <c r="V376" s="49">
        <v>11200</v>
      </c>
      <c r="W376" s="104">
        <f>(W$388-W$368)/5+W372</f>
        <v>4.83</v>
      </c>
      <c r="X376" s="139">
        <f t="shared" si="75"/>
        <v>2318.840579710145</v>
      </c>
      <c r="Y376" s="130">
        <f>IF($C375&gt;V375,3,IF($C375&gt;V376,2,IF($C375&gt;V377,1,0)))</f>
        <v>0</v>
      </c>
      <c r="Z376" s="49">
        <v>11200</v>
      </c>
      <c r="AA376" s="104">
        <f>(AA$388-AA$368)/5+AA372</f>
        <v>4.1900000000000004</v>
      </c>
      <c r="AB376" s="147">
        <f t="shared" si="76"/>
        <v>2673.0310262529829</v>
      </c>
      <c r="AC376" s="129">
        <f>IF($C375&gt;Z374,4,IF($C375&gt;Z375,3,IF($C375&gt;Z376,2,IF($C375&gt;Z377,1,0))))</f>
        <v>0</v>
      </c>
      <c r="AL376" s="23"/>
    </row>
    <row r="377" spans="1:38" ht="15.75" thickBot="1" x14ac:dyDescent="0.3">
      <c r="A377" s="128"/>
      <c r="B377" s="188"/>
      <c r="C377" s="161">
        <f>D377*D374</f>
        <v>1013.4859561478228</v>
      </c>
      <c r="D377" s="33">
        <f>IF(AND(C375&gt;Z374,D375&gt;Z$5),AB374,IF(D375&gt;V$5,((D375-V$5)/(Z$5-V$5))*(AC375-Y375)+Y375,IF(D375&gt;R$5,((D375-R$5)/(V$5-R$5))*(Y375-U375)+U375,IF(D375&gt;N$5,((D375-N$5)/(R$5-N$5))*(U375-Q375)+Q375,IF(D375&gt;J$5,((D375-J$5)/(N$5-J$5))*(Q375-M375)+M375,IF(D375&gt;F$5,((D375-F$5)/(J$5-F$5))*(M375-I375)+I375,I375))))))</f>
        <v>126.57304272467097</v>
      </c>
      <c r="E377" s="29" t="s">
        <v>7</v>
      </c>
      <c r="F377" s="114">
        <f>(F$389-F$369)/5+F373</f>
        <v>7060</v>
      </c>
      <c r="G377" s="106">
        <f>(G$389-G$369)/5+G373</f>
        <v>8.69</v>
      </c>
      <c r="H377" s="135">
        <f t="shared" si="71"/>
        <v>812.42807825086311</v>
      </c>
      <c r="I377" s="131">
        <f>IF(I376=1,($C375-F377)/(F376-F377),IF(I376=2,($C375-F376)/(F375-F376),IF(I376=3,($C375-F375)/(F374-F375),0)))</f>
        <v>0</v>
      </c>
      <c r="J377" s="108">
        <f>(J$389-J$369)/5+J373</f>
        <v>6520</v>
      </c>
      <c r="K377" s="106">
        <f>(K$389-K$369)/5+K373</f>
        <v>6.26</v>
      </c>
      <c r="L377" s="135">
        <f t="shared" si="72"/>
        <v>1041.5335463258787</v>
      </c>
      <c r="M377" s="131">
        <f>IF(M376=1,($C375-J377)/(J376-J377),IF(M376=2,($C375-J376)/(J375-J376),IF(M376=3,($C375-J375)/(J374-J375),0)))</f>
        <v>0</v>
      </c>
      <c r="N377" s="108">
        <f>(N$389-N$369)/5+N373</f>
        <v>6100</v>
      </c>
      <c r="O377" s="106">
        <f>(O$389-O$369)/5+O373</f>
        <v>5.69</v>
      </c>
      <c r="P377" s="135">
        <f t="shared" si="73"/>
        <v>1072.0562390158173</v>
      </c>
      <c r="Q377" s="131">
        <f>IF(Q376=1,($C375-N377)/(N376-N377),IF(Q376=2,($C375-N376)/(N375-N376),IF(Q376=3,($C375-N375)/(N374-N375),0)))</f>
        <v>0</v>
      </c>
      <c r="R377" s="108">
        <f>(R$389-R$369)/5+R373</f>
        <v>5640</v>
      </c>
      <c r="S377" s="106">
        <f>(S$389-S$369)/5+S373</f>
        <v>5.0900000000000007</v>
      </c>
      <c r="T377" s="142">
        <f t="shared" si="74"/>
        <v>1108.0550098231824</v>
      </c>
      <c r="U377" s="131">
        <f>IF(U376=1,($C375-R377)/(R376-R377),IF(U376=2,($C375-R376)/(R375-R376),IF(U376=3,($C375-R375)/(R374-R375),0)))</f>
        <v>0</v>
      </c>
      <c r="V377" s="108">
        <f>(V$389-V$369)/5+V373</f>
        <v>5420</v>
      </c>
      <c r="W377" s="106">
        <f>(W$389-W$369)/5+W373</f>
        <v>4.3699999999999992</v>
      </c>
      <c r="X377" s="142">
        <f t="shared" si="75"/>
        <v>1240.2745995423343</v>
      </c>
      <c r="Y377" s="131">
        <f>IF(Y376=1,($C375-V377)/(V376-V377),IF(Y376=2,($C375-V376)/(V375-V376),IF(Y376=3,($C375-V375)/(V374-V375),0)))</f>
        <v>0</v>
      </c>
      <c r="Z377" s="108">
        <f>(Z$389-Z$369)/5+Z373</f>
        <v>5160</v>
      </c>
      <c r="AA377" s="106">
        <f>(AA$389-AA$369)/5+AA373</f>
        <v>3.6000000000000005</v>
      </c>
      <c r="AB377" s="148">
        <f t="shared" si="76"/>
        <v>1433.333333333333</v>
      </c>
      <c r="AC377" s="131">
        <f>IF(AC376=1,($C375-Z377)/(Z376-Z377),IF(AC376=2,($C375-Z376)/(Z375-Z376),IF(AC376=3,($C375-Z375)/(Z374-Z375),0)))</f>
        <v>0</v>
      </c>
      <c r="AL377" s="23"/>
    </row>
    <row r="378" spans="1:38" x14ac:dyDescent="0.25">
      <c r="A378" s="128"/>
      <c r="B378" s="186">
        <v>18</v>
      </c>
      <c r="C378" s="34"/>
      <c r="D378" s="31">
        <f>IF(D379&gt;V$5,(1-(D379-V$5)/(Z$5-V$5))*(Y378-AC378)+AC378,IF(D379&gt;R$5,(1-(D379-R$5)/(V$5-R$5))*(U378-Y378)+Y378,IF(D379&gt;N$5,(1-(D379-N$5)/(R$5-N$5))*(Q378-U378)+U378,IF(D379&gt;J$5,(1-(D379-J$5)/(N$5-J$5))*(M378-Q378)+Q378,IF(D379&gt;F$5,(1-(D379-F$5)/(J$5-F$5))*(I378-M378)+M378,I378)))))</f>
        <v>9.8607783128784749</v>
      </c>
      <c r="E378" s="27" t="s">
        <v>6</v>
      </c>
      <c r="F378" s="75">
        <f>(F$386-F$366)/5+F374</f>
        <v>20060</v>
      </c>
      <c r="G378" s="105">
        <f>(G$386-G$366)/5+G374</f>
        <v>6.4899999999999993</v>
      </c>
      <c r="H378" s="133">
        <f t="shared" ref="H378:H389" si="77">F378/G378</f>
        <v>3090.9090909090914</v>
      </c>
      <c r="I378" s="16">
        <f>IF(I380=0,G381,IF(I380=1,(G380-G381)*I381+G381,IF(I380=2,(G379-G380)*I381+G380,IF(I380=3,(G378-G379)*I381+G379,G378))))</f>
        <v>10.459999999999999</v>
      </c>
      <c r="J378" s="107">
        <f>(J$386-J$366)/5+J374</f>
        <v>19760</v>
      </c>
      <c r="K378" s="105">
        <f>(K$386-K$366)/5+K374</f>
        <v>5.8999999999999995</v>
      </c>
      <c r="L378" s="133">
        <f t="shared" si="72"/>
        <v>3349.1525423728817</v>
      </c>
      <c r="M378" s="16">
        <f>IF(M380=0,K381,IF(M380=1,(K380-K381)*M381+K381,IF(M380=2,(K379-K380)*M381+K380,IF(M380=3,(K378-K379)*M381+K379,K378))))</f>
        <v>6.84</v>
      </c>
      <c r="N378" s="107">
        <f>(N$386-N$366)/5+N374</f>
        <v>19460</v>
      </c>
      <c r="O378" s="105">
        <f>(O$386-O$366)/5+O374</f>
        <v>5.3500000000000005</v>
      </c>
      <c r="P378" s="133">
        <f t="shared" si="73"/>
        <v>3637.3831775700933</v>
      </c>
      <c r="Q378" s="16">
        <f>IF(Q380=0,O381,IF(Q380=1,(O380-O381)*Q381+O381,IF(Q380=2,(O379-O380)*Q381+O380,IF(Q380=3,(O378-O379)*Q381+O379,O378))))</f>
        <v>6.0100000000000007</v>
      </c>
      <c r="R378" s="107">
        <f>(R$386-R$366)/5+R374</f>
        <v>19200</v>
      </c>
      <c r="S378" s="105">
        <f>(S$386-S$366)/5+S374</f>
        <v>4.7699999999999996</v>
      </c>
      <c r="T378" s="141">
        <f t="shared" si="74"/>
        <v>4025.1572327044028</v>
      </c>
      <c r="U378" s="16">
        <f>IF(U380=0,S381,IF(U380=1,(S380-S381)*U381+S381,IF(U380=2,(S379-S380)*U381+S380,IF(U380=3,(S378-S379)*U381+S379,S378))))</f>
        <v>5.160000000000001</v>
      </c>
      <c r="V378" s="107">
        <f>(V$386-V$366)/5+V374</f>
        <v>18340</v>
      </c>
      <c r="W378" s="105">
        <f>(W$386-W$366)/5+W374</f>
        <v>4.24</v>
      </c>
      <c r="X378" s="141">
        <f t="shared" si="75"/>
        <v>4325.4716981132069</v>
      </c>
      <c r="Y378" s="16">
        <f>IF(Y380=0,W381,IF(Y380=1,(W380-W381)*Y381+W381,IF(Y380=2,(W379-W380)*Y381+W380,IF(Y380=3,(W378-W379)*Y381+W379,W378))))</f>
        <v>4.379999999999999</v>
      </c>
      <c r="Z378" s="107">
        <f>(Z$386-Z$366)/5+Z374</f>
        <v>17380</v>
      </c>
      <c r="AA378" s="105">
        <f>(AA$386-AA$366)/5+AA374</f>
        <v>3.68</v>
      </c>
      <c r="AB378" s="145">
        <f t="shared" si="76"/>
        <v>4722.826086956522</v>
      </c>
      <c r="AC378" s="59">
        <f>IF(AC380=0,AA381,IF(AC380=1,(AA380-AA381)*AC381+AA381,IF(AC380=2,(AA379-AA380)*AC381+AA380,IF(AC380=3,(AA378-AA379)*AC381+AA379,AA378))))</f>
        <v>3.5500000000000007</v>
      </c>
      <c r="AE378" s="23"/>
      <c r="AF378" s="23"/>
      <c r="AG378" s="23"/>
      <c r="AH378" s="23"/>
      <c r="AI378" s="23"/>
      <c r="AJ378" s="23"/>
      <c r="AK378" s="23"/>
      <c r="AL378" s="23"/>
    </row>
    <row r="379" spans="1:38" x14ac:dyDescent="0.25">
      <c r="A379" s="128"/>
      <c r="B379" s="187"/>
      <c r="C379" s="13">
        <f>C$1/(21-E$1)*(C$262-B378)</f>
        <v>661.15702479338847</v>
      </c>
      <c r="D379" s="32">
        <f>(C379/P$1)^(1/1.3)*50+C$391+$C$2/2+$N$2/100*5+X$2/2</f>
        <v>26.65530852796001</v>
      </c>
      <c r="E379" s="28" t="s">
        <v>20</v>
      </c>
      <c r="F379" s="5">
        <v>14000</v>
      </c>
      <c r="G379" s="104">
        <f>(G$387-G$367)/5+G375</f>
        <v>6.7899999999999991</v>
      </c>
      <c r="H379" s="134">
        <f t="shared" si="77"/>
        <v>2061.855670103093</v>
      </c>
      <c r="I379" s="63">
        <f>$C379/I378</f>
        <v>63.20812856533351</v>
      </c>
      <c r="J379" s="49">
        <v>14000</v>
      </c>
      <c r="K379" s="104">
        <f>(K$387-K$367)/5+K375</f>
        <v>6.2100000000000009</v>
      </c>
      <c r="L379" s="134">
        <f t="shared" si="72"/>
        <v>2254.428341384863</v>
      </c>
      <c r="M379" s="63">
        <f>$C379/M378</f>
        <v>96.660383741723464</v>
      </c>
      <c r="N379" s="49">
        <v>14000</v>
      </c>
      <c r="O379" s="104">
        <f>(O$387-O$367)/5+O375</f>
        <v>5.63</v>
      </c>
      <c r="P379" s="134">
        <f t="shared" si="73"/>
        <v>2486.6785079928954</v>
      </c>
      <c r="Q379" s="63">
        <f>$C379/Q378</f>
        <v>110.00948831836746</v>
      </c>
      <c r="R379" s="49">
        <v>14000</v>
      </c>
      <c r="S379" s="104">
        <f>(S$387-S$367)/5+S375</f>
        <v>5.0499999999999989</v>
      </c>
      <c r="T379" s="139">
        <f t="shared" si="74"/>
        <v>2772.2772277227727</v>
      </c>
      <c r="U379" s="63">
        <f>$C379/U378</f>
        <v>128.13120635530782</v>
      </c>
      <c r="V379" s="49">
        <v>14000</v>
      </c>
      <c r="W379" s="104">
        <f>(W$387-W$367)/5+W375</f>
        <v>4.5699999999999994</v>
      </c>
      <c r="X379" s="139">
        <f t="shared" si="75"/>
        <v>3063.4573304157552</v>
      </c>
      <c r="Y379" s="63">
        <f>$C379/Y378</f>
        <v>150.94909241858187</v>
      </c>
      <c r="Z379" s="49">
        <v>14000</v>
      </c>
      <c r="AA379" s="104">
        <f>(AA$387-AA$367)/5+AA375</f>
        <v>4.0599999999999996</v>
      </c>
      <c r="AB379" s="147">
        <f t="shared" si="76"/>
        <v>3448.275862068966</v>
      </c>
      <c r="AC379" s="63">
        <f>IF($C379&gt;Z378,AB378,$C379/AC378)</f>
        <v>186.24141543475727</v>
      </c>
      <c r="AL379" s="23"/>
    </row>
    <row r="380" spans="1:38" x14ac:dyDescent="0.25">
      <c r="A380" s="128"/>
      <c r="B380" s="187"/>
      <c r="C380" s="225">
        <f>C381/X$2/60/1.11</f>
        <v>2.0356883579466905</v>
      </c>
      <c r="D380" s="38">
        <f>IF(AND(D379&lt;F$5,C379&lt;F381),C379/F381*100,IF(AND(D379&lt;J$5,C379&lt;J381),C379/(F381-((D379-F$5)/(J$5-F$5))*(F381-J381))*100,IF(AND(D379&lt;N$5,C379&lt;N381),C379/(J381-((D379-J$5)/(N$5-J$5))*(J381-N381))*100,IF(AND(D379&lt;R$5,C379&lt;R381),C379/(N381-((D379-N$5)/(R$5-N$5))*(N381-R381))*100,IF(AND(D379&lt;V$5,C383&lt;V381),C379/(R381-((D379-R$5)/(V$5-R$5))*(R381-V381))*100,100)))))</f>
        <v>9.3817031967234037</v>
      </c>
      <c r="E380" s="28" t="s">
        <v>21</v>
      </c>
      <c r="F380" s="5">
        <v>11200</v>
      </c>
      <c r="G380" s="104">
        <f>(G$388-G$368)/5+G376</f>
        <v>7.26</v>
      </c>
      <c r="H380" s="134">
        <f t="shared" si="77"/>
        <v>1542.6997245179064</v>
      </c>
      <c r="I380" s="130">
        <f>IF($C379&gt;F379,3,IF($C379&gt;F380,2,IF($C379&gt;F381,1,0)))</f>
        <v>0</v>
      </c>
      <c r="J380" s="49">
        <v>11200</v>
      </c>
      <c r="K380" s="104">
        <f>(K$388-K$368)/5+K376</f>
        <v>6.67</v>
      </c>
      <c r="L380" s="134">
        <f t="shared" si="72"/>
        <v>1679.1604197901049</v>
      </c>
      <c r="M380" s="130">
        <f>IF($C379&gt;J379,3,IF($C379&gt;J380,2,IF($C379&gt;J381,1,0)))</f>
        <v>0</v>
      </c>
      <c r="N380" s="49">
        <v>11200</v>
      </c>
      <c r="O380" s="104">
        <f>(O$388-O$368)/5+O376</f>
        <v>6.1399999999999988</v>
      </c>
      <c r="P380" s="134">
        <f t="shared" si="73"/>
        <v>1824.1042345276876</v>
      </c>
      <c r="Q380" s="130">
        <f>IF($C379&gt;N379,3,IF($C379&gt;N380,2,IF($C379&gt;N381,1,0)))</f>
        <v>0</v>
      </c>
      <c r="R380" s="49">
        <v>11200</v>
      </c>
      <c r="S380" s="104">
        <f>(S$388-S$368)/5+S376</f>
        <v>5.580000000000001</v>
      </c>
      <c r="T380" s="139">
        <f t="shared" si="74"/>
        <v>2007.1684587813616</v>
      </c>
      <c r="U380" s="130">
        <f>IF($C379&gt;R379,3,IF($C379&gt;R380,2,IF($C379&gt;R381,1,0)))</f>
        <v>0</v>
      </c>
      <c r="V380" s="49">
        <v>11200</v>
      </c>
      <c r="W380" s="104">
        <f>(W$388-W$368)/5+W376</f>
        <v>4.92</v>
      </c>
      <c r="X380" s="139">
        <f t="shared" si="75"/>
        <v>2276.4227642276423</v>
      </c>
      <c r="Y380" s="130">
        <f>IF($C379&gt;V379,3,IF($C379&gt;V380,2,IF($C379&gt;V381,1,0)))</f>
        <v>0</v>
      </c>
      <c r="Z380" s="49">
        <v>11200</v>
      </c>
      <c r="AA380" s="104">
        <f>(AA$388-AA$368)/5+AA376</f>
        <v>4.2600000000000007</v>
      </c>
      <c r="AB380" s="147">
        <f t="shared" si="76"/>
        <v>2629.1079812206567</v>
      </c>
      <c r="AC380" s="129">
        <f>IF($C379&gt;Z378,4,IF($C379&gt;Z379,3,IF($C379&gt;Z380,2,IF($C379&gt;Z381,1,0))))</f>
        <v>0</v>
      </c>
      <c r="AL380" s="23"/>
    </row>
    <row r="381" spans="1:38" ht="15.75" thickBot="1" x14ac:dyDescent="0.3">
      <c r="A381" s="128"/>
      <c r="B381" s="188"/>
      <c r="C381" s="161">
        <f>D381*D378</f>
        <v>677.88422319624794</v>
      </c>
      <c r="D381" s="33">
        <f>IF(AND(C379&gt;Z378,D379&gt;Z$5),AB378,IF(D379&gt;V$5,((D379-V$5)/(Z$5-V$5))*(AC379-Y379)+Y379,IF(D379&gt;R$5,((D379-R$5)/(V$5-R$5))*(Y379-U379)+U379,IF(D379&gt;N$5,((D379-N$5)/(R$5-N$5))*(U379-Q379)+Q379,IF(D379&gt;J$5,((D379-J$5)/(N$5-J$5))*(Q379-M379)+M379,IF(D379&gt;F$5,((D379-F$5)/(J$5-F$5))*(M379-I379)+I379,I379))))))</f>
        <v>68.745508892630781</v>
      </c>
      <c r="E381" s="29" t="s">
        <v>7</v>
      </c>
      <c r="F381" s="114">
        <f>(F$389-F$369)/5+F377</f>
        <v>7140</v>
      </c>
      <c r="G381" s="106">
        <f>(G$389-G$369)/5+G377</f>
        <v>10.459999999999999</v>
      </c>
      <c r="H381" s="135">
        <f t="shared" si="77"/>
        <v>682.60038240917788</v>
      </c>
      <c r="I381" s="131">
        <f>IF(I380=1,($C379-F381)/(F380-F381),IF(I380=2,($C379-F380)/(F379-F380),IF(I380=3,($C379-F379)/(F378-F379),0)))</f>
        <v>0</v>
      </c>
      <c r="J381" s="108">
        <f>(J$389-J$369)/5+J377</f>
        <v>6580</v>
      </c>
      <c r="K381" s="106">
        <f>(K$389-K$369)/5+K377</f>
        <v>6.84</v>
      </c>
      <c r="L381" s="135">
        <f t="shared" si="72"/>
        <v>961.98830409356731</v>
      </c>
      <c r="M381" s="131">
        <f>IF(M380=1,($C379-J381)/(J380-J381),IF(M380=2,($C379-J380)/(J379-J380),IF(M380=3,($C379-J379)/(J378-J379),0)))</f>
        <v>0</v>
      </c>
      <c r="N381" s="108">
        <f>(N$389-N$369)/5+N377</f>
        <v>6200</v>
      </c>
      <c r="O381" s="106">
        <f>(O$389-O$369)/5+O377</f>
        <v>6.0100000000000007</v>
      </c>
      <c r="P381" s="135">
        <f t="shared" si="73"/>
        <v>1031.6139767054908</v>
      </c>
      <c r="Q381" s="131">
        <f>IF(Q380=1,($C379-N381)/(N380-N381),IF(Q380=2,($C379-N380)/(N379-N380),IF(Q380=3,($C379-N379)/(N378-N379),0)))</f>
        <v>0</v>
      </c>
      <c r="R381" s="108">
        <f>(R$389-R$369)/5+R377</f>
        <v>5760</v>
      </c>
      <c r="S381" s="106">
        <f>(S$389-S$369)/5+S377</f>
        <v>5.160000000000001</v>
      </c>
      <c r="T381" s="142">
        <f t="shared" si="74"/>
        <v>1116.2790697674416</v>
      </c>
      <c r="U381" s="131">
        <f>IF(U380=1,($C379-R381)/(R380-R381),IF(U380=2,($C379-R380)/(R379-R380),IF(U380=3,($C379-R379)/(R378-R379),0)))</f>
        <v>0</v>
      </c>
      <c r="V381" s="108">
        <f>(V$389-V$369)/5+V377</f>
        <v>5480</v>
      </c>
      <c r="W381" s="106">
        <f>(W$389-W$369)/5+W377</f>
        <v>4.379999999999999</v>
      </c>
      <c r="X381" s="142">
        <f t="shared" si="75"/>
        <v>1251.1415525114157</v>
      </c>
      <c r="Y381" s="131">
        <f>IF(Y380=1,($C379-V381)/(V380-V381),IF(Y380=2,($C379-V380)/(V379-V380),IF(Y380=3,($C379-V379)/(V378-V379),0)))</f>
        <v>0</v>
      </c>
      <c r="Z381" s="108">
        <f>(Z$389-Z$369)/5+Z377</f>
        <v>5140</v>
      </c>
      <c r="AA381" s="106">
        <f>(AA$389-AA$369)/5+AA377</f>
        <v>3.5500000000000007</v>
      </c>
      <c r="AB381" s="148">
        <f t="shared" si="76"/>
        <v>1447.8873239436616</v>
      </c>
      <c r="AC381" s="131">
        <f>IF(AC380=1,($C379-Z381)/(Z380-Z381),IF(AC380=2,($C379-Z380)/(Z379-Z380),IF(AC380=3,($C379-Z379)/(Z378-Z379),0)))</f>
        <v>0</v>
      </c>
      <c r="AL381" s="23"/>
    </row>
    <row r="382" spans="1:38" x14ac:dyDescent="0.25">
      <c r="A382" s="128"/>
      <c r="B382" s="186">
        <v>19</v>
      </c>
      <c r="C382" s="25"/>
      <c r="D382" s="31">
        <f>IF(D383&gt;V$5,(1-(D383-V$5)/(Z$5-V$5))*(Y382-AC382)+AC382,IF(D383&gt;R$5,(1-(D383-R$5)/(V$5-R$5))*(U382-Y382)+Y382,IF(D383&gt;N$5,(1-(D383-N$5)/(R$5-N$5))*(Q382-U382)+U382,IF(D383&gt;J$5,(1-(D383-J$5)/(N$5-J$5))*(M382-Q382)+Q382,IF(D383&gt;F$5,(1-(D383-F$5)/(J$5-F$5))*(I382-M382)+M382,I382)))))</f>
        <v>12.061017533899308</v>
      </c>
      <c r="E382" s="27" t="s">
        <v>6</v>
      </c>
      <c r="F382" s="75">
        <f>(F$386-F$366)/5+F378</f>
        <v>20580</v>
      </c>
      <c r="G382" s="105">
        <f>(G$386-G$366)/5+G378</f>
        <v>6.8699999999999992</v>
      </c>
      <c r="H382" s="133">
        <f t="shared" si="77"/>
        <v>2995.6331877729262</v>
      </c>
      <c r="I382" s="16">
        <f>IF(I384=0,G385,IF(I384=1,(G384-G385)*I385+G385,IF(I384=2,(G383-G384)*I385+G384,IF(I384=3,(G382-G383)*I385+G383,G382))))</f>
        <v>12.229999999999999</v>
      </c>
      <c r="J382" s="107">
        <f>(J$386-J$366)/5+J378</f>
        <v>20280</v>
      </c>
      <c r="K382" s="105">
        <f>(K$386-K$366)/5+K378</f>
        <v>6.1999999999999993</v>
      </c>
      <c r="L382" s="133">
        <f t="shared" si="72"/>
        <v>3270.9677419354844</v>
      </c>
      <c r="M382" s="16">
        <f>IF(M384=0,K385,IF(M384=1,(K384-K385)*M385+K385,IF(M384=2,(K383-K384)*M385+K384,IF(M384=3,(K382-K383)*M385+K383,K382))))</f>
        <v>7.42</v>
      </c>
      <c r="N382" s="107">
        <f>(N$386-N$366)/5+N378</f>
        <v>19980</v>
      </c>
      <c r="O382" s="105">
        <f>(O$386-O$366)/5+O378</f>
        <v>5.5500000000000007</v>
      </c>
      <c r="P382" s="133">
        <f t="shared" si="73"/>
        <v>3599.9999999999995</v>
      </c>
      <c r="Q382" s="16">
        <f>IF(Q384=0,O385,IF(Q384=1,(O384-O385)*Q385+O385,IF(Q384=2,(O383-O384)*Q385+O384,IF(Q384=3,(O382-O383)*Q385+O383,O382))))</f>
        <v>6.330000000000001</v>
      </c>
      <c r="R382" s="107">
        <f>(R$386-R$366)/5+R378</f>
        <v>19700</v>
      </c>
      <c r="S382" s="105">
        <f>(S$386-S$366)/5+S378</f>
        <v>4.8599999999999994</v>
      </c>
      <c r="T382" s="141">
        <f t="shared" si="74"/>
        <v>4053.4979423868317</v>
      </c>
      <c r="U382" s="16">
        <f>IF(U384=0,S385,IF(U384=1,(S384-S385)*U385+S385,IF(U384=2,(S383-S384)*U385+S384,IF(U384=3,(S382-S383)*U385+S383,S382))))</f>
        <v>5.2300000000000013</v>
      </c>
      <c r="V382" s="107">
        <f>(V$386-V$366)/5+V378</f>
        <v>18820</v>
      </c>
      <c r="W382" s="105">
        <f>(W$386-W$366)/5+W378</f>
        <v>4.32</v>
      </c>
      <c r="X382" s="141">
        <f t="shared" si="75"/>
        <v>4356.4814814814808</v>
      </c>
      <c r="Y382" s="16">
        <f>IF(Y384=0,W385,IF(Y384=1,(W384-W385)*Y385+W385,IF(Y384=2,(W383-W384)*Y385+W384,IF(Y384=3,(W382-W383)*Y385+W383,W382))))</f>
        <v>4.3899999999999988</v>
      </c>
      <c r="Z382" s="107">
        <f>(Z$386-Z$366)/5+Z378</f>
        <v>17840</v>
      </c>
      <c r="AA382" s="105">
        <f>(AA$386-AA$366)/5+AA378</f>
        <v>3.74</v>
      </c>
      <c r="AB382" s="145">
        <f t="shared" si="76"/>
        <v>4770.0534759358288</v>
      </c>
      <c r="AC382" s="59">
        <f>IF(AC384=0,AA385,IF(AC384=1,(AA384-AA385)*AC385+AA385,IF(AC384=2,(AA383-AA384)*AC385+AA384,IF(AC384=3,(AA382-AA383)*AC385+AA383,AA382))))</f>
        <v>3.5000000000000009</v>
      </c>
      <c r="AE382" s="23"/>
      <c r="AF382" s="23"/>
      <c r="AG382" s="23"/>
      <c r="AH382" s="23"/>
      <c r="AI382" s="23"/>
      <c r="AJ382" s="23"/>
      <c r="AK382" s="23"/>
      <c r="AL382" s="23"/>
    </row>
    <row r="383" spans="1:38" x14ac:dyDescent="0.25">
      <c r="A383" s="128"/>
      <c r="B383" s="187"/>
      <c r="C383" s="13">
        <f>C$1/(21-E$1)*(C$262-B382)</f>
        <v>330.57851239669424</v>
      </c>
      <c r="D383" s="32">
        <f>(C383/P$1)^(1/1.3)*50+C$391+$C$2/2+$N$2/100*5+X$2/2</f>
        <v>25.351314898338234</v>
      </c>
      <c r="E383" s="28" t="s">
        <v>20</v>
      </c>
      <c r="F383" s="5">
        <v>14000</v>
      </c>
      <c r="G383" s="104">
        <f>(G$387-G$367)/5+G379</f>
        <v>7.2199999999999989</v>
      </c>
      <c r="H383" s="134">
        <f t="shared" si="77"/>
        <v>1939.0581717451525</v>
      </c>
      <c r="I383" s="63">
        <f>$C383/I382</f>
        <v>27.030131839468051</v>
      </c>
      <c r="J383" s="49">
        <v>14000</v>
      </c>
      <c r="K383" s="104">
        <f>(K$387-K$367)/5+K379</f>
        <v>6.5300000000000011</v>
      </c>
      <c r="L383" s="134">
        <f t="shared" si="72"/>
        <v>2143.950995405819</v>
      </c>
      <c r="M383" s="63">
        <f>$C383/M382</f>
        <v>44.552360161279545</v>
      </c>
      <c r="N383" s="49">
        <v>14000</v>
      </c>
      <c r="O383" s="104">
        <f>(O$387-O$367)/5+O379</f>
        <v>5.84</v>
      </c>
      <c r="P383" s="134">
        <f t="shared" si="73"/>
        <v>2397.2602739726026</v>
      </c>
      <c r="Q383" s="63">
        <f>$C383/Q382</f>
        <v>52.224093585575702</v>
      </c>
      <c r="R383" s="49">
        <v>14000</v>
      </c>
      <c r="S383" s="104">
        <f>(S$387-S$367)/5+S379</f>
        <v>5.1499999999999986</v>
      </c>
      <c r="T383" s="139">
        <f t="shared" si="74"/>
        <v>2718.4466019417482</v>
      </c>
      <c r="U383" s="63">
        <f>$C383/U382</f>
        <v>63.208128565333489</v>
      </c>
      <c r="V383" s="49">
        <v>14000</v>
      </c>
      <c r="W383" s="104">
        <f>(W$387-W$367)/5+W379</f>
        <v>4.6599999999999993</v>
      </c>
      <c r="X383" s="139">
        <f t="shared" si="75"/>
        <v>3004.2918454935625</v>
      </c>
      <c r="Y383" s="63">
        <f>$C383/Y382</f>
        <v>75.302622413825588</v>
      </c>
      <c r="Z383" s="49">
        <v>14000</v>
      </c>
      <c r="AA383" s="104">
        <f>(AA$387-AA$367)/5+AA379</f>
        <v>4.13</v>
      </c>
      <c r="AB383" s="147">
        <f t="shared" si="76"/>
        <v>3389.8305084745762</v>
      </c>
      <c r="AC383" s="63">
        <f>IF($C383&gt;Z382,AB382,$C383/AC382)</f>
        <v>94.451003541912613</v>
      </c>
      <c r="AL383" s="23"/>
    </row>
    <row r="384" spans="1:38" x14ac:dyDescent="0.25">
      <c r="A384" s="128"/>
      <c r="B384" s="187"/>
      <c r="C384" s="225">
        <f>C385/X$2/60/1.11</f>
        <v>1.0013076251891468</v>
      </c>
      <c r="D384" s="38">
        <f>IF(AND(D383&lt;F$5,C383&lt;F385),C383/F385*100,IF(AND(D383&lt;J$5,C383&lt;J385),C383/(F385-((D383-F$5)/(J$5-F$5))*(F385-J385))*100,IF(AND(D383&lt;N$5,C383&lt;N385),C383/(J385-((D383-J$5)/(N$5-J$5))*(J385-N385))*100,IF(AND(D383&lt;R$5,C383&lt;R385),C383/(N385-((D383-N$5)/(R$5-N$5))*(N385-R385))*100,IF(AND(D383&lt;V$5,C387&lt;V385),C383/(R385-((D383-R$5)/(V$5-R$5))*(R385-V385))*100,100)))))</f>
        <v>4.5916081801396507</v>
      </c>
      <c r="E384" s="28" t="s">
        <v>21</v>
      </c>
      <c r="F384" s="5">
        <v>11200</v>
      </c>
      <c r="G384" s="104">
        <f>(G$388-G$368)/5+G380</f>
        <v>7.68</v>
      </c>
      <c r="H384" s="134">
        <f t="shared" si="77"/>
        <v>1458.3333333333335</v>
      </c>
      <c r="I384" s="130">
        <f>IF($C383&gt;F383,3,IF($C383&gt;F384,2,IF($C383&gt;F385,1,0)))</f>
        <v>0</v>
      </c>
      <c r="J384" s="49">
        <v>11200</v>
      </c>
      <c r="K384" s="104">
        <f>(K$388-K$368)/5+K380</f>
        <v>7.01</v>
      </c>
      <c r="L384" s="134">
        <f t="shared" si="72"/>
        <v>1597.7175463623396</v>
      </c>
      <c r="M384" s="130">
        <f>IF($C383&gt;J383,3,IF($C383&gt;J384,2,IF($C383&gt;J385,1,0)))</f>
        <v>0</v>
      </c>
      <c r="N384" s="49">
        <v>11200</v>
      </c>
      <c r="O384" s="104">
        <f>(O$388-O$368)/5+O380</f>
        <v>6.3699999999999983</v>
      </c>
      <c r="P384" s="134">
        <f t="shared" si="73"/>
        <v>1758.2417582417586</v>
      </c>
      <c r="Q384" s="130">
        <f>IF($C383&gt;N383,3,IF($C383&gt;N384,2,IF($C383&gt;N385,1,0)))</f>
        <v>0</v>
      </c>
      <c r="R384" s="49">
        <v>11200</v>
      </c>
      <c r="S384" s="104">
        <f>(S$388-S$368)/5+S380</f>
        <v>5.6900000000000013</v>
      </c>
      <c r="T384" s="139">
        <f t="shared" si="74"/>
        <v>1968.3655536028116</v>
      </c>
      <c r="U384" s="130">
        <f>IF($C383&gt;R383,3,IF($C383&gt;R384,2,IF($C383&gt;R385,1,0)))</f>
        <v>0</v>
      </c>
      <c r="V384" s="49">
        <v>11200</v>
      </c>
      <c r="W384" s="104">
        <f>(W$388-W$368)/5+W380</f>
        <v>5.01</v>
      </c>
      <c r="X384" s="139">
        <f t="shared" si="75"/>
        <v>2235.5289421157686</v>
      </c>
      <c r="Y384" s="130">
        <f>IF($C383&gt;V383,3,IF($C383&gt;V384,2,IF($C383&gt;V385,1,0)))</f>
        <v>0</v>
      </c>
      <c r="Z384" s="49">
        <v>11200</v>
      </c>
      <c r="AA384" s="104">
        <f>(AA$388-AA$368)/5+AA380</f>
        <v>4.330000000000001</v>
      </c>
      <c r="AB384" s="147">
        <f t="shared" si="76"/>
        <v>2586.605080831408</v>
      </c>
      <c r="AC384" s="129">
        <f>IF($C383&gt;Z382,4,IF($C383&gt;Z383,3,IF($C383&gt;Z384,2,IF($C383&gt;Z385,1,0))))</f>
        <v>0</v>
      </c>
      <c r="AL384" s="23"/>
    </row>
    <row r="385" spans="1:38" ht="15.75" thickBot="1" x14ac:dyDescent="0.3">
      <c r="A385" s="128"/>
      <c r="B385" s="188"/>
      <c r="C385" s="161">
        <f>D385*D382</f>
        <v>333.43543918798593</v>
      </c>
      <c r="D385" s="33">
        <f>IF(AND(C383&gt;Z382,D383&gt;Z$5),AB382,IF(D383&gt;V$5,((D383-V$5)/(Z$5-V$5))*(AC383-Y383)+Y383,IF(D383&gt;R$5,((D383-R$5)/(V$5-R$5))*(Y383-U383)+U383,IF(D383&gt;N$5,((D383-N$5)/(R$5-N$5))*(U383-Q383)+Q383,IF(D383&gt;J$5,((D383-J$5)/(N$5-J$5))*(Q383-M383)+M383,IF(D383&gt;F$5,((D383-F$5)/(J$5-F$5))*(M383-I383)+I383,I383))))))</f>
        <v>27.645713825621705</v>
      </c>
      <c r="E385" s="29" t="s">
        <v>7</v>
      </c>
      <c r="F385" s="114">
        <f>(F$389-F$369)/5+F381</f>
        <v>7220</v>
      </c>
      <c r="G385" s="106">
        <f>(G$389-G$369)/5+G381</f>
        <v>12.229999999999999</v>
      </c>
      <c r="H385" s="135">
        <f t="shared" si="77"/>
        <v>590.35159443990199</v>
      </c>
      <c r="I385" s="131">
        <f>IF(I384=1,($C383-F385)/(F384-F385),IF(I384=2,($C383-F384)/(F383-F384),IF(I384=3,($C383-F383)/(F382-F383),0)))</f>
        <v>0</v>
      </c>
      <c r="J385" s="108">
        <f>(J$389-J$369)/5+J381</f>
        <v>6640</v>
      </c>
      <c r="K385" s="106">
        <f>(K$389-K$369)/5+K381</f>
        <v>7.42</v>
      </c>
      <c r="L385" s="135">
        <f t="shared" si="72"/>
        <v>894.87870619946091</v>
      </c>
      <c r="M385" s="131">
        <f>IF(M384=1,($C383-J385)/(J384-J385),IF(M384=2,($C383-J384)/(J383-J384),IF(M384=3,($C383-J383)/(J382-J383),0)))</f>
        <v>0</v>
      </c>
      <c r="N385" s="108">
        <f>(N$389-N$369)/5+N381</f>
        <v>6300</v>
      </c>
      <c r="O385" s="106">
        <f>(O$389-O$369)/5+O381</f>
        <v>6.330000000000001</v>
      </c>
      <c r="P385" s="135">
        <f t="shared" si="73"/>
        <v>995.2606635071088</v>
      </c>
      <c r="Q385" s="131">
        <f>IF(Q384=1,($C383-N385)/(N384-N385),IF(Q384=2,($C383-N384)/(N383-N384),IF(Q384=3,($C383-N383)/(N382-N383),0)))</f>
        <v>0</v>
      </c>
      <c r="R385" s="108">
        <f>(R$389-R$369)/5+R381</f>
        <v>5880</v>
      </c>
      <c r="S385" s="106">
        <f>(S$389-S$369)/5+S381</f>
        <v>5.2300000000000013</v>
      </c>
      <c r="T385" s="142">
        <f t="shared" si="74"/>
        <v>1124.2829827915866</v>
      </c>
      <c r="U385" s="131">
        <f>IF(U384=1,($C383-R385)/(R384-R385),IF(U384=2,($C383-R384)/(R383-R384),IF(U384=3,($C383-R383)/(R382-R383),0)))</f>
        <v>0</v>
      </c>
      <c r="V385" s="108">
        <f>(V$389-V$369)/5+V381</f>
        <v>5540</v>
      </c>
      <c r="W385" s="106">
        <f>(W$389-W$369)/5+W381</f>
        <v>4.3899999999999988</v>
      </c>
      <c r="X385" s="142">
        <f t="shared" si="75"/>
        <v>1261.958997722096</v>
      </c>
      <c r="Y385" s="131">
        <f>IF(Y384=1,($C383-V385)/(V384-V385),IF(Y384=2,($C383-V384)/(V383-V384),IF(Y384=3,($C383-V383)/(V382-V383),0)))</f>
        <v>0</v>
      </c>
      <c r="Z385" s="108">
        <f>(Z$389-Z$369)/5+Z381</f>
        <v>5120</v>
      </c>
      <c r="AA385" s="106">
        <f>(AA$389-AA$369)/5+AA381</f>
        <v>3.5000000000000009</v>
      </c>
      <c r="AB385" s="148">
        <f t="shared" si="76"/>
        <v>1462.8571428571424</v>
      </c>
      <c r="AC385" s="131">
        <f>IF(AC384=1,($C383-Z385)/(Z384-Z385),IF(AC384=2,($C383-Z384)/(Z383-Z384),IF(AC384=3,($C383-Z383)/(Z382-Z383),0)))</f>
        <v>0</v>
      </c>
      <c r="AL385" s="23"/>
    </row>
    <row r="386" spans="1:38" x14ac:dyDescent="0.25">
      <c r="A386" s="128"/>
      <c r="B386" s="186">
        <v>20</v>
      </c>
      <c r="C386" s="25"/>
      <c r="D386" s="31">
        <f>IF(D387&gt;V$5,(1-(D387-V$5)/(Z$5-V$5))*(Y386-AC386)+AC386,IF(D387&gt;R$5,(1-(D387-R$5)/(V$5-R$5))*(U386-Y386)+Y386,IF(D387&gt;N$5,(1-(D387-N$5)/(R$5-N$5))*(Q386-U386)+U386,IF(D387&gt;J$5,(1-(D387-J$5)/(N$5-J$5))*(M386-Q386)+Q386,IF(D387&gt;F$5,(1-(D387-F$5)/(J$5-F$5))*(I386-M386)+M386,I386)))))</f>
        <v>14</v>
      </c>
      <c r="E386" s="27" t="s">
        <v>6</v>
      </c>
      <c r="F386" s="45">
        <v>21100</v>
      </c>
      <c r="G386" s="78">
        <v>7.25</v>
      </c>
      <c r="H386" s="138">
        <f t="shared" si="77"/>
        <v>2910.344827586207</v>
      </c>
      <c r="I386" s="64">
        <f>IF(I388=0,G389,IF(I388=1,(G388-G389)*I389+G389,IF(I388=2,(G387-G388)*I389+G388,IF(I388=3,(G386-G387)*I389+G387,G386))))</f>
        <v>14</v>
      </c>
      <c r="J386" s="57">
        <v>20800</v>
      </c>
      <c r="K386" s="46">
        <v>6.5</v>
      </c>
      <c r="L386" s="138">
        <f t="shared" si="72"/>
        <v>3200</v>
      </c>
      <c r="M386" s="64">
        <f>IF(M388=0,K389,IF(M388=1,(K388-K389)*M389+K389,IF(M388=2,(K387-K388)*M389+K388,IF(M388=3,(K386-K387)*M389+K387,K386))))</f>
        <v>8</v>
      </c>
      <c r="N386" s="57">
        <v>20500</v>
      </c>
      <c r="O386" s="46">
        <v>5.75</v>
      </c>
      <c r="P386" s="138">
        <f t="shared" si="73"/>
        <v>3565.217391304348</v>
      </c>
      <c r="Q386" s="64">
        <f>IF(Q388=0,O389,IF(Q388=1,(O388-O389)*Q389+O389,IF(Q388=2,(O387-O388)*Q389+O388,IF(Q388=3,(O386-O387)*Q389+O387,O386))))</f>
        <v>6.65</v>
      </c>
      <c r="R386" s="57">
        <v>20200</v>
      </c>
      <c r="S386" s="46">
        <v>4.95</v>
      </c>
      <c r="T386" s="140">
        <f t="shared" si="74"/>
        <v>4080.8080808080808</v>
      </c>
      <c r="U386" s="64">
        <f>IF(U388=0,S389,IF(U388=1,(S388-S389)*U389+S389,IF(U388=2,(S387-S388)*U389+S388,IF(U388=3,(S386-S387)*U389+S387,S386))))</f>
        <v>5.3</v>
      </c>
      <c r="V386" s="45">
        <v>19300</v>
      </c>
      <c r="W386" s="46">
        <v>4.4000000000000004</v>
      </c>
      <c r="X386" s="140">
        <f t="shared" si="75"/>
        <v>4386.363636363636</v>
      </c>
      <c r="Y386" s="64">
        <f>IF(Y388=0,W389,IF(Y388=1,(W388-W389)*Y389+W389,IF(Y388=2,(W387-W388)*Y389+W388,IF(Y388=3,(W386-W387)*Y389+W387,W386))))</f>
        <v>4.4000000000000004</v>
      </c>
      <c r="Z386" s="45">
        <v>18300</v>
      </c>
      <c r="AA386" s="46">
        <v>3.8</v>
      </c>
      <c r="AB386" s="140">
        <f t="shared" si="76"/>
        <v>4815.7894736842109</v>
      </c>
      <c r="AC386" s="59">
        <f>IF(AC388=0,AA389,IF(AC388=1,(AA388-AA389)*AC389+AA389,IF(AC388=2,(AA387-AA388)*AC389+AA388,IF(AC388=3,(AA386-AA387)*AC389+AA387,AA386))))</f>
        <v>3.45</v>
      </c>
      <c r="AE386" s="23"/>
      <c r="AF386" s="23"/>
      <c r="AG386" s="23"/>
      <c r="AH386" s="23"/>
      <c r="AI386" s="23"/>
      <c r="AJ386" s="23"/>
      <c r="AK386" s="23"/>
      <c r="AL386" s="23"/>
    </row>
    <row r="387" spans="1:38" x14ac:dyDescent="0.25">
      <c r="A387" s="128"/>
      <c r="B387" s="187"/>
      <c r="C387" s="13">
        <f>C$1/(21-E$1)*(C$262-B386)</f>
        <v>0</v>
      </c>
      <c r="D387" s="32">
        <f>(C387/P$1)^(1/1.3)*50+C$391+$C$2/2+$N$2/100*5+X$2/2</f>
        <v>23.5</v>
      </c>
      <c r="E387" s="28" t="s">
        <v>20</v>
      </c>
      <c r="F387" s="5">
        <v>14000</v>
      </c>
      <c r="G387" s="71">
        <v>7.65</v>
      </c>
      <c r="H387" s="134">
        <f t="shared" si="77"/>
        <v>1830.065359477124</v>
      </c>
      <c r="I387" s="63">
        <f>$C387/I386</f>
        <v>0</v>
      </c>
      <c r="J387" s="49">
        <v>14000</v>
      </c>
      <c r="K387" s="6">
        <v>6.85</v>
      </c>
      <c r="L387" s="134">
        <f t="shared" si="72"/>
        <v>2043.7956204379564</v>
      </c>
      <c r="M387" s="63">
        <f>$C387/M386</f>
        <v>0</v>
      </c>
      <c r="N387" s="49">
        <v>14000</v>
      </c>
      <c r="O387" s="6">
        <v>6.05</v>
      </c>
      <c r="P387" s="134">
        <f t="shared" si="73"/>
        <v>2314.0495867768595</v>
      </c>
      <c r="Q387" s="63">
        <f>$C387/Q386</f>
        <v>0</v>
      </c>
      <c r="R387" s="49">
        <v>14000</v>
      </c>
      <c r="S387" s="6">
        <v>5.25</v>
      </c>
      <c r="T387" s="139">
        <f t="shared" si="74"/>
        <v>2666.6666666666665</v>
      </c>
      <c r="U387" s="63">
        <f>$C387/U386</f>
        <v>0</v>
      </c>
      <c r="V387" s="5">
        <v>14000</v>
      </c>
      <c r="W387" s="6">
        <v>4.75</v>
      </c>
      <c r="X387" s="139">
        <f t="shared" si="75"/>
        <v>2947.3684210526317</v>
      </c>
      <c r="Y387" s="63">
        <f>$C387/Y386</f>
        <v>0</v>
      </c>
      <c r="Z387" s="5">
        <v>14000</v>
      </c>
      <c r="AA387" s="6">
        <v>4.2</v>
      </c>
      <c r="AB387" s="139">
        <f t="shared" si="76"/>
        <v>3333.333333333333</v>
      </c>
      <c r="AC387" s="63">
        <f>IF($C387&gt;Z386,AB386,$C387/AC386)</f>
        <v>0</v>
      </c>
      <c r="AL387" s="23"/>
    </row>
    <row r="388" spans="1:38" x14ac:dyDescent="0.25">
      <c r="A388" s="128"/>
      <c r="B388" s="187"/>
      <c r="C388" s="225">
        <f>C389/X$2/60/1.11</f>
        <v>0</v>
      </c>
      <c r="D388" s="38">
        <f>IF(AND(D387&lt;F$5,C387&lt;F389),C387/F389*100,IF(AND(D387&lt;J$5,C387&lt;J389),C387/(F389-((D387-F$5)/(J$5-F$5))*(F389-J389))*100,IF(AND(D387&lt;N$5,C387&lt;N389),C387/(J389-((D387-J$5)/(N$5-J$5))*(J389-N389))*100,IF(AND(D387&lt;R$5,C387&lt;R389),C387/(N389-((D387-N$5)/(R$5-N$5))*(N389-R389))*100,IF(AND(D387&lt;V$5,C391&lt;V389),C387/(R389-((D387-R$5)/(V$5-R$5))*(R389-V389))*100,100)))))</f>
        <v>0</v>
      </c>
      <c r="E388" s="28" t="s">
        <v>21</v>
      </c>
      <c r="F388" s="39">
        <v>11200</v>
      </c>
      <c r="G388" s="72">
        <v>8.1</v>
      </c>
      <c r="H388" s="134">
        <f t="shared" si="77"/>
        <v>1382.7160493827162</v>
      </c>
      <c r="I388" s="129">
        <f>IF($C387&gt;F387,3,IF($C387&gt;F388,2,IF($C387&gt;F389,1,0)))</f>
        <v>0</v>
      </c>
      <c r="J388" s="47">
        <v>11200</v>
      </c>
      <c r="K388" s="40">
        <v>7.35</v>
      </c>
      <c r="L388" s="134">
        <f t="shared" si="72"/>
        <v>1523.8095238095239</v>
      </c>
      <c r="M388" s="129">
        <f>IF($C387&gt;J387,3,IF($C387&gt;J388,2,IF($C387&gt;J389,1,0)))</f>
        <v>0</v>
      </c>
      <c r="N388" s="47">
        <v>11200</v>
      </c>
      <c r="O388" s="40">
        <v>6.6</v>
      </c>
      <c r="P388" s="134">
        <f t="shared" si="73"/>
        <v>1696.969696969697</v>
      </c>
      <c r="Q388" s="129">
        <f>IF($C387&gt;N387,3,IF($C387&gt;N388,2,IF($C387&gt;N389,1,0)))</f>
        <v>0</v>
      </c>
      <c r="R388" s="47">
        <v>11200</v>
      </c>
      <c r="S388" s="40">
        <v>5.8</v>
      </c>
      <c r="T388" s="139">
        <f t="shared" si="74"/>
        <v>1931.0344827586207</v>
      </c>
      <c r="U388" s="129">
        <f>IF($C387&gt;R387,3,IF($C387&gt;R388,2,IF($C387&gt;R389,1,0)))</f>
        <v>0</v>
      </c>
      <c r="V388" s="39">
        <v>11200</v>
      </c>
      <c r="W388" s="40">
        <v>5.0999999999999996</v>
      </c>
      <c r="X388" s="139">
        <f t="shared" si="75"/>
        <v>2196.0784313725489</v>
      </c>
      <c r="Y388" s="129">
        <f>IF($C387&gt;V387,3,IF($C387&gt;V388,2,IF($C387&gt;V389,1,0)))</f>
        <v>0</v>
      </c>
      <c r="Z388" s="39">
        <v>11200</v>
      </c>
      <c r="AA388" s="40">
        <v>4.4000000000000004</v>
      </c>
      <c r="AB388" s="139">
        <f t="shared" si="76"/>
        <v>2545.454545454545</v>
      </c>
      <c r="AC388" s="129">
        <f>IF($C387&gt;Z386,4,IF($C387&gt;Z387,3,IF($C387&gt;Z388,2,IF($C387&gt;Z389,1,0))))</f>
        <v>0</v>
      </c>
      <c r="AL388" s="23"/>
    </row>
    <row r="389" spans="1:38" ht="15.75" thickBot="1" x14ac:dyDescent="0.3">
      <c r="A389" s="128"/>
      <c r="B389" s="188"/>
      <c r="C389" s="161">
        <f>D389*D386</f>
        <v>0</v>
      </c>
      <c r="D389" s="33">
        <f>IF(AND(C387&gt;Z386,D387&gt;Z$5),AB386,IF(D387&gt;V$5,((D387-V$5)/(Z$5-V$5))*(AC387-Y387)+Y387,IF(D387&gt;R$5,((D387-R$5)/(V$5-R$5))*(Y387-U387)+U387,IF(D387&gt;N$5,((D387-N$5)/(R$5-N$5))*(U387-Q387)+Q387,IF(D387&gt;J$5,((D387-J$5)/(N$5-J$5))*(Q387-M387)+M387,IF(D387&gt;F$5,((D387-F$5)/(J$5-F$5))*(M387-I387)+I387,I387))))))</f>
        <v>0</v>
      </c>
      <c r="E389" s="29" t="s">
        <v>7</v>
      </c>
      <c r="F389" s="7">
        <v>7300</v>
      </c>
      <c r="G389" s="73">
        <v>14</v>
      </c>
      <c r="H389" s="137">
        <f t="shared" si="77"/>
        <v>521.42857142857144</v>
      </c>
      <c r="I389" s="131">
        <f>IF(I388=1,($C387-F389)/(F388-F389),IF(I388=2,($C387-F388)/(F387-F388),IF(I388=3,($C387-F387)/(F386-F387),0)))</f>
        <v>0</v>
      </c>
      <c r="J389" s="50">
        <v>6700</v>
      </c>
      <c r="K389" s="8">
        <v>8</v>
      </c>
      <c r="L389" s="137">
        <f t="shared" si="72"/>
        <v>837.5</v>
      </c>
      <c r="M389" s="131">
        <f>IF(M388=1,($C387-J389)/(J388-J389),IF(M388=2,($C387-J388)/(J387-J388),IF(M388=3,($C387-J387)/(J386-J387),0)))</f>
        <v>0</v>
      </c>
      <c r="N389" s="50">
        <v>6400</v>
      </c>
      <c r="O389" s="8">
        <v>6.65</v>
      </c>
      <c r="P389" s="137">
        <f t="shared" si="73"/>
        <v>962.40601503759399</v>
      </c>
      <c r="Q389" s="131">
        <f>IF(Q388=1,($C387-N389)/(N388-N389),IF(Q388=2,($C387-N388)/(N387-N388),IF(Q388=3,($C387-N387)/(N386-N387),0)))</f>
        <v>0</v>
      </c>
      <c r="R389" s="50">
        <v>6000</v>
      </c>
      <c r="S389" s="8">
        <v>5.3</v>
      </c>
      <c r="T389" s="144">
        <f t="shared" si="74"/>
        <v>1132.0754716981132</v>
      </c>
      <c r="U389" s="131">
        <f>IF(U388=1,($C387-R389)/(R388-R389),IF(U388=2,($C387-R388)/(R387-R388),IF(U388=3,($C387-R387)/(R386-R387),0)))</f>
        <v>0</v>
      </c>
      <c r="V389" s="7">
        <v>5600</v>
      </c>
      <c r="W389" s="8">
        <v>4.4000000000000004</v>
      </c>
      <c r="X389" s="144">
        <f t="shared" si="75"/>
        <v>1272.7272727272725</v>
      </c>
      <c r="Y389" s="131">
        <f>IF(Y388=1,($C387-V389)/(V388-V389),IF(Y388=2,($C387-V388)/(V387-V388),IF(Y388=3,($C387-V387)/(V386-V387),0)))</f>
        <v>0</v>
      </c>
      <c r="Z389" s="7">
        <v>5100</v>
      </c>
      <c r="AA389" s="8">
        <v>3.45</v>
      </c>
      <c r="AB389" s="144">
        <f t="shared" si="76"/>
        <v>1478.2608695652173</v>
      </c>
      <c r="AC389" s="131">
        <f>IF(AC388=1,($C387-Z389)/(Z388-Z389),IF(AC388=2,($C387-Z388)/(Z387-Z388),IF(AC388=3,($C387-Z387)/(Z386-Z387),0)))</f>
        <v>0</v>
      </c>
      <c r="AL389" s="23"/>
    </row>
    <row r="390" spans="1:38" ht="15.75" thickBot="1" x14ac:dyDescent="0.3"/>
    <row r="391" spans="1:38" ht="15.75" thickBot="1" x14ac:dyDescent="0.3">
      <c r="A391" s="18" t="s">
        <v>8</v>
      </c>
      <c r="B391" s="70"/>
      <c r="C391" s="79">
        <v>21</v>
      </c>
    </row>
    <row r="392" spans="1:38" ht="15.75" thickBot="1" x14ac:dyDescent="0.3">
      <c r="A392" s="181" t="s">
        <v>0</v>
      </c>
      <c r="B392" s="174"/>
      <c r="C392" s="12"/>
      <c r="D392" s="12"/>
      <c r="E392" s="12"/>
      <c r="F392" s="181">
        <v>25</v>
      </c>
      <c r="G392" s="174"/>
      <c r="H392" s="185"/>
      <c r="I392" s="92"/>
      <c r="J392" s="181">
        <v>35</v>
      </c>
      <c r="K392" s="174"/>
      <c r="L392" s="185"/>
      <c r="M392" s="92"/>
      <c r="N392" s="181">
        <v>40</v>
      </c>
      <c r="O392" s="174"/>
      <c r="P392" s="185"/>
      <c r="Q392" s="92"/>
      <c r="R392" s="181">
        <v>45</v>
      </c>
      <c r="S392" s="174"/>
      <c r="T392" s="185"/>
      <c r="U392" s="92"/>
      <c r="V392" s="181">
        <v>50</v>
      </c>
      <c r="W392" s="174"/>
      <c r="X392" s="185"/>
      <c r="Y392" s="92"/>
      <c r="Z392" s="181">
        <v>55</v>
      </c>
      <c r="AA392" s="174"/>
      <c r="AB392" s="185"/>
      <c r="AC392" s="101"/>
    </row>
    <row r="393" spans="1:38" x14ac:dyDescent="0.25">
      <c r="A393" s="182" t="s">
        <v>1</v>
      </c>
      <c r="B393" s="197"/>
      <c r="C393" s="198" t="s">
        <v>19</v>
      </c>
      <c r="D393" s="99" t="s">
        <v>4</v>
      </c>
      <c r="E393" s="200" t="s">
        <v>2</v>
      </c>
      <c r="F393" s="193" t="s">
        <v>3</v>
      </c>
      <c r="G393" s="201" t="s">
        <v>4</v>
      </c>
      <c r="H393" s="189" t="s">
        <v>5</v>
      </c>
      <c r="I393" s="112" t="s">
        <v>4</v>
      </c>
      <c r="J393" s="193" t="s">
        <v>3</v>
      </c>
      <c r="K393" s="195" t="s">
        <v>4</v>
      </c>
      <c r="L393" s="189" t="s">
        <v>5</v>
      </c>
      <c r="M393" s="112" t="s">
        <v>4</v>
      </c>
      <c r="N393" s="193" t="s">
        <v>3</v>
      </c>
      <c r="O393" s="195" t="s">
        <v>4</v>
      </c>
      <c r="P393" s="189" t="s">
        <v>5</v>
      </c>
      <c r="Q393" s="112" t="s">
        <v>4</v>
      </c>
      <c r="R393" s="193" t="s">
        <v>3</v>
      </c>
      <c r="S393" s="195" t="s">
        <v>4</v>
      </c>
      <c r="T393" s="189" t="s">
        <v>5</v>
      </c>
      <c r="U393" s="112" t="s">
        <v>4</v>
      </c>
      <c r="V393" s="193" t="s">
        <v>3</v>
      </c>
      <c r="W393" s="195" t="s">
        <v>4</v>
      </c>
      <c r="X393" s="189" t="s">
        <v>5</v>
      </c>
      <c r="Y393" s="112" t="s">
        <v>4</v>
      </c>
      <c r="Z393" s="193" t="s">
        <v>3</v>
      </c>
      <c r="AA393" s="195" t="s">
        <v>4</v>
      </c>
      <c r="AB393" s="189" t="s">
        <v>5</v>
      </c>
      <c r="AC393" s="99" t="s">
        <v>4</v>
      </c>
    </row>
    <row r="394" spans="1:38" ht="15.75" thickBot="1" x14ac:dyDescent="0.3">
      <c r="A394" s="183"/>
      <c r="B394" s="197"/>
      <c r="C394" s="199"/>
      <c r="D394" s="30" t="s">
        <v>0</v>
      </c>
      <c r="E394" s="200"/>
      <c r="F394" s="194"/>
      <c r="G394" s="202"/>
      <c r="H394" s="190"/>
      <c r="I394" s="15" t="s">
        <v>5</v>
      </c>
      <c r="J394" s="194"/>
      <c r="K394" s="196"/>
      <c r="L394" s="190"/>
      <c r="M394" s="15" t="s">
        <v>5</v>
      </c>
      <c r="N394" s="194"/>
      <c r="O394" s="196"/>
      <c r="P394" s="190"/>
      <c r="Q394" s="15" t="s">
        <v>5</v>
      </c>
      <c r="R394" s="194"/>
      <c r="S394" s="196"/>
      <c r="T394" s="190"/>
      <c r="U394" s="15" t="s">
        <v>5</v>
      </c>
      <c r="V394" s="194"/>
      <c r="W394" s="196"/>
      <c r="X394" s="190"/>
      <c r="Y394" s="15" t="s">
        <v>5</v>
      </c>
      <c r="Z394" s="194"/>
      <c r="AA394" s="196"/>
      <c r="AB394" s="190"/>
      <c r="AC394" s="51" t="s">
        <v>5</v>
      </c>
    </row>
    <row r="395" spans="1:38" x14ac:dyDescent="0.25">
      <c r="A395" s="128"/>
      <c r="B395" s="186">
        <v>-10</v>
      </c>
      <c r="C395" s="34"/>
      <c r="D395" s="31">
        <f>IF(D396&gt;V$5,(1-(D396-V$5)/(Z$5-V$5))*(Y395-AC395)+AC395,IF(D396&gt;R$5,(1-(D396-R$5)/(V$5-R$5))*(U395-Y395)+Y395,IF(D396&gt;N$5,(1-(D396-N$5)/(R$5-N$5))*(Q395-U395)+U395,IF(D396&gt;J$5,(1-(D396-J$5)/(N$5-J$5))*(M395-Q395)+Q395,IF(D396&gt;F$5,(1-(D396-F$5)/(J$5-F$5))*(I395-M395)+M395,I395)))))</f>
        <v>2.0317926372786994</v>
      </c>
      <c r="E395" s="27" t="s">
        <v>6</v>
      </c>
      <c r="F395" s="3">
        <v>14600</v>
      </c>
      <c r="G395" s="74">
        <v>2.4</v>
      </c>
      <c r="H395" s="133">
        <f t="shared" ref="H395:H442" si="78">F395/G395</f>
        <v>6083.3333333333339</v>
      </c>
      <c r="I395" s="16">
        <f>IF(I397=0,G398,IF(I397=1,(G397-G398)*I398+G398,IF(I397=2,(G396-G397)*I398+G397,IF(I397=3,(G395-G396)*I398+G396,G395))))</f>
        <v>2.7928760330578513</v>
      </c>
      <c r="J395" s="48">
        <v>14400</v>
      </c>
      <c r="K395" s="4">
        <v>2.25</v>
      </c>
      <c r="L395" s="133">
        <f t="shared" ref="L395:L438" si="79">J395/K395</f>
        <v>6400</v>
      </c>
      <c r="M395" s="16">
        <f>IF(M397=0,K398,IF(M397=1,(K397-K398)*M398+K398,IF(M397=2,(K396-K397)*M398+K397,IF(M397=3,(K395-K396)*M398+K396,K395))))</f>
        <v>2.6281459535318885</v>
      </c>
      <c r="N395" s="48">
        <v>14200</v>
      </c>
      <c r="O395" s="4">
        <v>2.1</v>
      </c>
      <c r="P395" s="133">
        <f t="shared" ref="P395:P438" si="80">N395/O395</f>
        <v>6761.9047619047615</v>
      </c>
      <c r="Q395" s="16">
        <f>IF(Q397=0,O398,IF(Q397=1,(O397-O398)*Q398+O398,IF(Q397=2,(O396-O397)*Q398+O397,IF(Q397=3,(O395-O396)*Q398+O396,O395))))</f>
        <v>2.4649940968122785</v>
      </c>
      <c r="R395" s="48">
        <v>14000</v>
      </c>
      <c r="S395" s="4">
        <v>1.9</v>
      </c>
      <c r="T395" s="141">
        <f t="shared" ref="T395:T438" si="81">R395/S395</f>
        <v>7368.4210526315792</v>
      </c>
      <c r="U395" s="16">
        <f>IF(U397=0,S398,IF(U397=1,(S397-S398)*U398+S398,IF(U397=2,(S396-S397)*U398+S397,IF(U397=3,(S395-S396)*U398+S396,S395))))</f>
        <v>2.2531797170472059</v>
      </c>
      <c r="V395" s="48">
        <v>14000</v>
      </c>
      <c r="W395" s="4">
        <v>1.85</v>
      </c>
      <c r="X395" s="141">
        <f t="shared" ref="X395:X438" si="82">V395/W395</f>
        <v>7567.5675675675675</v>
      </c>
      <c r="Y395" s="16">
        <f>IF(Y397=0,W398,IF(Y397=1,(W397-W398)*Y398+W398,IF(Y397=2,(W396-W397)*Y398+W397,IF(Y397=3,(W395-W396)*Y398+W396,W395))))</f>
        <v>2.0062359128474831</v>
      </c>
      <c r="Z395" s="48">
        <v>14000</v>
      </c>
      <c r="AA395" s="4">
        <v>1.75</v>
      </c>
      <c r="AB395" s="149">
        <f t="shared" ref="AB395:AB438" si="83">Z395/AA395</f>
        <v>8000</v>
      </c>
      <c r="AC395" s="59">
        <f>IF(AC397=0,AA398,IF(AC397=1,(AA397-AA398)*AC398+AA398,IF(AC397=2,(AA396-AA397)*AC398+AA397,IF(AC397=3,(AA395-AA396)*AC398+AA396,AA395))))</f>
        <v>1.7508264462809919</v>
      </c>
      <c r="AE395" s="23"/>
      <c r="AF395" s="23"/>
      <c r="AG395" s="23"/>
      <c r="AH395" s="23"/>
      <c r="AI395" s="23"/>
      <c r="AJ395" s="23"/>
      <c r="AK395" s="23"/>
      <c r="AL395" s="23"/>
    </row>
    <row r="396" spans="1:38" x14ac:dyDescent="0.25">
      <c r="A396" s="128"/>
      <c r="B396" s="187"/>
      <c r="C396" s="13">
        <f>C$1/(21-E$1)*(C$391-B395)</f>
        <v>10247.933884297521</v>
      </c>
      <c r="D396" s="32">
        <f>(C396/P$1)^(1/1.3)*50+C$391+$C$2/2+$N$2/100*5+X$2/2</f>
        <v>49.48253967103895</v>
      </c>
      <c r="E396" s="28" t="s">
        <v>20</v>
      </c>
      <c r="F396" s="5">
        <v>14000</v>
      </c>
      <c r="G396" s="71">
        <v>2.8</v>
      </c>
      <c r="H396" s="134">
        <f t="shared" si="78"/>
        <v>5000</v>
      </c>
      <c r="I396" s="63">
        <f>$C396/I395</f>
        <v>3669.312122341968</v>
      </c>
      <c r="J396" s="49">
        <v>14000</v>
      </c>
      <c r="K396" s="6">
        <v>2.5</v>
      </c>
      <c r="L396" s="134">
        <f t="shared" si="79"/>
        <v>5600</v>
      </c>
      <c r="M396" s="63">
        <f>$C396/M395</f>
        <v>3899.3016618904376</v>
      </c>
      <c r="N396" s="49">
        <v>14000</v>
      </c>
      <c r="O396" s="6">
        <v>2.2000000000000002</v>
      </c>
      <c r="P396" s="134">
        <f t="shared" si="80"/>
        <v>6363.6363636363631</v>
      </c>
      <c r="Q396" s="63">
        <f>$C396/Q395</f>
        <v>4157.3867854491464</v>
      </c>
      <c r="R396" s="49">
        <v>14000</v>
      </c>
      <c r="S396" s="6">
        <v>1.9</v>
      </c>
      <c r="T396" s="139">
        <f t="shared" si="81"/>
        <v>7368.4210526315792</v>
      </c>
      <c r="U396" s="63">
        <f>$C396/U395</f>
        <v>4548.2097174775954</v>
      </c>
      <c r="V396" s="49">
        <v>14000</v>
      </c>
      <c r="W396" s="6">
        <v>1.85</v>
      </c>
      <c r="X396" s="139">
        <f t="shared" si="82"/>
        <v>7567.5675675675675</v>
      </c>
      <c r="Y396" s="63">
        <f>$C396/Y395</f>
        <v>5108.0402950979296</v>
      </c>
      <c r="Z396" s="49">
        <v>14000</v>
      </c>
      <c r="AA396" s="6">
        <v>1.75</v>
      </c>
      <c r="AB396" s="146">
        <f t="shared" si="83"/>
        <v>8000</v>
      </c>
      <c r="AC396" s="63">
        <f>IF($C396&gt;Z395,AB395,$C396/AC395)</f>
        <v>5853.1980174651871</v>
      </c>
      <c r="AL396" s="23"/>
    </row>
    <row r="397" spans="1:38" x14ac:dyDescent="0.25">
      <c r="A397" s="128"/>
      <c r="B397" s="187"/>
      <c r="C397" s="225">
        <f>C398/X$2/60/1.11</f>
        <v>30.813094936969247</v>
      </c>
      <c r="D397" s="38">
        <f>IF(AND(D396&lt;F$5,C396&lt;F398),C396/F398*100,IF(AND(D396&lt;J$5,C396&lt;J398),C396/(F398-((D396-F$5)/(J$5-F$5))*(F398-J398))*100,IF(AND(D396&lt;N$5,C396&lt;N398),C396/(J398-((D396-J$5)/(N$5-J$5))*(J398-N398))*100,IF(AND(D396&lt;R$5,C396&lt;R398),C396/(N398-((D396-N$5)/(R$5-N$5))*(N398-R398))*100,IF(AND(D396&lt;V$5,C400&lt;V398),C396/(R398-((D396-R$5)/(V$5-R$5))*(R398-V398))*100,100)))))</f>
        <v>100</v>
      </c>
      <c r="E397" s="28" t="s">
        <v>21</v>
      </c>
      <c r="F397" s="5">
        <v>11200</v>
      </c>
      <c r="G397" s="71">
        <v>2.85</v>
      </c>
      <c r="H397" s="134">
        <f t="shared" si="78"/>
        <v>3929.8245614035086</v>
      </c>
      <c r="I397" s="129">
        <f>IF($C396&gt;F395,4,IF($C396&gt;F396,3,IF($C396&gt;F397,2,IF($C396&gt;F398,1,0))))</f>
        <v>1</v>
      </c>
      <c r="J397" s="49">
        <v>11200</v>
      </c>
      <c r="K397" s="6">
        <v>2.7</v>
      </c>
      <c r="L397" s="134">
        <f t="shared" si="79"/>
        <v>4148.1481481481478</v>
      </c>
      <c r="M397" s="129">
        <f>IF($C396&gt;J395,4,IF($C396&gt;J396,3,IF($C396&gt;J397,2,IF($C396&gt;J398,1,0))))</f>
        <v>1</v>
      </c>
      <c r="N397" s="49">
        <v>11200</v>
      </c>
      <c r="O397" s="6">
        <v>2.5499999999999998</v>
      </c>
      <c r="P397" s="134">
        <f t="shared" si="80"/>
        <v>4392.1568627450979</v>
      </c>
      <c r="Q397" s="129">
        <f>IF($C396&gt;N395,4,IF($C396&gt;N396,3,IF($C396&gt;N397,2,IF($C396&gt;N398,1,0))))</f>
        <v>1</v>
      </c>
      <c r="R397" s="49">
        <v>11200</v>
      </c>
      <c r="S397" s="6">
        <v>2.35</v>
      </c>
      <c r="T397" s="139">
        <f t="shared" si="81"/>
        <v>4765.9574468085102</v>
      </c>
      <c r="U397" s="129">
        <f>IF($C396&gt;R395,4,IF($C396&gt;R396,3,IF($C396&gt;R397,2,IF($C396&gt;R398,1,0))))</f>
        <v>1</v>
      </c>
      <c r="V397" s="49">
        <v>11200</v>
      </c>
      <c r="W397" s="6">
        <v>2.1</v>
      </c>
      <c r="X397" s="139">
        <f t="shared" si="82"/>
        <v>5333.333333333333</v>
      </c>
      <c r="Y397" s="129">
        <f>IF($C396&gt;V395,4,IF($C396&gt;V396,3,IF($C396&gt;V397,2,IF($C396&gt;V398,1,0))))</f>
        <v>1</v>
      </c>
      <c r="Z397" s="49">
        <v>11200</v>
      </c>
      <c r="AA397" s="6">
        <v>1.85</v>
      </c>
      <c r="AB397" s="147">
        <f t="shared" si="83"/>
        <v>6054.0540540540542</v>
      </c>
      <c r="AC397" s="129">
        <f>IF($C396&gt;Z395,4,IF($C396&gt;Z396,3,IF($C396&gt;Z397,2,IF($C396&gt;Z398,1,0))))</f>
        <v>1</v>
      </c>
      <c r="AL397" s="23"/>
    </row>
    <row r="398" spans="1:38" ht="15.75" thickBot="1" x14ac:dyDescent="0.3">
      <c r="A398" s="128"/>
      <c r="B398" s="188"/>
      <c r="C398" s="161">
        <f>D398*D395</f>
        <v>10260.76061401076</v>
      </c>
      <c r="D398" s="33">
        <f>IF(AND(C396&gt;Z395,D396&gt;Z$5),AB395,IF(D396&gt;V$5,((D396-V$5)/(Z$5-V$5))*(AC396-Y396)+Y396,IF(D396&gt;R$5,((D396-R$5)/(V$5-R$5))*(Y396-U396)+U396,IF(D396&gt;N$5,((D396-N$5)/(R$5-N$5))*(U396-Q396)+Q396,IF(D396&gt;J$5,((D396-J$5)/(N$5-J$5))*(Q396-M396)+M396,IF(D396&gt;F$5,((D396-F$5)/(J$5-F$5))*(M396-I396)+I396,I396))))))</f>
        <v>5050.1022721263553</v>
      </c>
      <c r="E398" s="29" t="s">
        <v>7</v>
      </c>
      <c r="F398" s="7">
        <v>6200</v>
      </c>
      <c r="G398" s="73">
        <v>2.5499999999999998</v>
      </c>
      <c r="H398" s="135">
        <f t="shared" si="78"/>
        <v>2431.372549019608</v>
      </c>
      <c r="I398" s="131">
        <f>IF(I397=1,($C396-F398)/(F397-F398),IF(I397=2,($C396-F397)/(F396-F397),IF(I397=3,($C396-F396)/(F395-F396),0)))</f>
        <v>0.8095867768595042</v>
      </c>
      <c r="J398" s="50">
        <v>5900</v>
      </c>
      <c r="K398" s="8">
        <v>2.2999999999999998</v>
      </c>
      <c r="L398" s="135">
        <f t="shared" si="79"/>
        <v>2565.217391304348</v>
      </c>
      <c r="M398" s="131">
        <f>IF(M397=1,($C396-J398)/(J397-J398),IF(M397=2,($C396-J397)/(J396-J397),IF(M397=3,($C396-J396)/(J395-J396),0)))</f>
        <v>0.82036488382972095</v>
      </c>
      <c r="N398" s="50">
        <v>5600</v>
      </c>
      <c r="O398" s="8">
        <v>2.0499999999999998</v>
      </c>
      <c r="P398" s="135">
        <f t="shared" si="80"/>
        <v>2731.707317073171</v>
      </c>
      <c r="Q398" s="131">
        <f>IF(Q397=1,($C396-N398)/(N397-N398),IF(Q397=2,($C396-N397)/(N396-N397),IF(Q397=3,($C396-N396)/(N395-N396),0)))</f>
        <v>0.82998819362455734</v>
      </c>
      <c r="R398" s="50">
        <v>5300</v>
      </c>
      <c r="S398" s="8">
        <v>1.75</v>
      </c>
      <c r="T398" s="142">
        <f t="shared" si="81"/>
        <v>3028.5714285714284</v>
      </c>
      <c r="U398" s="131">
        <f>IF(U397=1,($C396-R398)/(R397-R398),IF(U397=2,($C396-R397)/(R396-R397),IF(U397=3,($C396-R396)/(R395-R396),0)))</f>
        <v>0.83863286174534257</v>
      </c>
      <c r="V398" s="50">
        <v>4600</v>
      </c>
      <c r="W398" s="8">
        <v>1.45</v>
      </c>
      <c r="X398" s="142">
        <f t="shared" si="82"/>
        <v>3172.4137931034484</v>
      </c>
      <c r="Y398" s="131">
        <f>IF(Y397=1,($C396-V398)/(V397-V398),IF(Y397=2,($C396-V397)/(V396-V397),IF(Y397=3,($C396-V396)/(V395-V396),0)))</f>
        <v>0.85574755822689719</v>
      </c>
      <c r="Z398" s="50">
        <v>4000</v>
      </c>
      <c r="AA398" s="8">
        <v>1.1000000000000001</v>
      </c>
      <c r="AB398" s="148">
        <f t="shared" si="83"/>
        <v>3636.363636363636</v>
      </c>
      <c r="AC398" s="131">
        <f>IF(AC397=1,($C396-Z398)/(Z397-Z398),IF(AC397=2,($C396-Z397)/(Z396-Z397),IF(AC397=3,($C396-Z396)/(Z395-Z396),0)))</f>
        <v>0.86776859504132242</v>
      </c>
      <c r="AL398" s="23"/>
    </row>
    <row r="399" spans="1:38" x14ac:dyDescent="0.25">
      <c r="A399" s="128"/>
      <c r="B399" s="186">
        <v>-9</v>
      </c>
      <c r="C399" s="25"/>
      <c r="D399" s="31">
        <f>IF(D400&gt;V$5,(1-(D400-V$5)/(Z$5-V$5))*(Y399-AC399)+AC399,IF(D400&gt;R$5,(1-(D400-R$5)/(V$5-R$5))*(U399-Y399)+Y399,IF(D400&gt;N$5,(1-(D400-N$5)/(R$5-N$5))*(Q399-U399)+U399,IF(D400&gt;J$5,(1-(D400-J$5)/(N$5-J$5))*(M399-Q399)+Q399,IF(D400&gt;F$5,(1-(D400-F$5)/(J$5-F$5))*(I399-M399)+M399,I399)))))</f>
        <v>2.092591320867939</v>
      </c>
      <c r="E399" s="27" t="s">
        <v>6</v>
      </c>
      <c r="F399" s="75">
        <f>(F$407-F$395)/3+F395</f>
        <v>15100</v>
      </c>
      <c r="G399" s="105">
        <f>(G$407-G$395)/3+G395</f>
        <v>2.5</v>
      </c>
      <c r="H399" s="133">
        <f t="shared" si="78"/>
        <v>6040</v>
      </c>
      <c r="I399" s="59">
        <f>IF(I401=0,G402,IF(I401=1,(G401-G402)*I402+G402,IF(I401=2,(G400-G401)*I402+G401,IF(I401=3,(G399-G400)*I402+G400,G399))))</f>
        <v>2.9673998596923497</v>
      </c>
      <c r="J399" s="107">
        <f>(J$407-J$395)/3+J395</f>
        <v>14900</v>
      </c>
      <c r="K399" s="105">
        <f>(K$407-K$395)/3+K395</f>
        <v>2.3333333333333335</v>
      </c>
      <c r="L399" s="133">
        <f t="shared" si="79"/>
        <v>6385.7142857142853</v>
      </c>
      <c r="M399" s="59">
        <f>IF(M401=0,K402,IF(M401=1,(K401-K402)*M402+K402,IF(M401=2,(K400-K401)*M402+K401,IF(M401=3,(K399-K400)*M402+K400,K399))))</f>
        <v>2.6883090351936114</v>
      </c>
      <c r="N399" s="107">
        <f>(N$407-N$395)/3+N395</f>
        <v>14700</v>
      </c>
      <c r="O399" s="105">
        <f>(O$407-O$395)/3+O395</f>
        <v>2.1666666666666665</v>
      </c>
      <c r="P399" s="133">
        <f t="shared" si="80"/>
        <v>6784.6153846153848</v>
      </c>
      <c r="Q399" s="59">
        <f>IF(Q401=0,O402,IF(Q401=1,(O401-O402)*Q402+O402,IF(Q401=2,(O400-O401)*Q402+O401,IF(Q401=3,(O399-O400)*Q402+O400,O399))))</f>
        <v>2.4981614564618519</v>
      </c>
      <c r="R399" s="107">
        <f>(R$407-R$395)/3+R395</f>
        <v>14500</v>
      </c>
      <c r="S399" s="105">
        <f>(S$407-S$395)/3+S395</f>
        <v>1.9666666666666666</v>
      </c>
      <c r="T399" s="141">
        <f t="shared" si="81"/>
        <v>7372.8813559322034</v>
      </c>
      <c r="U399" s="59">
        <f>IF(U401=0,S402,IF(U401=1,(S401-S402)*U402+S402,IF(U401=2,(S400-S401)*U402+S401,IF(U401=3,(S399-S400)*U402+S400,S399))))</f>
        <v>2.2751109177903435</v>
      </c>
      <c r="V399" s="107">
        <f>(V$407-V$395)/3+V395</f>
        <v>14233.333333333334</v>
      </c>
      <c r="W399" s="105">
        <f>(W$407-W$395)/3+W395</f>
        <v>1.9166666666666667</v>
      </c>
      <c r="X399" s="141">
        <f t="shared" si="82"/>
        <v>7426.086956521739</v>
      </c>
      <c r="Y399" s="59">
        <f>IF(Y401=0,W402,IF(Y401=1,(W401-W402)*Y402+W402,IF(Y401=2,(W400-W401)*Y402+W401,IF(Y401=3,(W399-W400)*Y402+W400,W399))))</f>
        <v>2.0371688917143462</v>
      </c>
      <c r="Z399" s="107">
        <f>(Z$407-Z$395)/3+Z395</f>
        <v>14000</v>
      </c>
      <c r="AA399" s="105">
        <f>(AA$407-AA$395)/3+AA395</f>
        <v>1.8166666666666667</v>
      </c>
      <c r="AB399" s="145">
        <f t="shared" si="83"/>
        <v>7706.4220183486241</v>
      </c>
      <c r="AC399" s="59">
        <f>IF(AC401=0,AA402,IF(AC401=1,(AA401-AA402)*AC402+AA402,IF(AC401=2,(AA400-AA401)*AC402+AA401,IF(AC401=3,(AA399-AA400)*AC402+AA400,AA399))))</f>
        <v>1.7936675849403123</v>
      </c>
      <c r="AE399" s="23"/>
      <c r="AF399" s="23"/>
      <c r="AG399" s="23"/>
      <c r="AH399" s="23"/>
      <c r="AI399" s="23"/>
      <c r="AJ399" s="23"/>
      <c r="AK399" s="23"/>
      <c r="AL399" s="23"/>
    </row>
    <row r="400" spans="1:38" x14ac:dyDescent="0.25">
      <c r="A400" s="128"/>
      <c r="B400" s="187"/>
      <c r="C400" s="13">
        <f>C$1/(21-E$1)*(C$391-B399)</f>
        <v>9917.3553719008269</v>
      </c>
      <c r="D400" s="32">
        <f>(C400/P$1)^(1/1.3)*50+C$391+$C$2/2+$N$2/100*5+X$2/2</f>
        <v>48.835379565611262</v>
      </c>
      <c r="E400" s="28" t="s">
        <v>20</v>
      </c>
      <c r="F400" s="5">
        <v>14000</v>
      </c>
      <c r="G400" s="104">
        <f>(G$408-G$396)/3+G396</f>
        <v>2.8833333333333333</v>
      </c>
      <c r="H400" s="134">
        <f t="shared" si="78"/>
        <v>4855.4913294797689</v>
      </c>
      <c r="I400" s="63">
        <f>IF($C400&gt;F399,H399,$C400/I399)</f>
        <v>3342.1027973388886</v>
      </c>
      <c r="J400" s="49">
        <v>14000</v>
      </c>
      <c r="K400" s="104">
        <f>(K$408-K$396)/3+K396</f>
        <v>2.6</v>
      </c>
      <c r="L400" s="134">
        <f t="shared" si="79"/>
        <v>5384.6153846153848</v>
      </c>
      <c r="M400" s="63">
        <f>IF($C400&gt;J399,L399,$C400/M399)</f>
        <v>3689.068199403117</v>
      </c>
      <c r="N400" s="49">
        <v>14000</v>
      </c>
      <c r="O400" s="104">
        <f>(O$408-O$396)/3+O396</f>
        <v>2.3166666666666669</v>
      </c>
      <c r="P400" s="134">
        <f t="shared" si="80"/>
        <v>6043.1654676258986</v>
      </c>
      <c r="Q400" s="63">
        <f>IF($C400&gt;N399,P399,$C400/Q399)</f>
        <v>3969.8616541569677</v>
      </c>
      <c r="R400" s="49">
        <v>14000</v>
      </c>
      <c r="S400" s="104">
        <f>(S$408-S$396)/3+S396</f>
        <v>2.0333333333333332</v>
      </c>
      <c r="T400" s="139">
        <f t="shared" si="81"/>
        <v>6885.245901639345</v>
      </c>
      <c r="U400" s="63">
        <f>IF($C400&gt;R399,T399,$C400/U399)</f>
        <v>4359.0645600403795</v>
      </c>
      <c r="V400" s="49">
        <v>14000</v>
      </c>
      <c r="W400" s="104">
        <f>(W$408-W$396)/3+W396</f>
        <v>1.95</v>
      </c>
      <c r="X400" s="139">
        <f t="shared" si="82"/>
        <v>7179.4871794871797</v>
      </c>
      <c r="Y400" s="63">
        <f>IF($C400&gt;V399,X399,$C400/Y399)</f>
        <v>4868.2047974701982</v>
      </c>
      <c r="Z400" s="49">
        <v>14000</v>
      </c>
      <c r="AA400" s="104">
        <f>(AA$408-AA$396)/3+AA396</f>
        <v>1.8166666666666667</v>
      </c>
      <c r="AB400" s="147">
        <f t="shared" si="83"/>
        <v>7706.4220183486241</v>
      </c>
      <c r="AC400" s="63">
        <f>IF($C400&gt;Z399,AB399,$C400/AC399)</f>
        <v>5529.0932696600221</v>
      </c>
      <c r="AL400" s="23"/>
    </row>
    <row r="401" spans="1:38" x14ac:dyDescent="0.25">
      <c r="A401" s="128"/>
      <c r="B401" s="187"/>
      <c r="C401" s="225">
        <f>C402/X$2/60/1.11</f>
        <v>29.84684852241282</v>
      </c>
      <c r="D401" s="38">
        <f>IF(AND(D400&lt;F$5,C400&lt;F402),C400/F402*100,IF(AND(D400&lt;J$5,C400&lt;J402),C400/(F402-((D400-F$5)/(J$5-F$5))*(F402-J402))*100,IF(AND(D400&lt;N$5,C400&lt;N402),C400/(J402-((D400-J$5)/(N$5-J$5))*(J402-N402))*100,IF(AND(D400&lt;R$5,C400&lt;R402),C400/(N402-((D400-N$5)/(R$5-N$5))*(N402-R402))*100,IF(AND(D400&lt;V$5,C404&lt;V402),C400/(R402-((D400-R$5)/(V$5-R$5))*(R402-V402))*100,100)))))</f>
        <v>100</v>
      </c>
      <c r="E401" s="28" t="s">
        <v>21</v>
      </c>
      <c r="F401" s="5">
        <v>11200</v>
      </c>
      <c r="G401" s="104">
        <f>(G$409-G$397)/3+G397</f>
        <v>2.9833333333333334</v>
      </c>
      <c r="H401" s="134">
        <f t="shared" si="78"/>
        <v>3754.1899441340784</v>
      </c>
      <c r="I401" s="129">
        <f>IF($C400&gt;F399,4,IF($C400&gt;F400,3,IF($C400&gt;F401,2,IF($C400&gt;F402,1,0))))</f>
        <v>1</v>
      </c>
      <c r="J401" s="49">
        <v>11200</v>
      </c>
      <c r="K401" s="104">
        <f>(K$409-K$397)/3+K397</f>
        <v>2.8000000000000003</v>
      </c>
      <c r="L401" s="134">
        <f t="shared" si="79"/>
        <v>3999.9999999999995</v>
      </c>
      <c r="M401" s="129">
        <f>IF($C400&gt;J399,4,IF($C400&gt;J400,3,IF($C400&gt;J401,2,IF($C400&gt;J402,1,0))))</f>
        <v>1</v>
      </c>
      <c r="N401" s="49">
        <v>11200</v>
      </c>
      <c r="O401" s="104">
        <f>(O$409-O$397)/3+O397</f>
        <v>2.6166666666666667</v>
      </c>
      <c r="P401" s="134">
        <f t="shared" si="80"/>
        <v>4280.2547770700639</v>
      </c>
      <c r="Q401" s="129">
        <f>IF($C400&gt;N399,4,IF($C400&gt;N400,3,IF($C400&gt;N401,2,IF($C400&gt;N402,1,0))))</f>
        <v>1</v>
      </c>
      <c r="R401" s="49">
        <v>11200</v>
      </c>
      <c r="S401" s="104">
        <f>(S$409-S$397)/3+S397</f>
        <v>2.4</v>
      </c>
      <c r="T401" s="139">
        <f t="shared" si="81"/>
        <v>4666.666666666667</v>
      </c>
      <c r="U401" s="129">
        <f>IF($C400&gt;R399,4,IF($C400&gt;R400,3,IF($C400&gt;R401,2,IF($C400&gt;R402,1,0))))</f>
        <v>1</v>
      </c>
      <c r="V401" s="49">
        <v>11200</v>
      </c>
      <c r="W401" s="104">
        <f>(W$409-W$397)/3+W397</f>
        <v>2.1666666666666665</v>
      </c>
      <c r="X401" s="139">
        <f t="shared" si="82"/>
        <v>5169.2307692307695</v>
      </c>
      <c r="Y401" s="129">
        <f>IF($C400&gt;V399,4,IF($C400&gt;V400,3,IF($C400&gt;V401,2,IF($C400&gt;V402,1,0))))</f>
        <v>1</v>
      </c>
      <c r="Z401" s="49">
        <v>11200</v>
      </c>
      <c r="AA401" s="104">
        <f>(AA$409-AA$397)/3+AA397</f>
        <v>1.9333333333333333</v>
      </c>
      <c r="AB401" s="147">
        <f t="shared" si="83"/>
        <v>5793.1034482758623</v>
      </c>
      <c r="AC401" s="129">
        <f>IF($C400&gt;Z399,4,IF($C400&gt;Z400,3,IF($C400&gt;Z401,2,IF($C400&gt;Z402,1,0))))</f>
        <v>1</v>
      </c>
      <c r="AL401" s="23"/>
    </row>
    <row r="402" spans="1:38" ht="15.75" thickBot="1" x14ac:dyDescent="0.3">
      <c r="A402" s="128"/>
      <c r="B402" s="188"/>
      <c r="C402" s="161">
        <f>D402*D399</f>
        <v>9939.0005579634708</v>
      </c>
      <c r="D402" s="33">
        <f>IF(AND(C400&gt;Z399,D400&gt;Z$5),AB399,IF(D400&gt;V$5,((D400-V$5)/(Z$5-V$5))*(AC400-Y400)+Y400,IF(D400&gt;R$5,((D400-R$5)/(V$5-R$5))*(Y400-U400)+U400,IF(D400&gt;N$5,((D400-N$5)/(R$5-N$5))*(U400-Q400)+Q400,IF(D400&gt;J$5,((D400-J$5)/(N$5-J$5))*(Q400-M400)+M400,IF(D400&gt;F$5,((D400-F$5)/(J$5-F$5))*(M400-I400)+I400,I400))))))</f>
        <v>4749.6137725741382</v>
      </c>
      <c r="E402" s="29" t="s">
        <v>7</v>
      </c>
      <c r="F402" s="114">
        <f>(F$410-F$398)/3+F398</f>
        <v>5833.333333333333</v>
      </c>
      <c r="G402" s="106">
        <f>(G$410-G$398)/3+G398</f>
        <v>2.9166666666666665</v>
      </c>
      <c r="H402" s="135">
        <f t="shared" si="78"/>
        <v>2000</v>
      </c>
      <c r="I402" s="131">
        <f>IF(I401=1,($C400-F402)/(F401-F402),IF(I401=2,($C400-F401)/(F400-F401),IF(I401=3,($C400-F400)/(F399-F400),0)))</f>
        <v>0.7609978953852472</v>
      </c>
      <c r="J402" s="108">
        <f>(J$410-J$398)/3+J398</f>
        <v>5266.666666666667</v>
      </c>
      <c r="K402" s="106">
        <f>(K$410-K$398)/3+K398</f>
        <v>2.2833333333333332</v>
      </c>
      <c r="L402" s="135">
        <f t="shared" si="79"/>
        <v>2306.5693430656938</v>
      </c>
      <c r="M402" s="131">
        <f>IF(M401=1,($C400-J402)/(J401-J402),IF(M401=2,($C400-J401)/(J400-J401),IF(M401=3,($C400-J400)/(J399-J400),0)))</f>
        <v>0.78382393908440906</v>
      </c>
      <c r="N402" s="108">
        <f>(N$410-N$398)/3+N398</f>
        <v>5066.666666666667</v>
      </c>
      <c r="O402" s="106">
        <f>(O$410-O$398)/3+O398</f>
        <v>2.0499999999999998</v>
      </c>
      <c r="P402" s="135">
        <f t="shared" si="80"/>
        <v>2471.5447154471549</v>
      </c>
      <c r="Q402" s="131">
        <f>IF(Q401=1,($C400-N402)/(N401-N402),IF(Q401=2,($C400-N401)/(N400-N401),IF(Q401=3,($C400-N400)/(N399-N400),0)))</f>
        <v>0.79087315846209127</v>
      </c>
      <c r="R402" s="108">
        <f>(R$410-R$398)/3+R398</f>
        <v>4866.666666666667</v>
      </c>
      <c r="S402" s="106">
        <f>(S$410-S$398)/3+S398</f>
        <v>1.7833333333333334</v>
      </c>
      <c r="T402" s="142">
        <f t="shared" si="81"/>
        <v>2728.9719626168226</v>
      </c>
      <c r="U402" s="131">
        <f>IF(U401=1,($C400-R402)/(R401-R402),IF(U401=2,($C400-R401)/(R400-R401),IF(U401=3,($C400-R400)/(R399-R400),0)))</f>
        <v>0.7974771639843411</v>
      </c>
      <c r="V402" s="108">
        <f>(V$410-V$398)/3+V398</f>
        <v>4266.666666666667</v>
      </c>
      <c r="W402" s="106">
        <f>(W$410-W$398)/3+W398</f>
        <v>1.4666666666666666</v>
      </c>
      <c r="X402" s="142">
        <f t="shared" si="82"/>
        <v>2909.0909090909095</v>
      </c>
      <c r="Y402" s="131">
        <f>IF(Y401=1,($C400-V402)/(V401-V402),IF(Y401=2,($C400-V401)/(V400-V401),IF(Y401=3,($C400-V400)/(V399-V400),0)))</f>
        <v>0.8150031786395423</v>
      </c>
      <c r="Z402" s="108">
        <f>(Z$410-Z$398)/3+Z398</f>
        <v>3700</v>
      </c>
      <c r="AA402" s="106">
        <f>(AA$410-AA$398)/3+AA398</f>
        <v>1.1166666666666667</v>
      </c>
      <c r="AB402" s="148">
        <f t="shared" si="83"/>
        <v>3313.4328358208954</v>
      </c>
      <c r="AC402" s="131">
        <f>IF(AC401=1,($C400-Z402)/(Z401-Z402),IF(AC401=2,($C400-Z401)/(Z400-Z401),IF(AC401=3,($C400-Z400)/(Z399-Z400),0)))</f>
        <v>0.82898071625344361</v>
      </c>
      <c r="AL402" s="23"/>
    </row>
    <row r="403" spans="1:38" x14ac:dyDescent="0.25">
      <c r="A403" s="128"/>
      <c r="B403" s="186">
        <v>-8</v>
      </c>
      <c r="C403" s="34"/>
      <c r="D403" s="31">
        <f>IF(D404&gt;V$5,(1-(D404-V$5)/(Z$5-V$5))*(Y403-AC403)+AC403,IF(D404&gt;R$5,(1-(D404-R$5)/(V$5-R$5))*(U403-Y403)+Y403,IF(D404&gt;N$5,(1-(D404-N$5)/(R$5-N$5))*(Q403-U403)+U403,IF(D404&gt;J$5,(1-(D404-J$5)/(N$5-J$5))*(M403-Q403)+Q403,IF(D404&gt;F$5,(1-(D404-F$5)/(J$5-F$5))*(I403-M403)+M403,I403)))))</f>
        <v>2.1511940651853614</v>
      </c>
      <c r="E403" s="27" t="s">
        <v>6</v>
      </c>
      <c r="F403" s="75">
        <f>(F$407-F$395)/3+F399</f>
        <v>15600</v>
      </c>
      <c r="G403" s="105">
        <f>(G$407-G$395)/3+G399</f>
        <v>2.6</v>
      </c>
      <c r="H403" s="133">
        <f t="shared" si="78"/>
        <v>6000</v>
      </c>
      <c r="I403" s="16">
        <f>IF(I405=0,G406,IF(I405=1,(G405-G406)*I406+G406,IF(I405=2,(G404-G405)*I406+G405,IF(I405=3,(G403-G404)*I406+G404,G403))))</f>
        <v>3.1635626881927092</v>
      </c>
      <c r="J403" s="107">
        <f>(J$407-J$395)/3+J399</f>
        <v>15400</v>
      </c>
      <c r="K403" s="105">
        <f>(K$407-K$395)/3+K399</f>
        <v>2.416666666666667</v>
      </c>
      <c r="L403" s="133">
        <f t="shared" si="79"/>
        <v>6372.4137931034475</v>
      </c>
      <c r="M403" s="16">
        <f>IF(M405=0,K406,IF(M405=1,(K405-K406)*M406+K406,IF(M405=2,(K404-K405)*M406+K405,IF(M405=3,(K403-K404)*M406+K404,K403))))</f>
        <v>2.7444099509166424</v>
      </c>
      <c r="N403" s="107">
        <f>(N$407-N$395)/3+N399</f>
        <v>15200</v>
      </c>
      <c r="O403" s="105">
        <f>(O$407-O$395)/3+O399</f>
        <v>2.2333333333333329</v>
      </c>
      <c r="P403" s="133">
        <f t="shared" si="80"/>
        <v>6805.9701492537324</v>
      </c>
      <c r="Q403" s="16">
        <f>IF(Q405=0,O406,IF(Q405=1,(O405-O406)*Q406+O406,IF(Q405=2,(O404-O405)*Q406+O405,IF(Q405=3,(O403-O404)*Q406+O404,O403))))</f>
        <v>2.5300771349862261</v>
      </c>
      <c r="R403" s="107">
        <f>(R$407-R$395)/3+R399</f>
        <v>15000</v>
      </c>
      <c r="S403" s="105">
        <f>(S$407-S$395)/3+S399</f>
        <v>2.0333333333333332</v>
      </c>
      <c r="T403" s="141">
        <f t="shared" si="81"/>
        <v>7377.0491803278692</v>
      </c>
      <c r="U403" s="16">
        <f>IF(U405=0,S406,IF(U405=1,(S405-S406)*U406+S406,IF(U405=2,(S404-S405)*U406+S405,IF(U405=3,(S403-S404)*U406+S404,S403))))</f>
        <v>2.2990086715792044</v>
      </c>
      <c r="V403" s="107">
        <f>(V$407-V$395)/3+V399</f>
        <v>14466.666666666668</v>
      </c>
      <c r="W403" s="105">
        <f>(W$407-W$395)/3+W399</f>
        <v>1.9833333333333334</v>
      </c>
      <c r="X403" s="133">
        <f t="shared" si="82"/>
        <v>7294.1176470588243</v>
      </c>
      <c r="Y403" s="16">
        <f>IF(Y405=0,W406,IF(Y405=1,(W405-W406)*Y406+W406,IF(Y405=2,(W404-W405)*Y406+W405,IF(Y405=3,(W403-W404)*Y406+W404,W403))))</f>
        <v>2.0668309449794018</v>
      </c>
      <c r="Z403" s="107">
        <f>(Z$407-Z$395)/3+Z399</f>
        <v>14000</v>
      </c>
      <c r="AA403" s="105">
        <f>(AA$407-AA$395)/3+AA399</f>
        <v>1.8833333333333333</v>
      </c>
      <c r="AB403" s="145">
        <f t="shared" si="83"/>
        <v>7433.6283185840712</v>
      </c>
      <c r="AC403" s="59">
        <f>IF(AC405=0,AA406,IF(AC405=1,(AA405-AA406)*AC406+AA406,IF(AC405=2,(AA404-AA405)*AC406+AA405,IF(AC405=3,(AA403-AA404)*AC406+AA404,AA403))))</f>
        <v>1.833972593063502</v>
      </c>
      <c r="AE403" s="23"/>
      <c r="AF403" s="23"/>
      <c r="AG403" s="23"/>
      <c r="AH403" s="23"/>
      <c r="AI403" s="23"/>
      <c r="AJ403" s="23"/>
      <c r="AK403" s="23"/>
      <c r="AL403" s="23"/>
    </row>
    <row r="404" spans="1:38" x14ac:dyDescent="0.25">
      <c r="A404" s="128"/>
      <c r="B404" s="187"/>
      <c r="C404" s="13">
        <f>C$1/(21-E$1)*(C$391-B403)</f>
        <v>9586.7768595041325</v>
      </c>
      <c r="D404" s="32">
        <f>(C404/P$1)^(1/1.3)*50+C$391+$C$2/2+$N$2/100*5+X$2/2</f>
        <v>48.18322107289444</v>
      </c>
      <c r="E404" s="28" t="s">
        <v>20</v>
      </c>
      <c r="F404" s="5">
        <v>14000</v>
      </c>
      <c r="G404" s="104">
        <f>(G$408-G$396)/3+G400</f>
        <v>2.9666666666666668</v>
      </c>
      <c r="H404" s="134">
        <f t="shared" si="78"/>
        <v>4719.1011235955057</v>
      </c>
      <c r="I404" s="63">
        <f>$C404/I403</f>
        <v>3030.3736022948542</v>
      </c>
      <c r="J404" s="49">
        <v>14000</v>
      </c>
      <c r="K404" s="104">
        <f>(K$408-K$396)/3+K400</f>
        <v>2.7</v>
      </c>
      <c r="L404" s="134">
        <f t="shared" si="79"/>
        <v>5185.1851851851852</v>
      </c>
      <c r="M404" s="63">
        <f>$C404/M403</f>
        <v>3493.2014644175574</v>
      </c>
      <c r="N404" s="49">
        <v>14000</v>
      </c>
      <c r="O404" s="104">
        <f>(O$408-O$396)/3+O400</f>
        <v>2.4333333333333336</v>
      </c>
      <c r="P404" s="134">
        <f t="shared" si="80"/>
        <v>5753.4246575342459</v>
      </c>
      <c r="Q404" s="63">
        <f>$C404/Q403</f>
        <v>3789.1243420751771</v>
      </c>
      <c r="R404" s="49">
        <v>14000</v>
      </c>
      <c r="S404" s="104">
        <f>(S$408-S$396)/3+S400</f>
        <v>2.1666666666666665</v>
      </c>
      <c r="T404" s="139">
        <f t="shared" si="81"/>
        <v>6461.5384615384619</v>
      </c>
      <c r="U404" s="63">
        <f>$C404/U403</f>
        <v>4169.9611567445336</v>
      </c>
      <c r="V404" s="49">
        <v>14000</v>
      </c>
      <c r="W404" s="104">
        <f>(W$408-W$396)/3+W400</f>
        <v>2.0499999999999998</v>
      </c>
      <c r="X404" s="139">
        <f t="shared" si="82"/>
        <v>6829.2682926829275</v>
      </c>
      <c r="Y404" s="63">
        <f>$C404/Y403</f>
        <v>4638.3942928625329</v>
      </c>
      <c r="Z404" s="49">
        <v>14000</v>
      </c>
      <c r="AA404" s="104">
        <f>(AA$408-AA$396)/3+AA400</f>
        <v>1.8833333333333333</v>
      </c>
      <c r="AB404" s="147">
        <f t="shared" si="83"/>
        <v>7433.6283185840712</v>
      </c>
      <c r="AC404" s="63">
        <f>IF($C404&gt;Z403,AB403,$C404/AC403)</f>
        <v>5227.3283121915156</v>
      </c>
      <c r="AL404" s="23"/>
    </row>
    <row r="405" spans="1:38" x14ac:dyDescent="0.25">
      <c r="A405" s="128"/>
      <c r="B405" s="187"/>
      <c r="C405" s="225">
        <f>C406/X$2/60/1.11</f>
        <v>28.86467288823761</v>
      </c>
      <c r="D405" s="38">
        <f>IF(AND(D404&lt;F$5,C404&lt;F406),C404/F406*100,IF(AND(D404&lt;J$5,C404&lt;J406),C404/(F406-((D404-F$5)/(J$5-F$5))*(F406-J406))*100,IF(AND(D404&lt;N$5,C404&lt;N406),C404/(J406-((D404-J$5)/(N$5-J$5))*(J406-N406))*100,IF(AND(D404&lt;R$5,C404&lt;R406),C404/(N406-((D404-N$5)/(R$5-N$5))*(N406-R406))*100,IF(AND(D404&lt;V$5,C408&lt;V406),C404/(R406-((D404-R$5)/(V$5-R$5))*(R406-V406))*100,100)))))</f>
        <v>100</v>
      </c>
      <c r="E405" s="28" t="s">
        <v>21</v>
      </c>
      <c r="F405" s="5">
        <v>11200</v>
      </c>
      <c r="G405" s="104">
        <f>(G$409-G$397)/3+G401</f>
        <v>3.1166666666666667</v>
      </c>
      <c r="H405" s="134">
        <f t="shared" si="78"/>
        <v>3593.5828877005347</v>
      </c>
      <c r="I405" s="129">
        <f>IF($C404&gt;F403,4,IF($C404&gt;F404,3,IF($C404&gt;F405,2,IF($C404&gt;F406,1,0))))</f>
        <v>1</v>
      </c>
      <c r="J405" s="49">
        <v>11200</v>
      </c>
      <c r="K405" s="104">
        <f>(K$409-K$397)/3+K401</f>
        <v>2.9000000000000004</v>
      </c>
      <c r="L405" s="134">
        <f t="shared" si="79"/>
        <v>3862.0689655172409</v>
      </c>
      <c r="M405" s="129">
        <f>IF($C404&gt;J403,4,IF($C404&gt;J404,3,IF($C404&gt;J405,2,IF($C404&gt;J406,1,0))))</f>
        <v>1</v>
      </c>
      <c r="N405" s="49">
        <v>11200</v>
      </c>
      <c r="O405" s="104">
        <f>(O$409-O$397)/3+O401</f>
        <v>2.6833333333333336</v>
      </c>
      <c r="P405" s="134">
        <f t="shared" si="80"/>
        <v>4173.9130434782601</v>
      </c>
      <c r="Q405" s="129">
        <f>IF($C404&gt;N403,4,IF($C404&gt;N404,3,IF($C404&gt;N405,2,IF($C404&gt;N406,1,0))))</f>
        <v>1</v>
      </c>
      <c r="R405" s="49">
        <v>11200</v>
      </c>
      <c r="S405" s="104">
        <f>(S$409-S$397)/3+S401</f>
        <v>2.4499999999999997</v>
      </c>
      <c r="T405" s="139">
        <f t="shared" si="81"/>
        <v>4571.4285714285716</v>
      </c>
      <c r="U405" s="129">
        <f>IF($C404&gt;R403,4,IF($C404&gt;R404,3,IF($C404&gt;R405,2,IF($C404&gt;R406,1,0))))</f>
        <v>1</v>
      </c>
      <c r="V405" s="49">
        <v>11200</v>
      </c>
      <c r="W405" s="104">
        <f>(W$409-W$397)/3+W401</f>
        <v>2.2333333333333329</v>
      </c>
      <c r="X405" s="139">
        <f t="shared" si="82"/>
        <v>5014.9253731343297</v>
      </c>
      <c r="Y405" s="129">
        <f>IF($C404&gt;V403,4,IF($C404&gt;V404,3,IF($C404&gt;V405,2,IF($C404&gt;V406,1,0))))</f>
        <v>1</v>
      </c>
      <c r="Z405" s="49">
        <v>11200</v>
      </c>
      <c r="AA405" s="104">
        <f>(AA$409-AA$397)/3+AA401</f>
        <v>2.0166666666666666</v>
      </c>
      <c r="AB405" s="147">
        <f t="shared" si="83"/>
        <v>5553.7190082644629</v>
      </c>
      <c r="AC405" s="129">
        <f>IF($C404&gt;Z403,4,IF($C404&gt;Z404,3,IF($C404&gt;Z405,2,IF($C404&gt;Z406,1,0))))</f>
        <v>1</v>
      </c>
      <c r="AL405" s="23"/>
    </row>
    <row r="406" spans="1:38" ht="15.75" thickBot="1" x14ac:dyDescent="0.3">
      <c r="A406" s="128"/>
      <c r="B406" s="188"/>
      <c r="C406" s="161">
        <f>D406*D403</f>
        <v>9611.9360717831241</v>
      </c>
      <c r="D406" s="33">
        <f>IF(AND(C404&gt;Z403,D404&gt;Z$5),AB403,IF(D404&gt;V$5,((D404-V$5)/(Z$5-V$5))*(AC404-Y404)+Y404,IF(D404&gt;R$5,((D404-R$5)/(V$5-R$5))*(Y404-U404)+U404,IF(D404&gt;N$5,((D404-N$5)/(R$5-N$5))*(U404-Q404)+Q404,IF(D404&gt;J$5,((D404-J$5)/(N$5-J$5))*(Q404-M404)+M404,IF(D404&gt;F$5,((D404-F$5)/(J$5-F$5))*(M404-I404)+I404,I404))))))</f>
        <v>4468.1864027711026</v>
      </c>
      <c r="E406" s="29" t="s">
        <v>7</v>
      </c>
      <c r="F406" s="114">
        <f>(F$410-F$398)/3+F402</f>
        <v>5466.6666666666661</v>
      </c>
      <c r="G406" s="106">
        <f>(G$410-G$398)/3+G402</f>
        <v>3.2833333333333332</v>
      </c>
      <c r="H406" s="135">
        <f t="shared" si="78"/>
        <v>1664.9746192893399</v>
      </c>
      <c r="I406" s="131">
        <f>IF(I405=1,($C404-F406)/(F405-F406),IF(I405=2,($C404-F405)/(F404-F405),IF(I405=3,($C404-F404)/(F403-F404),0)))</f>
        <v>0.71862387084374413</v>
      </c>
      <c r="J406" s="108">
        <f>(J$410-J$398)/3+J402</f>
        <v>4633.3333333333339</v>
      </c>
      <c r="K406" s="106">
        <f>(K$410-K$398)/3+K402</f>
        <v>2.2666666666666666</v>
      </c>
      <c r="L406" s="135">
        <f t="shared" si="79"/>
        <v>2044.1176470588239</v>
      </c>
      <c r="M406" s="131">
        <f>IF(M405=1,($C404-J406)/(J405-J406),IF(M405=2,($C404-J405)/(J404-J405),IF(M405=3,($C404-J404)/(J403-J404),0)))</f>
        <v>0.75433150144732986</v>
      </c>
      <c r="N406" s="108">
        <f>(N$410-N$398)/3+N402</f>
        <v>4533.3333333333339</v>
      </c>
      <c r="O406" s="106">
        <f>(O$410-O$398)/3+O402</f>
        <v>2.0499999999999998</v>
      </c>
      <c r="P406" s="135">
        <f t="shared" si="80"/>
        <v>2211.3821138211388</v>
      </c>
      <c r="Q406" s="131">
        <f>IF(Q405=1,($C404-N406)/(N405-N406),IF(Q405=2,($C404-N405)/(N404-N405),IF(Q405=3,($C404-N404)/(N403-N404),0)))</f>
        <v>0.75801652892561988</v>
      </c>
      <c r="R406" s="108">
        <f>(R$410-R$398)/3+R402</f>
        <v>4433.3333333333339</v>
      </c>
      <c r="S406" s="106">
        <f>(S$410-S$398)/3+S402</f>
        <v>1.8166666666666669</v>
      </c>
      <c r="T406" s="142">
        <f t="shared" si="81"/>
        <v>2440.3669724770643</v>
      </c>
      <c r="U406" s="131">
        <f>IF(U405=1,($C404-R406)/(R405-R406),IF(U405=2,($C404-R405)/(R404-R405),IF(U405=3,($C404-R404)/(R403-R404),0)))</f>
        <v>0.76159263933558607</v>
      </c>
      <c r="V406" s="108">
        <f>(V$410-V$398)/3+V402</f>
        <v>3933.3333333333335</v>
      </c>
      <c r="W406" s="106">
        <f>(W$410-W$398)/3+W402</f>
        <v>1.4833333333333332</v>
      </c>
      <c r="X406" s="142">
        <f t="shared" si="82"/>
        <v>2651.6853932584272</v>
      </c>
      <c r="Y406" s="131">
        <f>IF(Y405=1,($C404-V406)/(V405-V406),IF(Y405=2,($C404-V405)/(V404-V405),IF(Y405=3,($C404-V404)/(V403-V404),0)))</f>
        <v>0.77799681552809163</v>
      </c>
      <c r="Z406" s="108">
        <f>(Z$410-Z$398)/3+Z402</f>
        <v>3400</v>
      </c>
      <c r="AA406" s="106">
        <f>(AA$410-AA$398)/3+AA402</f>
        <v>1.1333333333333333</v>
      </c>
      <c r="AB406" s="148">
        <f t="shared" si="83"/>
        <v>3000</v>
      </c>
      <c r="AC406" s="131">
        <f>IF(AC405=1,($C404-Z406)/(Z405-Z406),IF(AC405=2,($C404-Z405)/(Z404-Z405),IF(AC405=3,($C404-Z404)/(Z403-Z404),0)))</f>
        <v>0.7931765204492478</v>
      </c>
      <c r="AL406" s="23"/>
    </row>
    <row r="407" spans="1:38" x14ac:dyDescent="0.25">
      <c r="A407" s="128"/>
      <c r="B407" s="186">
        <v>-7</v>
      </c>
      <c r="C407" s="25"/>
      <c r="D407" s="31">
        <f>IF(D408&gt;V$5,(1-(D408-V$5)/(Z$5-V$5))*(Y407-AC407)+AC407,IF(D408&gt;R$5,(1-(D408-R$5)/(V$5-R$5))*(U407-Y407)+Y407,IF(D408&gt;N$5,(1-(D408-N$5)/(R$5-N$5))*(Q407-U407)+U407,IF(D408&gt;J$5,(1-(D408-J$5)/(N$5-J$5))*(M407-Q407)+Q407,IF(D408&gt;F$5,(1-(D408-F$5)/(J$5-F$5))*(I407-M407)+M407,I407)))))</f>
        <v>2.2087689563343691</v>
      </c>
      <c r="E407" s="27" t="s">
        <v>6</v>
      </c>
      <c r="F407" s="3">
        <v>16100</v>
      </c>
      <c r="G407" s="74">
        <v>2.7</v>
      </c>
      <c r="H407" s="133">
        <f t="shared" si="78"/>
        <v>5962.9629629629626</v>
      </c>
      <c r="I407" s="16">
        <f>IF(I409=0,G410,IF(I409=1,(G409-G410)*I410+G410,IF(I409=2,(G408-G409)*I410+G409,IF(I409=3,(G407-G408)*I410+G408,G407))))</f>
        <v>3.3774624034683649</v>
      </c>
      <c r="J407" s="48">
        <v>15900</v>
      </c>
      <c r="K407" s="4">
        <v>2.5</v>
      </c>
      <c r="L407" s="133">
        <f t="shared" si="79"/>
        <v>6360</v>
      </c>
      <c r="M407" s="16">
        <f>IF(M409=0,K410,IF(M409=1,(K409-K410)*M410+K410,IF(M409=2,(K408-K409)*M410+K409,IF(M409=3,(K407-K408)*M410+K408,K407))))</f>
        <v>2.7975206611570247</v>
      </c>
      <c r="N407" s="48">
        <v>15700</v>
      </c>
      <c r="O407" s="4">
        <v>2.2999999999999998</v>
      </c>
      <c r="P407" s="133">
        <f t="shared" si="80"/>
        <v>6826.0869565217399</v>
      </c>
      <c r="Q407" s="16">
        <f>IF(Q409=0,O410,IF(Q409=1,(O409-O410)*Q410+O410,IF(Q409=2,(O408-O409)*Q410+O409,IF(Q409=3,(O407-O408)*Q410+O408,O407))))</f>
        <v>2.5610192837465564</v>
      </c>
      <c r="R407" s="48">
        <v>15500</v>
      </c>
      <c r="S407" s="4">
        <v>2.1</v>
      </c>
      <c r="T407" s="141">
        <f t="shared" si="81"/>
        <v>7380.9523809523807</v>
      </c>
      <c r="U407" s="16">
        <f>IF(U409=0,S410,IF(U409=1,(S409-S410)*U410+S410,IF(U409=2,(S408-S409)*U410+S409,IF(U409=3,(S407-S408)*U410+S408,S407))))</f>
        <v>2.3245179063360881</v>
      </c>
      <c r="V407" s="48">
        <v>14700</v>
      </c>
      <c r="W407" s="4">
        <v>2.0499999999999998</v>
      </c>
      <c r="X407" s="141">
        <f t="shared" si="82"/>
        <v>7170.7317073170734</v>
      </c>
      <c r="Y407" s="16">
        <f>IF(Y409=0,W410,IF(Y409=1,(W409-W410)*Y410+W410,IF(Y409=2,(W408-W409)*Y410+W409,IF(Y409=3,(W407-W408)*Y410+W408,W407))))</f>
        <v>2.0953892996955199</v>
      </c>
      <c r="Z407" s="48">
        <v>14000</v>
      </c>
      <c r="AA407" s="4">
        <v>1.95</v>
      </c>
      <c r="AB407" s="145">
        <f t="shared" si="83"/>
        <v>7179.4871794871797</v>
      </c>
      <c r="AC407" s="59">
        <f>IF(AC409=0,AA410,IF(AC409=1,(AA409-AA410)*AC410+AA410,IF(AC409=2,(AA408-AA409)*AC410+AA409,IF(AC409=3,(AA407-AA408)*AC410+AA408,AA407))))</f>
        <v>1.8720232629323539</v>
      </c>
      <c r="AE407" s="23"/>
      <c r="AF407" s="23"/>
      <c r="AG407" s="23"/>
      <c r="AH407" s="23"/>
      <c r="AI407" s="23"/>
      <c r="AJ407" s="23"/>
      <c r="AK407" s="23"/>
      <c r="AL407" s="23"/>
    </row>
    <row r="408" spans="1:38" x14ac:dyDescent="0.25">
      <c r="A408" s="128"/>
      <c r="B408" s="187"/>
      <c r="C408" s="13">
        <f>C$1/(21-E$1)*(C$391-B407)</f>
        <v>9256.1983471074382</v>
      </c>
      <c r="D408" s="32">
        <f>(C408/P$1)^(1/1.3)*50+C$391+$C$2/2+$N$2/100*5+X$2/2</f>
        <v>47.525851130044472</v>
      </c>
      <c r="E408" s="28" t="s">
        <v>20</v>
      </c>
      <c r="F408" s="5">
        <v>14000</v>
      </c>
      <c r="G408" s="71">
        <v>3.05</v>
      </c>
      <c r="H408" s="134">
        <f t="shared" si="78"/>
        <v>4590.1639344262294</v>
      </c>
      <c r="I408" s="63">
        <f>$C408/I407</f>
        <v>2740.5777596819776</v>
      </c>
      <c r="J408" s="49">
        <v>14000</v>
      </c>
      <c r="K408" s="6">
        <v>2.8</v>
      </c>
      <c r="L408" s="134">
        <f t="shared" si="79"/>
        <v>5000</v>
      </c>
      <c r="M408" s="63">
        <f>$C408/M407</f>
        <v>3308.7149187592322</v>
      </c>
      <c r="N408" s="49">
        <v>14000</v>
      </c>
      <c r="O408" s="6">
        <v>2.5499999999999998</v>
      </c>
      <c r="P408" s="134">
        <f t="shared" si="80"/>
        <v>5490.1960784313733</v>
      </c>
      <c r="Q408" s="63">
        <f>$C408/Q407</f>
        <v>3614.2634324745873</v>
      </c>
      <c r="R408" s="49">
        <v>14000</v>
      </c>
      <c r="S408" s="6">
        <v>2.2999999999999998</v>
      </c>
      <c r="T408" s="139">
        <f t="shared" si="81"/>
        <v>6086.9565217391309</v>
      </c>
      <c r="U408" s="63">
        <f>$C408/U407</f>
        <v>3981.9862526665088</v>
      </c>
      <c r="V408" s="49">
        <v>14000</v>
      </c>
      <c r="W408" s="6">
        <v>2.15</v>
      </c>
      <c r="X408" s="139">
        <f t="shared" si="82"/>
        <v>6511.6279069767443</v>
      </c>
      <c r="Y408" s="63">
        <f>$C408/Y407</f>
        <v>4417.4122433728435</v>
      </c>
      <c r="Z408" s="49">
        <v>14000</v>
      </c>
      <c r="AA408" s="6">
        <v>1.95</v>
      </c>
      <c r="AB408" s="147">
        <f t="shared" si="83"/>
        <v>7179.4871794871797</v>
      </c>
      <c r="AC408" s="63">
        <f>IF($C408&gt;Z407,AB407,$C408/AC407)</f>
        <v>4944.4889550188855</v>
      </c>
      <c r="AL408" s="23"/>
    </row>
    <row r="409" spans="1:38" x14ac:dyDescent="0.25">
      <c r="A409" s="128"/>
      <c r="B409" s="187"/>
      <c r="C409" s="225">
        <f>C410/X$2/60/1.11</f>
        <v>27.871284738159389</v>
      </c>
      <c r="D409" s="38">
        <f>IF(AND(D408&lt;F$5,C408&lt;F410),C408/F410*100,IF(AND(D408&lt;J$5,C408&lt;J410),C408/(F410-((D408-F$5)/(J$5-F$5))*(F410-J410))*100,IF(AND(D408&lt;N$5,C408&lt;N410),C408/(J410-((D408-J$5)/(N$5-J$5))*(J410-N410))*100,IF(AND(D408&lt;R$5,C408&lt;R410),C408/(N410-((D408-N$5)/(R$5-N$5))*(N410-R410))*100,IF(AND(D408&lt;V$5,C412&lt;V410),C408/(R410-((D408-R$5)/(V$5-R$5))*(R410-V410))*100,100)))))</f>
        <v>100</v>
      </c>
      <c r="E409" s="28" t="s">
        <v>21</v>
      </c>
      <c r="F409" s="5">
        <v>11200</v>
      </c>
      <c r="G409" s="71">
        <v>3.25</v>
      </c>
      <c r="H409" s="134">
        <f t="shared" si="78"/>
        <v>3446.1538461538462</v>
      </c>
      <c r="I409" s="129">
        <f>IF($C408&gt;F407,4,IF($C408&gt;F408,3,IF($C408&gt;F409,2,IF($C408&gt;F410,1,0))))</f>
        <v>1</v>
      </c>
      <c r="J409" s="49">
        <v>11200</v>
      </c>
      <c r="K409" s="6">
        <v>3</v>
      </c>
      <c r="L409" s="134">
        <f t="shared" si="79"/>
        <v>3733.3333333333335</v>
      </c>
      <c r="M409" s="129">
        <f>IF($C408&gt;J407,4,IF($C408&gt;J408,3,IF($C408&gt;J409,2,IF($C408&gt;J410,1,0))))</f>
        <v>1</v>
      </c>
      <c r="N409" s="49">
        <v>11200</v>
      </c>
      <c r="O409" s="6">
        <v>2.75</v>
      </c>
      <c r="P409" s="134">
        <f t="shared" si="80"/>
        <v>4072.7272727272725</v>
      </c>
      <c r="Q409" s="129">
        <f>IF($C408&gt;N407,4,IF($C408&gt;N408,3,IF($C408&gt;N409,2,IF($C408&gt;N410,1,0))))</f>
        <v>1</v>
      </c>
      <c r="R409" s="49">
        <v>11200</v>
      </c>
      <c r="S409" s="6">
        <v>2.5</v>
      </c>
      <c r="T409" s="139">
        <f t="shared" si="81"/>
        <v>4480</v>
      </c>
      <c r="U409" s="129">
        <f>IF($C408&gt;R407,4,IF($C408&gt;R408,3,IF($C408&gt;R409,2,IF($C408&gt;R410,1,0))))</f>
        <v>1</v>
      </c>
      <c r="V409" s="49">
        <v>11200</v>
      </c>
      <c r="W409" s="6">
        <v>2.2999999999999998</v>
      </c>
      <c r="X409" s="139">
        <f t="shared" si="82"/>
        <v>4869.5652173913049</v>
      </c>
      <c r="Y409" s="129">
        <f>IF($C408&gt;V407,4,IF($C408&gt;V408,3,IF($C408&gt;V409,2,IF($C408&gt;V410,1,0))))</f>
        <v>1</v>
      </c>
      <c r="Z409" s="49">
        <v>11200</v>
      </c>
      <c r="AA409" s="6">
        <v>2.1</v>
      </c>
      <c r="AB409" s="147">
        <f t="shared" si="83"/>
        <v>5333.333333333333</v>
      </c>
      <c r="AC409" s="129">
        <f>IF($C408&gt;Z407,4,IF($C408&gt;Z408,3,IF($C408&gt;Z409,2,IF($C408&gt;Z410,1,0))))</f>
        <v>1</v>
      </c>
      <c r="AL409" s="23"/>
    </row>
    <row r="410" spans="1:38" ht="15.75" thickBot="1" x14ac:dyDescent="0.3">
      <c r="A410" s="128"/>
      <c r="B410" s="188"/>
      <c r="C410" s="161">
        <f>D410*D407</f>
        <v>9281.1378178070772</v>
      </c>
      <c r="D410" s="33">
        <f>IF(AND(C408&gt;Z407,D408&gt;Z$5),AB407,IF(D408&gt;V$5,((D408-V$5)/(Z$5-V$5))*(AC408-Y408)+Y408,IF(D408&gt;R$5,((D408-R$5)/(V$5-R$5))*(Y408-U408)+U408,IF(D408&gt;N$5,((D408-N$5)/(R$5-N$5))*(U408-Q408)+Q408,IF(D408&gt;J$5,((D408-J$5)/(N$5-J$5))*(Q408-M408)+M408,IF(D408&gt;F$5,((D408-F$5)/(J$5-F$5))*(M408-I408)+I408,I408))))))</f>
        <v>4201.9504988017743</v>
      </c>
      <c r="E410" s="29" t="s">
        <v>7</v>
      </c>
      <c r="F410" s="7">
        <v>5100</v>
      </c>
      <c r="G410" s="73">
        <v>3.65</v>
      </c>
      <c r="H410" s="135">
        <f t="shared" si="78"/>
        <v>1397.2602739726028</v>
      </c>
      <c r="I410" s="131">
        <f>IF(I409=1,($C408-F410)/(F409-F410),IF(I409=2,($C408-F409)/(F408-F409),IF(I409=3,($C408-F408)/(F407-F408),0)))</f>
        <v>0.68134399132908818</v>
      </c>
      <c r="J410" s="50">
        <v>4000</v>
      </c>
      <c r="K410" s="8">
        <v>2.25</v>
      </c>
      <c r="L410" s="135">
        <f t="shared" si="79"/>
        <v>1777.7777777777778</v>
      </c>
      <c r="M410" s="131">
        <f>IF(M409=1,($C408-J410)/(J409-J410),IF(M409=2,($C408-J409)/(J408-J409),IF(M409=3,($C408-J408)/(J407-J408),0)))</f>
        <v>0.73002754820936644</v>
      </c>
      <c r="N410" s="50">
        <v>4000</v>
      </c>
      <c r="O410" s="8">
        <v>2.0499999999999998</v>
      </c>
      <c r="P410" s="135">
        <f t="shared" si="80"/>
        <v>1951.2195121951222</v>
      </c>
      <c r="Q410" s="131">
        <f>IF(Q409=1,($C408-N410)/(N409-N410),IF(Q409=2,($C408-N409)/(N408-N409),IF(Q409=3,($C408-N408)/(N407-N408),0)))</f>
        <v>0.73002754820936644</v>
      </c>
      <c r="R410" s="50">
        <v>4000</v>
      </c>
      <c r="S410" s="8">
        <v>1.85</v>
      </c>
      <c r="T410" s="142">
        <f t="shared" si="81"/>
        <v>2162.1621621621621</v>
      </c>
      <c r="U410" s="131">
        <f>IF(U409=1,($C408-R410)/(R409-R410),IF(U409=2,($C408-R409)/(R408-R409),IF(U409=3,($C408-R408)/(R407-R408),0)))</f>
        <v>0.73002754820936644</v>
      </c>
      <c r="V410" s="50">
        <v>3600</v>
      </c>
      <c r="W410" s="8">
        <v>1.5</v>
      </c>
      <c r="X410" s="135">
        <f t="shared" si="82"/>
        <v>2400</v>
      </c>
      <c r="Y410" s="131">
        <f>IF(Y409=1,($C408-V410)/(V409-V410),IF(Y409=2,($C408-V409)/(V408-V409),IF(Y409=3,($C408-V408)/(V407-V408),0)))</f>
        <v>0.74423662461939977</v>
      </c>
      <c r="Z410" s="50">
        <v>3100</v>
      </c>
      <c r="AA410" s="8">
        <v>1.1499999999999999</v>
      </c>
      <c r="AB410" s="148">
        <f t="shared" si="83"/>
        <v>2695.6521739130435</v>
      </c>
      <c r="AC410" s="131">
        <f>IF(AC409=1,($C408-Z410)/(Z409-Z410),IF(AC409=2,($C408-Z409)/(Z408-Z409),IF(AC409=3,($C408-Z408)/(Z407-Z408),0)))</f>
        <v>0.76002448729721461</v>
      </c>
      <c r="AL410" s="23"/>
    </row>
    <row r="411" spans="1:38" x14ac:dyDescent="0.25">
      <c r="A411" s="128"/>
      <c r="B411" s="186">
        <v>-6</v>
      </c>
      <c r="C411" s="34"/>
      <c r="D411" s="31">
        <f>IF(D412&gt;V$5,(1-(D412-V$5)/(Z$5-V$5))*(Y411-AC411)+AC411,IF(D412&gt;R$5,(1-(D412-R$5)/(V$5-R$5))*(U411-Y411)+Y411,IF(D412&gt;N$5,(1-(D412-N$5)/(R$5-N$5))*(Q411-U411)+U411,IF(D412&gt;J$5,(1-(D412-J$5)/(N$5-J$5))*(M411-Q411)+Q411,IF(D412&gt;F$5,(1-(D412-F$5)/(J$5-F$5))*(I411-M411)+M411,I411)))))</f>
        <v>2.2602010401732233</v>
      </c>
      <c r="E411" s="27" t="s">
        <v>6</v>
      </c>
      <c r="F411" s="75">
        <f>(F$443-F$407)/9+F407</f>
        <v>16144.444444444445</v>
      </c>
      <c r="G411" s="105">
        <f>(G$443-G$407)/9+G407</f>
        <v>2.7611111111111111</v>
      </c>
      <c r="H411" s="133">
        <f t="shared" si="78"/>
        <v>5847.082494969819</v>
      </c>
      <c r="I411" s="16">
        <f>IF(I413=0,G414,IF(I413=1,(G413-G414)*I414+G414,IF(I413=2,(G412-G413)*I414+G413,IF(I413=3,(G411-G412)*I414+G412,G411))))</f>
        <v>3.4512261653972884</v>
      </c>
      <c r="J411" s="107">
        <f>(J$443-J$407)/9+J407</f>
        <v>15944.444444444445</v>
      </c>
      <c r="K411" s="105">
        <f>(K$443-K$407)/9+K407</f>
        <v>2.5555555555555554</v>
      </c>
      <c r="L411" s="133">
        <f t="shared" si="79"/>
        <v>6239.1304347826099</v>
      </c>
      <c r="M411" s="16">
        <f>IF(M413=0,K414,IF(M413=1,(K413-K414)*M414+K414,IF(M413=2,(K412-K413)*M414+K413,IF(M413=3,(K411-K412)*M414+K412,K411))))</f>
        <v>2.8391432521302651</v>
      </c>
      <c r="N411" s="107">
        <f>(N$443-N$407)/9+N407</f>
        <v>15733.333333333334</v>
      </c>
      <c r="O411" s="105">
        <f>(O$443-O$407)/9+O407</f>
        <v>2.3499999999999996</v>
      </c>
      <c r="P411" s="133">
        <f t="shared" si="80"/>
        <v>6695.0354609929091</v>
      </c>
      <c r="Q411" s="16">
        <f>IF(Q413=0,O414,IF(Q413=1,(O413-O414)*Q414+O414,IF(Q413=2,(O412-O413)*Q414+O413,IF(Q413=3,(O411-O412)*Q414+O412,O411))))</f>
        <v>2.5939725578003836</v>
      </c>
      <c r="R411" s="107">
        <f>(R$443-R$407)/9+R407</f>
        <v>15533.333333333334</v>
      </c>
      <c r="S411" s="105">
        <f>(S$443-S$407)/9+S407</f>
        <v>2.1444444444444444</v>
      </c>
      <c r="T411" s="141">
        <f t="shared" si="81"/>
        <v>7243.5233160621765</v>
      </c>
      <c r="U411" s="16">
        <f>IF(U413=0,S414,IF(U413=1,(S413-S414)*U414+S414,IF(U413=2,(S412-S413)*U414+S413,IF(U413=3,(S411-S412)*U414+S412,S411))))</f>
        <v>2.3472845539549732</v>
      </c>
      <c r="V411" s="107">
        <f>(V$443-V$407)/9+V407</f>
        <v>14744.444444444445</v>
      </c>
      <c r="W411" s="105">
        <f>(W$443-W$407)/9+W407</f>
        <v>2.0944444444444441</v>
      </c>
      <c r="X411" s="133">
        <f t="shared" si="82"/>
        <v>7039.7877984084898</v>
      </c>
      <c r="Y411" s="16">
        <f>IF(Y413=0,W414,IF(Y413=1,(W413-W414)*Y414+W414,IF(Y413=2,(W412-W413)*Y414+W413,IF(Y413=3,(W411-W412)*Y414+W412,W411))))</f>
        <v>2.1135710223491402</v>
      </c>
      <c r="Z411" s="107">
        <f>(Z$443-Z$407)/9+Z407</f>
        <v>14033.333333333334</v>
      </c>
      <c r="AA411" s="105">
        <f>(AA$443-AA$407)/9+AA407</f>
        <v>1.9944444444444445</v>
      </c>
      <c r="AB411" s="145">
        <f t="shared" si="83"/>
        <v>7036.2116991643452</v>
      </c>
      <c r="AC411" s="59">
        <f>IF(AC413=0,AA414,IF(AC413=1,(AA413-AA414)*AC414+AA414,IF(AC413=2,(AA412-AA413)*AC414+AA413,IF(AC413=3,(AA411-AA412)*AC414+AA412,AA411))))</f>
        <v>1.8813232222323131</v>
      </c>
      <c r="AE411" s="23"/>
      <c r="AF411" s="23"/>
      <c r="AG411" s="23"/>
      <c r="AH411" s="23"/>
      <c r="AI411" s="23"/>
      <c r="AJ411" s="23"/>
      <c r="AK411" s="23"/>
      <c r="AL411" s="23"/>
    </row>
    <row r="412" spans="1:38" x14ac:dyDescent="0.25">
      <c r="A412" s="128"/>
      <c r="B412" s="187"/>
      <c r="C412" s="13">
        <f>C$1/(21-E$1)*(C$391-B411)</f>
        <v>8925.6198347107438</v>
      </c>
      <c r="D412" s="32">
        <f>(C412/P$1)^(1/1.3)*50+C$391+$C$2/2+$N$2/100*5+X$2/2</f>
        <v>46.863039619131243</v>
      </c>
      <c r="E412" s="28" t="s">
        <v>20</v>
      </c>
      <c r="F412" s="5">
        <v>14000</v>
      </c>
      <c r="G412" s="104">
        <f>(G$444-G$408)/9+G408</f>
        <v>3.0888888888888886</v>
      </c>
      <c r="H412" s="134">
        <f t="shared" si="78"/>
        <v>4532.3741007194249</v>
      </c>
      <c r="I412" s="63">
        <f>$C412/I411</f>
        <v>2586.2170159118709</v>
      </c>
      <c r="J412" s="49">
        <v>14000</v>
      </c>
      <c r="K412" s="104">
        <f>(K$444-K$408)/9+K408</f>
        <v>2.8388888888888886</v>
      </c>
      <c r="L412" s="134">
        <f t="shared" si="79"/>
        <v>4931.5068493150693</v>
      </c>
      <c r="M412" s="63">
        <f>$C412/M411</f>
        <v>3143.7722728550862</v>
      </c>
      <c r="N412" s="49">
        <v>14000</v>
      </c>
      <c r="O412" s="104">
        <f>(O$444-O$408)/9+O408</f>
        <v>2.5888888888888886</v>
      </c>
      <c r="P412" s="134">
        <f t="shared" si="80"/>
        <v>5407.7253218884125</v>
      </c>
      <c r="Q412" s="63">
        <f>$C412/Q411</f>
        <v>3440.907579330531</v>
      </c>
      <c r="R412" s="49">
        <v>14000</v>
      </c>
      <c r="S412" s="104">
        <f>(S$444-S$408)/9+S408</f>
        <v>2.3388888888888886</v>
      </c>
      <c r="T412" s="139">
        <f t="shared" si="81"/>
        <v>5985.7482185273166</v>
      </c>
      <c r="U412" s="63">
        <f>$C412/U411</f>
        <v>3802.52995729548</v>
      </c>
      <c r="V412" s="49">
        <v>14000</v>
      </c>
      <c r="W412" s="104">
        <f>(W$444-W$408)/9+W408</f>
        <v>2.1944444444444442</v>
      </c>
      <c r="X412" s="139">
        <f t="shared" si="82"/>
        <v>6379.7468354430384</v>
      </c>
      <c r="Y412" s="63">
        <f>$C412/Y411</f>
        <v>4223.004450917535</v>
      </c>
      <c r="Z412" s="49">
        <v>14000</v>
      </c>
      <c r="AA412" s="104">
        <f>(AA$444-AA$408)/9+AA408</f>
        <v>2</v>
      </c>
      <c r="AB412" s="147">
        <f t="shared" si="83"/>
        <v>7000</v>
      </c>
      <c r="AC412" s="63">
        <f>IF($C412&gt;Z411,AB411,$C412/AC411)</f>
        <v>4744.3308673561751</v>
      </c>
      <c r="AL412" s="23"/>
    </row>
    <row r="413" spans="1:38" x14ac:dyDescent="0.25">
      <c r="A413" s="128"/>
      <c r="B413" s="187"/>
      <c r="C413" s="225">
        <f>C414/X$2/60/1.11</f>
        <v>26.872650665601132</v>
      </c>
      <c r="D413" s="38">
        <f>IF(AND(D412&lt;F$5,C412&lt;F414),C412/F414*100,IF(AND(D412&lt;J$5,C412&lt;J414),C412/(F414-((D412-F$5)/(J$5-F$5))*(F414-J414))*100,IF(AND(D412&lt;N$5,C412&lt;N414),C412/(J414-((D412-J$5)/(N$5-J$5))*(J414-N414))*100,IF(AND(D412&lt;R$5,C412&lt;R414),C412/(N414-((D412-N$5)/(R$5-N$5))*(N414-R414))*100,IF(AND(D412&lt;V$5,C416&lt;V414),C412/(R414-((D412-R$5)/(V$5-R$5))*(R414-V414))*100,100)))))</f>
        <v>100</v>
      </c>
      <c r="E413" s="28" t="s">
        <v>21</v>
      </c>
      <c r="F413" s="5">
        <v>11200</v>
      </c>
      <c r="G413" s="104">
        <f>(G$445-G$409)/9+G409</f>
        <v>3.2944444444444443</v>
      </c>
      <c r="H413" s="134">
        <f t="shared" si="78"/>
        <v>3399.6627318718383</v>
      </c>
      <c r="I413" s="129">
        <f>IF($C412&gt;F411,4,IF($C412&gt;F412,3,IF($C412&gt;F413,2,IF($C412&gt;F414,1,0))))</f>
        <v>1</v>
      </c>
      <c r="J413" s="49">
        <v>11200</v>
      </c>
      <c r="K413" s="104">
        <f>(K$445-K$409)/9+K409</f>
        <v>3.0444444444444443</v>
      </c>
      <c r="L413" s="134">
        <f t="shared" si="79"/>
        <v>3678.8321167883214</v>
      </c>
      <c r="M413" s="129">
        <f>IF($C412&gt;J411,4,IF($C412&gt;J412,3,IF($C412&gt;J413,2,IF($C412&gt;J414,1,0))))</f>
        <v>1</v>
      </c>
      <c r="N413" s="49">
        <v>11200</v>
      </c>
      <c r="O413" s="104">
        <f>(O$445-O$409)/9+O409</f>
        <v>2.7944444444444443</v>
      </c>
      <c r="P413" s="134">
        <f t="shared" si="80"/>
        <v>4007.9522862823064</v>
      </c>
      <c r="Q413" s="129">
        <f>IF($C412&gt;N411,4,IF($C412&gt;N412,3,IF($C412&gt;N413,2,IF($C412&gt;N414,1,0))))</f>
        <v>1</v>
      </c>
      <c r="R413" s="49">
        <v>11200</v>
      </c>
      <c r="S413" s="104">
        <f>(S$445-S$409)/9+S409</f>
        <v>2.5444444444444443</v>
      </c>
      <c r="T413" s="139">
        <f t="shared" si="81"/>
        <v>4401.7467248908297</v>
      </c>
      <c r="U413" s="129">
        <f>IF($C412&gt;R411,4,IF($C412&gt;R412,3,IF($C412&gt;R413,2,IF($C412&gt;R414,1,0))))</f>
        <v>1</v>
      </c>
      <c r="V413" s="49">
        <v>11200</v>
      </c>
      <c r="W413" s="104">
        <f>(W$445-W$409)/9+W409</f>
        <v>2.3499999999999996</v>
      </c>
      <c r="X413" s="139">
        <f t="shared" si="82"/>
        <v>4765.9574468085111</v>
      </c>
      <c r="Y413" s="129">
        <f>IF($C412&gt;V411,4,IF($C412&gt;V412,3,IF($C412&gt;V413,2,IF($C412&gt;V414,1,0))))</f>
        <v>1</v>
      </c>
      <c r="Z413" s="49">
        <v>11200</v>
      </c>
      <c r="AA413" s="104">
        <f>(AA$445-AA$409)/9+AA409</f>
        <v>2.15</v>
      </c>
      <c r="AB413" s="147">
        <f t="shared" si="83"/>
        <v>5209.302325581396</v>
      </c>
      <c r="AC413" s="129">
        <f>IF($C412&gt;Z411,4,IF($C412&gt;Z412,3,IF($C412&gt;Z413,2,IF($C412&gt;Z414,1,0))))</f>
        <v>1</v>
      </c>
      <c r="AL413" s="23"/>
    </row>
    <row r="414" spans="1:38" ht="15.75" thickBot="1" x14ac:dyDescent="0.3">
      <c r="A414" s="128"/>
      <c r="B414" s="188"/>
      <c r="C414" s="161">
        <f>D414*D411</f>
        <v>8948.5926716451777</v>
      </c>
      <c r="D414" s="33">
        <f>IF(AND(C412&gt;Z411,D412&gt;Z$5),AB411,IF(D412&gt;V$5,((D412-V$5)/(Z$5-V$5))*(AC412-Y412)+Y412,IF(D412&gt;R$5,((D412-R$5)/(V$5-R$5))*(Y412-U412)+U412,IF(D412&gt;N$5,((D412-N$5)/(R$5-N$5))*(U412-Q412)+Q412,IF(D412&gt;J$5,((D412-J$5)/(N$5-J$5))*(Q412-M412)+M412,IF(D412&gt;F$5,((D412-F$5)/(J$5-F$5))*(M412-I412)+I412,I412))))))</f>
        <v>3959.2020853858871</v>
      </c>
      <c r="E414" s="29" t="s">
        <v>7</v>
      </c>
      <c r="F414" s="114">
        <f>(F$446-F$410)/9+F410</f>
        <v>5155.5555555555557</v>
      </c>
      <c r="G414" s="106">
        <f>(G$446-G$410)/9+G410</f>
        <v>3.7111111111111112</v>
      </c>
      <c r="H414" s="135">
        <f t="shared" si="78"/>
        <v>1389.2215568862275</v>
      </c>
      <c r="I414" s="131">
        <f>IF(I413=1,($C412-F414)/(F413-F414),IF(I413=2,($C412-F413)/(F412-F413),IF(I413=3,($C412-F412)/(F411-F412),0)))</f>
        <v>0.62372386971317451</v>
      </c>
      <c r="J414" s="108">
        <f>(J$446-J$410)/9+J410</f>
        <v>4122.2222222222226</v>
      </c>
      <c r="K414" s="106">
        <f>(K$446-K$410)/9+K410</f>
        <v>2.4055555555555554</v>
      </c>
      <c r="L414" s="135">
        <f t="shared" si="79"/>
        <v>1713.6258660508086</v>
      </c>
      <c r="M414" s="131">
        <f>IF(M413=1,($C412-J414)/(J413-J414),IF(M413=2,($C412-J413)/(J412-J413),IF(M413=3,($C412-J412)/(J411-J412),0)))</f>
        <v>0.67865900333432805</v>
      </c>
      <c r="N414" s="108">
        <f>(N$446-N$410)/9+N410</f>
        <v>4077.7777777777778</v>
      </c>
      <c r="O414" s="106">
        <f>(O$446-O$410)/9+O410</f>
        <v>2.1666666666666665</v>
      </c>
      <c r="P414" s="135">
        <f t="shared" si="80"/>
        <v>1882.0512820512822</v>
      </c>
      <c r="Q414" s="131">
        <f>IF(Q413=1,($C412-N414)/(N413-N414),IF(Q413=2,($C412-N413)/(N412-N413),IF(Q413=3,($C412-N412)/(N411-N412),0)))</f>
        <v>0.680664251363443</v>
      </c>
      <c r="R414" s="108">
        <f>(R$446-R$410)/9+R410</f>
        <v>4022.2222222222222</v>
      </c>
      <c r="S414" s="106">
        <f>(S$446-S$410)/9+S410</f>
        <v>1.9222222222222223</v>
      </c>
      <c r="T414" s="142">
        <f t="shared" si="81"/>
        <v>2092.4855491329481</v>
      </c>
      <c r="U414" s="131">
        <f>IF(U413=1,($C412-R414)/(R413-R414),IF(U413=2,($C412-R413)/(R412-R413),IF(U413=3,($C412-R412)/(R411-R412),0)))</f>
        <v>0.6831358902847785</v>
      </c>
      <c r="V414" s="108">
        <f>(V$446-V$410)/9+V410</f>
        <v>3611.1111111111113</v>
      </c>
      <c r="W414" s="106">
        <f>(W$446-W$410)/9+W410</f>
        <v>1.5611111111111111</v>
      </c>
      <c r="X414" s="142">
        <f t="shared" si="82"/>
        <v>2313.1672597864772</v>
      </c>
      <c r="Y414" s="131">
        <f>IF(Y413=1,($C412-V414)/(V413-V414),IF(Y413=2,($C412-V413)/(V412-V413),IF(Y413=3,($C412-V412)/(V411-V412),0)))</f>
        <v>0.70030129593552992</v>
      </c>
      <c r="Z414" s="108">
        <f>(Z$446-Z$410)/9+Z410</f>
        <v>3111.1111111111113</v>
      </c>
      <c r="AA414" s="106">
        <f>(AA$446-AA$410)/9+AA410</f>
        <v>1.1944444444444444</v>
      </c>
      <c r="AB414" s="148">
        <f t="shared" si="83"/>
        <v>2604.651162790698</v>
      </c>
      <c r="AC414" s="131">
        <f>IF(AC413=1,($C412-Z414)/(Z413-Z414),IF(AC413=2,($C412-Z413)/(Z412-Z413),IF(AC413=3,($C412-Z412)/(Z411-Z412),0)))</f>
        <v>0.71882662791753704</v>
      </c>
      <c r="AL414" s="23"/>
    </row>
    <row r="415" spans="1:38" x14ac:dyDescent="0.25">
      <c r="A415" s="128"/>
      <c r="B415" s="186">
        <v>-5</v>
      </c>
      <c r="C415" s="25"/>
      <c r="D415" s="31">
        <f>IF(D416&gt;V$5,(1-(D416-V$5)/(Z$5-V$5))*(Y415-AC415)+AC415,IF(D416&gt;R$5,(1-(D416-R$5)/(V$5-R$5))*(U415-Y415)+Y415,IF(D416&gt;N$5,(1-(D416-N$5)/(R$5-N$5))*(Q415-U415)+U415,IF(D416&gt;J$5,(1-(D416-J$5)/(N$5-J$5))*(M415-Q415)+Q415,IF(D416&gt;F$5,(1-(D416-F$5)/(J$5-F$5))*(I415-M415)+M415,I415)))))</f>
        <v>2.3151801813458421</v>
      </c>
      <c r="E415" s="27" t="s">
        <v>6</v>
      </c>
      <c r="F415" s="75">
        <f>(F$443-F$407)/9+F411</f>
        <v>16188.888888888891</v>
      </c>
      <c r="G415" s="105">
        <f>(G$443-G$407)/9+G411</f>
        <v>2.822222222222222</v>
      </c>
      <c r="H415" s="133">
        <f t="shared" si="78"/>
        <v>5736.2204724409457</v>
      </c>
      <c r="I415" s="16">
        <f>IF(I417=0,G418,IF(I417=1,(G417-G418)*I418+G418,IF(I417=2,(G416-G417)*I418+G417,IF(I417=3,(G415-G416)*I418+G416,G415))))</f>
        <v>3.5273738395934382</v>
      </c>
      <c r="J415" s="107">
        <f>(J$443-J$407)/9+J411</f>
        <v>15988.888888888891</v>
      </c>
      <c r="K415" s="105">
        <f>(K$443-K$407)/9+K411</f>
        <v>2.6111111111111107</v>
      </c>
      <c r="L415" s="133">
        <f t="shared" si="79"/>
        <v>6123.4042553191503</v>
      </c>
      <c r="M415" s="16">
        <f>IF(M417=0,K418,IF(M417=1,(K417-K418)*M418+K418,IF(M417=2,(K416-K417)*M418+K417,IF(M417=3,(K415-K416)*M418+K416,K415))))</f>
        <v>2.8912282863488206</v>
      </c>
      <c r="N415" s="107">
        <f>(N$443-N$407)/9+N411</f>
        <v>15766.666666666668</v>
      </c>
      <c r="O415" s="105">
        <f>(O$443-O$407)/9+O411</f>
        <v>2.3999999999999995</v>
      </c>
      <c r="P415" s="133">
        <f t="shared" si="80"/>
        <v>6569.4444444444462</v>
      </c>
      <c r="Q415" s="16">
        <f>IF(Q417=0,O418,IF(Q417=1,(O417-O418)*Q418+O418,IF(Q417=2,(O416-O417)*Q418+O417,IF(Q417=3,(O415-O416)*Q418+O416,O415))))</f>
        <v>2.6334505073679146</v>
      </c>
      <c r="R415" s="107">
        <f>(R$443-R$407)/9+R411</f>
        <v>15566.666666666668</v>
      </c>
      <c r="S415" s="105">
        <f>(S$443-S$407)/9+S411</f>
        <v>2.1888888888888887</v>
      </c>
      <c r="T415" s="141">
        <f t="shared" si="81"/>
        <v>7111.6751269035549</v>
      </c>
      <c r="U415" s="16">
        <f>IF(U417=0,S418,IF(U417=1,(S417-S418)*U418+S418,IF(U417=2,(S416-S417)*U418+S417,IF(U417=3,(S415-S416)*U418+S416,S415))))</f>
        <v>2.3724831602301957</v>
      </c>
      <c r="V415" s="107">
        <f>(V$443-V$407)/9+V411</f>
        <v>14788.888888888891</v>
      </c>
      <c r="W415" s="105">
        <f>(W$443-W$407)/9+W411</f>
        <v>2.1388888888888884</v>
      </c>
      <c r="X415" s="141">
        <f t="shared" si="82"/>
        <v>6914.2857142857165</v>
      </c>
      <c r="Y415" s="16">
        <f>IF(Y417=0,W418,IF(Y417=1,(W417-W418)*Y418+W418,IF(Y417=2,(W416-W417)*Y418+W417,IF(Y417=3,(W415-W416)*Y418+W416,W415))))</f>
        <v>2.1326288747243156</v>
      </c>
      <c r="Z415" s="107">
        <f>(Z$443-Z$407)/9+Z411</f>
        <v>14066.666666666668</v>
      </c>
      <c r="AA415" s="105">
        <f>(AA$443-AA$407)/9+AA411</f>
        <v>2.0388888888888888</v>
      </c>
      <c r="AB415" s="145">
        <f t="shared" si="83"/>
        <v>6899.1825613079027</v>
      </c>
      <c r="AC415" s="59">
        <f>IF(AC417=0,AA418,IF(AC417=1,(AA417-AA418)*AC418+AA418,IF(AC417=2,(AA416-AA417)*AC418+AA417,IF(AC417=3,(AA415-AA416)*AC418+AA416,AA415))))</f>
        <v>1.8900564984596495</v>
      </c>
      <c r="AE415" s="23"/>
      <c r="AF415" s="23"/>
      <c r="AG415" s="23"/>
      <c r="AH415" s="23"/>
      <c r="AI415" s="23"/>
      <c r="AJ415" s="23"/>
      <c r="AK415" s="23"/>
      <c r="AL415" s="23"/>
    </row>
    <row r="416" spans="1:38" x14ac:dyDescent="0.25">
      <c r="A416" s="128"/>
      <c r="B416" s="187"/>
      <c r="C416" s="13">
        <f>C$1/(21-E$1)*(C$391-B415)</f>
        <v>8595.0413223140495</v>
      </c>
      <c r="D416" s="32">
        <f>(C416/P$1)^(1/1.3)*50+C$391+$C$2/2+$N$2/100*5+X$2/2</f>
        <v>46.194537315926937</v>
      </c>
      <c r="E416" s="28" t="s">
        <v>20</v>
      </c>
      <c r="F416" s="5">
        <v>14000</v>
      </c>
      <c r="G416" s="104">
        <f>(G$444-G$408)/9+G412</f>
        <v>3.1277777777777773</v>
      </c>
      <c r="H416" s="134">
        <f t="shared" si="78"/>
        <v>4476.0213143872124</v>
      </c>
      <c r="I416" s="63">
        <f>$C416/I415</f>
        <v>2436.6686699997485</v>
      </c>
      <c r="J416" s="49">
        <v>14000</v>
      </c>
      <c r="K416" s="104">
        <f>(K$444-K$408)/9+K412</f>
        <v>2.8777777777777773</v>
      </c>
      <c r="L416" s="134">
        <f t="shared" si="79"/>
        <v>4864.8648648648659</v>
      </c>
      <c r="M416" s="63">
        <f>$C416/M415</f>
        <v>2972.799264207626</v>
      </c>
      <c r="N416" s="49">
        <v>14000</v>
      </c>
      <c r="O416" s="104">
        <f>(O$444-O$408)/9+O412</f>
        <v>2.6277777777777773</v>
      </c>
      <c r="P416" s="134">
        <f t="shared" si="80"/>
        <v>5327.6955602537009</v>
      </c>
      <c r="Q416" s="63">
        <f>$C416/Q415</f>
        <v>3263.7945153199917</v>
      </c>
      <c r="R416" s="49">
        <v>14000</v>
      </c>
      <c r="S416" s="104">
        <f>(S$444-S$408)/9+S412</f>
        <v>2.3777777777777773</v>
      </c>
      <c r="T416" s="139">
        <f t="shared" si="81"/>
        <v>5887.8504672897207</v>
      </c>
      <c r="U416" s="63">
        <f>$C416/U415</f>
        <v>3622.8039323491325</v>
      </c>
      <c r="V416" s="49">
        <v>14000</v>
      </c>
      <c r="W416" s="104">
        <f>(W$444-W$408)/9+W412</f>
        <v>2.2388888888888885</v>
      </c>
      <c r="X416" s="139">
        <f t="shared" si="82"/>
        <v>6253.101736972706</v>
      </c>
      <c r="Y416" s="63">
        <f>$C416/Y415</f>
        <v>4030.2564708663285</v>
      </c>
      <c r="Z416" s="49">
        <v>14000</v>
      </c>
      <c r="AA416" s="104">
        <f>(AA$444-AA$408)/9+AA412</f>
        <v>2.0499999999999998</v>
      </c>
      <c r="AB416" s="147">
        <f t="shared" si="83"/>
        <v>6829.2682926829275</v>
      </c>
      <c r="AC416" s="63">
        <f>IF($C416&gt;Z415,AB415,$C416/AC415)</f>
        <v>4547.5049710518178</v>
      </c>
      <c r="AL416" s="23"/>
    </row>
    <row r="417" spans="1:38" x14ac:dyDescent="0.25">
      <c r="A417" s="128"/>
      <c r="B417" s="187"/>
      <c r="C417" s="225">
        <f>C418/X$2/60/1.11</f>
        <v>25.86429878898134</v>
      </c>
      <c r="D417" s="38">
        <f>IF(AND(D416&lt;F$5,C416&lt;F418),C416/F418*100,IF(AND(D416&lt;J$5,C416&lt;J418),C416/(F418-((D416-F$5)/(J$5-F$5))*(F418-J418))*100,IF(AND(D416&lt;N$5,C416&lt;N418),C416/(J418-((D416-J$5)/(N$5-J$5))*(J418-N418))*100,IF(AND(D416&lt;R$5,C416&lt;R418),C416/(N418-((D416-N$5)/(R$5-N$5))*(N418-R418))*100,IF(AND(D416&lt;V$5,C420&lt;V418),C416/(R418-((D416-R$5)/(V$5-R$5))*(R418-V418))*100,100)))))</f>
        <v>100</v>
      </c>
      <c r="E417" s="28" t="s">
        <v>21</v>
      </c>
      <c r="F417" s="5">
        <v>11200</v>
      </c>
      <c r="G417" s="104">
        <f>(G$445-G$409)/9+G413</f>
        <v>3.3388888888888886</v>
      </c>
      <c r="H417" s="134">
        <f t="shared" si="78"/>
        <v>3354.409317803661</v>
      </c>
      <c r="I417" s="129">
        <f>IF($C416&gt;F415,4,IF($C416&gt;F416,3,IF($C416&gt;F417,2,IF($C416&gt;F418,1,0))))</f>
        <v>1</v>
      </c>
      <c r="J417" s="49">
        <v>11200</v>
      </c>
      <c r="K417" s="104">
        <f>(K$445-K$409)/9+K413</f>
        <v>3.0888888888888886</v>
      </c>
      <c r="L417" s="134">
        <f t="shared" si="79"/>
        <v>3625.8992805755402</v>
      </c>
      <c r="M417" s="129">
        <f>IF($C416&gt;J415,4,IF($C416&gt;J416,3,IF($C416&gt;J417,2,IF($C416&gt;J418,1,0))))</f>
        <v>1</v>
      </c>
      <c r="N417" s="49">
        <v>11200</v>
      </c>
      <c r="O417" s="104">
        <f>(O$445-O$409)/9+O413</f>
        <v>2.8388888888888886</v>
      </c>
      <c r="P417" s="134">
        <f t="shared" si="80"/>
        <v>3945.2054794520554</v>
      </c>
      <c r="Q417" s="129">
        <f>IF($C416&gt;N415,4,IF($C416&gt;N416,3,IF($C416&gt;N417,2,IF($C416&gt;N418,1,0))))</f>
        <v>1</v>
      </c>
      <c r="R417" s="49">
        <v>11200</v>
      </c>
      <c r="S417" s="104">
        <f>(S$445-S$409)/9+S413</f>
        <v>2.5888888888888886</v>
      </c>
      <c r="T417" s="139">
        <f t="shared" si="81"/>
        <v>4326.1802575107304</v>
      </c>
      <c r="U417" s="129">
        <f>IF($C416&gt;R415,4,IF($C416&gt;R416,3,IF($C416&gt;R417,2,IF($C416&gt;R418,1,0))))</f>
        <v>1</v>
      </c>
      <c r="V417" s="49">
        <v>11200</v>
      </c>
      <c r="W417" s="104">
        <f>(W$445-W$409)/9+W413</f>
        <v>2.3999999999999995</v>
      </c>
      <c r="X417" s="139">
        <f t="shared" si="82"/>
        <v>4666.6666666666679</v>
      </c>
      <c r="Y417" s="129">
        <f>IF($C416&gt;V415,4,IF($C416&gt;V416,3,IF($C416&gt;V417,2,IF($C416&gt;V418,1,0))))</f>
        <v>1</v>
      </c>
      <c r="Z417" s="49">
        <v>11200</v>
      </c>
      <c r="AA417" s="104">
        <f>(AA$445-AA$409)/9+AA413</f>
        <v>2.1999999999999997</v>
      </c>
      <c r="AB417" s="147">
        <f t="shared" si="83"/>
        <v>5090.9090909090919</v>
      </c>
      <c r="AC417" s="129">
        <f>IF($C416&gt;Z415,4,IF($C416&gt;Z416,3,IF($C416&gt;Z417,2,IF($C416&gt;Z418,1,0))))</f>
        <v>1</v>
      </c>
      <c r="AL417" s="23"/>
    </row>
    <row r="418" spans="1:38" ht="15.75" thickBot="1" x14ac:dyDescent="0.3">
      <c r="A418" s="128"/>
      <c r="B418" s="188"/>
      <c r="C418" s="161">
        <f>D418*D415</f>
        <v>8612.8114967307865</v>
      </c>
      <c r="D418" s="33">
        <f>IF(AND(C416&gt;Z415,D416&gt;Z$5),AB415,IF(D416&gt;V$5,((D416-V$5)/(Z$5-V$5))*(AC416-Y416)+Y416,IF(D416&gt;R$5,((D416-R$5)/(V$5-R$5))*(Y416-U416)+U416,IF(D416&gt;N$5,((D416-N$5)/(R$5-N$5))*(U416-Q416)+Q416,IF(D416&gt;J$5,((D416-J$5)/(N$5-J$5))*(Q416-M416)+M416,IF(D416&gt;F$5,((D416-F$5)/(J$5-F$5))*(M416-I416)+I416,I416))))))</f>
        <v>3720.1473846947219</v>
      </c>
      <c r="E418" s="29" t="s">
        <v>7</v>
      </c>
      <c r="F418" s="114">
        <f>(F$446-F$410)/9+F414</f>
        <v>5211.1111111111113</v>
      </c>
      <c r="G418" s="106">
        <f>(G$446-G$410)/9+G414</f>
        <v>3.7722222222222226</v>
      </c>
      <c r="H418" s="135">
        <f t="shared" si="78"/>
        <v>1381.443298969072</v>
      </c>
      <c r="I418" s="131">
        <f>IF(I417=1,($C416-F418)/(F417-F418),IF(I417=2,($C416-F417)/(F416-F417),IF(I417=3,($C416-F416)/(F415-F416),0)))</f>
        <v>0.56503472914334774</v>
      </c>
      <c r="J418" s="108">
        <f>(J$446-J$410)/9+J414</f>
        <v>4244.4444444444453</v>
      </c>
      <c r="K418" s="106">
        <f>(K$446-K$410)/9+K414</f>
        <v>2.5611111111111109</v>
      </c>
      <c r="L418" s="135">
        <f t="shared" si="79"/>
        <v>1657.2668112798269</v>
      </c>
      <c r="M418" s="131">
        <f>IF(M417=1,($C416-J418)/(J417-J418),IF(M417=2,($C416-J417)/(J416-J417),IF(M417=3,($C416-J416)/(J415-J416),0)))</f>
        <v>0.62548517413460769</v>
      </c>
      <c r="N418" s="108">
        <f>(N$446-N$410)/9+N414</f>
        <v>4155.5555555555557</v>
      </c>
      <c r="O418" s="106">
        <f>(O$446-O$410)/9+O414</f>
        <v>2.2833333333333332</v>
      </c>
      <c r="P418" s="135">
        <f t="shared" si="80"/>
        <v>1819.9513381995134</v>
      </c>
      <c r="Q418" s="131">
        <f>IF(Q417=1,($C416-N418)/(N417-N418),IF(Q417=2,($C416-N417)/(N416-N417),IF(Q417=3,($C416-N416)/(N415-N416),0)))</f>
        <v>0.63021091326224676</v>
      </c>
      <c r="R418" s="108">
        <f>(R$446-R$410)/9+R414</f>
        <v>4044.4444444444443</v>
      </c>
      <c r="S418" s="106">
        <f>(S$446-S$410)/9+S414</f>
        <v>1.9944444444444445</v>
      </c>
      <c r="T418" s="142">
        <f t="shared" si="81"/>
        <v>2027.8551532033425</v>
      </c>
      <c r="U418" s="131">
        <f>IF(U417=1,($C416-R418)/(R417-R418),IF(U417=2,($C416-R417)/(R416-R417),IF(U417=3,($C416-R416)/(R415-R416),0)))</f>
        <v>0.63595297982649757</v>
      </c>
      <c r="V418" s="108">
        <f>(V$446-V$410)/9+V414</f>
        <v>3622.2222222222226</v>
      </c>
      <c r="W418" s="106">
        <f>(W$446-W$410)/9+W414</f>
        <v>1.6222222222222222</v>
      </c>
      <c r="X418" s="142">
        <f t="shared" si="82"/>
        <v>2232.8767123287676</v>
      </c>
      <c r="Y418" s="131">
        <f>IF(Y417=1,($C416-V418)/(V417-V418),IF(Y417=2,($C416-V417)/(V416-V417),IF(Y417=3,($C416-V416)/(V415-V416),0)))</f>
        <v>0.65623712464554906</v>
      </c>
      <c r="Z418" s="108">
        <f>(Z$446-Z$410)/9+Z414</f>
        <v>3122.2222222222226</v>
      </c>
      <c r="AA418" s="106">
        <f>(AA$446-AA$410)/9+AA414</f>
        <v>1.2388888888888889</v>
      </c>
      <c r="AB418" s="148">
        <f t="shared" si="83"/>
        <v>2520.1793721973095</v>
      </c>
      <c r="AC418" s="131">
        <f>IF(AC417=1,($C416-Z418)/(Z417-Z418),IF(AC417=2,($C416-Z417)/(Z416-Z417),IF(AC417=3,($C416-Z416)/(Z415-Z416),0)))</f>
        <v>0.67751543192333485</v>
      </c>
      <c r="AL418" s="23"/>
    </row>
    <row r="419" spans="1:38" x14ac:dyDescent="0.25">
      <c r="A419" s="128"/>
      <c r="B419" s="186">
        <v>-4</v>
      </c>
      <c r="C419" s="34"/>
      <c r="D419" s="31">
        <f>IF(D420&gt;V$5,(1-(D420-V$5)/(Z$5-V$5))*(Y419-AC419)+AC419,IF(D420&gt;R$5,(1-(D420-R$5)/(V$5-R$5))*(U419-Y419)+Y419,IF(D420&gt;N$5,(1-(D420-N$5)/(R$5-N$5))*(Q419-U419)+U419,IF(D420&gt;J$5,(1-(D420-J$5)/(N$5-J$5))*(M419-Q419)+Q419,IF(D420&gt;F$5,(1-(D420-F$5)/(J$5-F$5))*(I419-M419)+M419,I419)))))</f>
        <v>2.3743855616384146</v>
      </c>
      <c r="E419" s="27" t="s">
        <v>6</v>
      </c>
      <c r="F419" s="75">
        <f>(F$443-F$407)/9+F415</f>
        <v>16233.333333333336</v>
      </c>
      <c r="G419" s="105">
        <f>(G$443-G$407)/9+G415</f>
        <v>2.8833333333333329</v>
      </c>
      <c r="H419" s="133">
        <f t="shared" si="78"/>
        <v>5630.0578034682103</v>
      </c>
      <c r="I419" s="16">
        <f>IF(I421=0,G422,IF(I421=1,(G421-G422)*I422+G422,IF(I421=2,(G420-G421)*I422+G421,IF(I421=3,(G419-G420)*I422+G420,G419))))</f>
        <v>3.605972389884545</v>
      </c>
      <c r="J419" s="107">
        <f>(J$443-J$407)/9+J415</f>
        <v>16033.333333333336</v>
      </c>
      <c r="K419" s="105">
        <f>(K$443-K$407)/9+K415</f>
        <v>2.6666666666666661</v>
      </c>
      <c r="L419" s="133">
        <f t="shared" si="79"/>
        <v>6012.5000000000018</v>
      </c>
      <c r="M419" s="16">
        <f>IF(M421=0,K422,IF(M421=1,(K421-K422)*M422+K422,IF(M421=2,(K420-K421)*M422+K421,IF(M421=3,(K419-K420)*M422+K420,K419))))</f>
        <v>2.9543371632063424</v>
      </c>
      <c r="N419" s="107">
        <f>(N$443-N$407)/9+N415</f>
        <v>15800.000000000002</v>
      </c>
      <c r="O419" s="105">
        <f>(O$443-O$407)/9+O415</f>
        <v>2.4499999999999993</v>
      </c>
      <c r="P419" s="133">
        <f t="shared" si="80"/>
        <v>6448.9795918367372</v>
      </c>
      <c r="Q419" s="16">
        <f>IF(Q421=0,O422,IF(Q421=1,(O421-O422)*Q422+O422,IF(Q421=2,(O420-O421)*Q422+O421,IF(Q421=3,(O419-O420)*Q422+O420,O419))))</f>
        <v>2.6796716622510441</v>
      </c>
      <c r="R419" s="107">
        <f>(R$443-R$407)/9+R415</f>
        <v>15600.000000000002</v>
      </c>
      <c r="S419" s="105">
        <f>(S$443-S$407)/9+S415</f>
        <v>2.2333333333333329</v>
      </c>
      <c r="T419" s="141">
        <f t="shared" si="81"/>
        <v>6985.074626865674</v>
      </c>
      <c r="U419" s="16">
        <f>IF(U421=0,S422,IF(U421=1,(S421-S422)*U422+S422,IF(U421=2,(S420-S421)*U422+S421,IF(U421=3,(S419-S420)*U422+S420,S419))))</f>
        <v>2.4001364537473284</v>
      </c>
      <c r="V419" s="107">
        <f>(V$443-V$407)/9+V415</f>
        <v>14833.333333333336</v>
      </c>
      <c r="W419" s="105">
        <f>(W$443-W$407)/9+W415</f>
        <v>2.1833333333333327</v>
      </c>
      <c r="X419" s="133">
        <f t="shared" si="82"/>
        <v>6793.8931297709951</v>
      </c>
      <c r="Y419" s="16">
        <f>IF(Y421=0,W422,IF(Y421=1,(W421-W422)*Y422+W422,IF(Y421=2,(W420-W421)*Y422+W421,IF(Y421=3,(W419-W420)*Y422+W420,W419))))</f>
        <v>2.152566716423344</v>
      </c>
      <c r="Z419" s="107">
        <f>(Z$443-Z$407)/9+Z415</f>
        <v>14100.000000000002</v>
      </c>
      <c r="AA419" s="105">
        <f>(AA$443-AA$407)/9+AA415</f>
        <v>2.083333333333333</v>
      </c>
      <c r="AB419" s="145">
        <f t="shared" si="83"/>
        <v>6768.0000000000018</v>
      </c>
      <c r="AC419" s="59">
        <f>IF(AC421=0,AA422,IF(AC421=1,(AA421-AA422)*AC422+AA422,IF(AC421=2,(AA420-AA421)*AC422+AA421,IF(AC421=3,(AA419-AA420)*AC422+AA420,AA419))))</f>
        <v>1.8982207499487738</v>
      </c>
      <c r="AE419" s="23"/>
      <c r="AF419" s="23"/>
      <c r="AG419" s="23"/>
      <c r="AH419" s="23"/>
      <c r="AI419" s="23"/>
      <c r="AJ419" s="23"/>
      <c r="AK419" s="23"/>
      <c r="AL419" s="23"/>
    </row>
    <row r="420" spans="1:38" x14ac:dyDescent="0.25">
      <c r="A420" s="128"/>
      <c r="B420" s="187"/>
      <c r="C420" s="13">
        <f>C$1/(21-E$1)*(C$391-B419)</f>
        <v>8264.4628099173551</v>
      </c>
      <c r="D420" s="32">
        <f>(C420/P$1)^(1/1.3)*50+C$391+$C$2/2+$N$2/100*5+X$2/2</f>
        <v>45.520073503071472</v>
      </c>
      <c r="E420" s="28" t="s">
        <v>20</v>
      </c>
      <c r="F420" s="5">
        <v>14000</v>
      </c>
      <c r="G420" s="104">
        <f>(G$444-G$408)/9+G416</f>
        <v>3.1666666666666661</v>
      </c>
      <c r="H420" s="134">
        <f t="shared" si="78"/>
        <v>4421.0526315789484</v>
      </c>
      <c r="I420" s="63">
        <f>$C420/I419</f>
        <v>2291.8818882531609</v>
      </c>
      <c r="J420" s="49">
        <v>14000</v>
      </c>
      <c r="K420" s="104">
        <f>(K$444-K$408)/9+K416</f>
        <v>2.9166666666666661</v>
      </c>
      <c r="L420" s="134">
        <f t="shared" si="79"/>
        <v>4800.0000000000009</v>
      </c>
      <c r="M420" s="63">
        <f>$C420/M419</f>
        <v>2797.4000100069597</v>
      </c>
      <c r="N420" s="49">
        <v>14000</v>
      </c>
      <c r="O420" s="104">
        <f>(O$444-O$408)/9+O416</f>
        <v>2.6666666666666661</v>
      </c>
      <c r="P420" s="134">
        <f t="shared" si="80"/>
        <v>5250.0000000000009</v>
      </c>
      <c r="Q420" s="63">
        <f>$C420/Q419</f>
        <v>3084.1326295083618</v>
      </c>
      <c r="R420" s="49">
        <v>14000</v>
      </c>
      <c r="S420" s="104">
        <f>(S$444-S$408)/9+S416</f>
        <v>2.4166666666666661</v>
      </c>
      <c r="T420" s="139">
        <f t="shared" si="81"/>
        <v>5793.1034482758632</v>
      </c>
      <c r="U420" s="63">
        <f>$C420/U419</f>
        <v>3443.3303977422056</v>
      </c>
      <c r="V420" s="49">
        <v>14000</v>
      </c>
      <c r="W420" s="104">
        <f>(W$444-W$408)/9+W416</f>
        <v>2.2833333333333328</v>
      </c>
      <c r="X420" s="139">
        <f t="shared" si="82"/>
        <v>6131.3868613138702</v>
      </c>
      <c r="Y420" s="63">
        <f>$C420/Y419</f>
        <v>3839.352688519406</v>
      </c>
      <c r="Z420" s="49">
        <v>14000</v>
      </c>
      <c r="AA420" s="104">
        <f>(AA$444-AA$408)/9+AA416</f>
        <v>2.0999999999999996</v>
      </c>
      <c r="AB420" s="147">
        <f t="shared" si="83"/>
        <v>6666.6666666666679</v>
      </c>
      <c r="AC420" s="63">
        <f>IF($C420&gt;Z419,AB419,$C420/AC419)</f>
        <v>4353.7943677732865</v>
      </c>
      <c r="AL420" s="23"/>
    </row>
    <row r="421" spans="1:38" x14ac:dyDescent="0.25">
      <c r="A421" s="128"/>
      <c r="B421" s="187"/>
      <c r="C421" s="225">
        <f>C422/X$2/60/1.11</f>
        <v>24.84564565419431</v>
      </c>
      <c r="D421" s="38">
        <f>IF(AND(D420&lt;F$5,C420&lt;F422),C420/F422*100,IF(AND(D420&lt;J$5,C420&lt;J422),C420/(F422-((D420-F$5)/(J$5-F$5))*(F422-J422))*100,IF(AND(D420&lt;N$5,C420&lt;N422),C420/(J422-((D420-J$5)/(N$5-J$5))*(J422-N422))*100,IF(AND(D420&lt;R$5,C420&lt;R422),C420/(N422-((D420-N$5)/(R$5-N$5))*(N422-R422))*100,IF(AND(D420&lt;V$5,C424&lt;V422),C420/(R422-((D420-R$5)/(V$5-R$5))*(R422-V422))*100,100)))))</f>
        <v>100</v>
      </c>
      <c r="E421" s="28" t="s">
        <v>21</v>
      </c>
      <c r="F421" s="5">
        <v>11200</v>
      </c>
      <c r="G421" s="104">
        <f>(G$445-G$409)/9+G417</f>
        <v>3.3833333333333329</v>
      </c>
      <c r="H421" s="134">
        <f t="shared" si="78"/>
        <v>3310.3448275862074</v>
      </c>
      <c r="I421" s="129">
        <f>IF($C420&gt;F419,4,IF($C420&gt;F420,3,IF($C420&gt;F421,2,IF($C420&gt;F422,1,0))))</f>
        <v>1</v>
      </c>
      <c r="J421" s="49">
        <v>11200</v>
      </c>
      <c r="K421" s="104">
        <f>(K$445-K$409)/9+K417</f>
        <v>3.1333333333333329</v>
      </c>
      <c r="L421" s="134">
        <f t="shared" si="79"/>
        <v>3574.4680851063836</v>
      </c>
      <c r="M421" s="129">
        <f>IF($C420&gt;J419,4,IF($C420&gt;J420,3,IF($C420&gt;J421,2,IF($C420&gt;J422,1,0))))</f>
        <v>1</v>
      </c>
      <c r="N421" s="49">
        <v>11200</v>
      </c>
      <c r="O421" s="104">
        <f>(O$445-O$409)/9+O417</f>
        <v>2.8833333333333329</v>
      </c>
      <c r="P421" s="134">
        <f t="shared" si="80"/>
        <v>3884.3930635838155</v>
      </c>
      <c r="Q421" s="129">
        <f>IF($C420&gt;N419,4,IF($C420&gt;N420,3,IF($C420&gt;N421,2,IF($C420&gt;N422,1,0))))</f>
        <v>1</v>
      </c>
      <c r="R421" s="49">
        <v>11200</v>
      </c>
      <c r="S421" s="104">
        <f>(S$445-S$409)/9+S417</f>
        <v>2.6333333333333329</v>
      </c>
      <c r="T421" s="139">
        <f t="shared" si="81"/>
        <v>4253.1645569620259</v>
      </c>
      <c r="U421" s="129">
        <f>IF($C420&gt;R419,4,IF($C420&gt;R420,3,IF($C420&gt;R421,2,IF($C420&gt;R422,1,0))))</f>
        <v>1</v>
      </c>
      <c r="V421" s="49">
        <v>11200</v>
      </c>
      <c r="W421" s="104">
        <f>(W$445-W$409)/9+W417</f>
        <v>2.4499999999999993</v>
      </c>
      <c r="X421" s="139">
        <f t="shared" si="82"/>
        <v>4571.4285714285725</v>
      </c>
      <c r="Y421" s="129">
        <f>IF($C420&gt;V419,4,IF($C420&gt;V420,3,IF($C420&gt;V421,2,IF($C420&gt;V422,1,0))))</f>
        <v>1</v>
      </c>
      <c r="Z421" s="49">
        <v>11200</v>
      </c>
      <c r="AA421" s="104">
        <f>(AA$445-AA$409)/9+AA417</f>
        <v>2.2499999999999996</v>
      </c>
      <c r="AB421" s="147">
        <f t="shared" si="83"/>
        <v>4977.7777777777792</v>
      </c>
      <c r="AC421" s="129">
        <f>IF($C420&gt;Z419,4,IF($C420&gt;Z420,3,IF($C420&gt;Z421,2,IF($C420&gt;Z422,1,0))))</f>
        <v>1</v>
      </c>
      <c r="AL421" s="23"/>
    </row>
    <row r="422" spans="1:38" ht="15.75" thickBot="1" x14ac:dyDescent="0.3">
      <c r="A422" s="128"/>
      <c r="B422" s="188"/>
      <c r="C422" s="161">
        <f>D422*D419</f>
        <v>8273.600002846706</v>
      </c>
      <c r="D422" s="33">
        <f>IF(AND(C420&gt;Z419,D420&gt;Z$5),AB419,IF(D420&gt;V$5,((D420-V$5)/(Z$5-V$5))*(AC420-Y420)+Y420,IF(D420&gt;R$5,((D420-R$5)/(V$5-R$5))*(Y420-U420)+U420,IF(D420&gt;N$5,((D420-N$5)/(R$5-N$5))*(U420-Q420)+Q420,IF(D420&gt;J$5,((D420-J$5)/(N$5-J$5))*(Q420-M420)+M420,IF(D420&gt;F$5,((D420-F$5)/(J$5-F$5))*(M420-I420)+I420,I420))))))</f>
        <v>3484.5225377539832</v>
      </c>
      <c r="E422" s="29" t="s">
        <v>7</v>
      </c>
      <c r="F422" s="114">
        <f>(F$446-F$410)/9+F418</f>
        <v>5266.666666666667</v>
      </c>
      <c r="G422" s="106">
        <f>(G$446-G$410)/9+G418</f>
        <v>3.8333333333333339</v>
      </c>
      <c r="H422" s="135">
        <f t="shared" si="78"/>
        <v>1373.9130434782608</v>
      </c>
      <c r="I422" s="131">
        <f>IF(I421=1,($C420-F422)/(F421-F422),IF(I421=2,($C420-F421)/(F420-F421),IF(I421=3,($C420-F420)/(F419-F420),0)))</f>
        <v>0.50524654099730704</v>
      </c>
      <c r="J422" s="108">
        <f>(J$446-J$410)/9+J418</f>
        <v>4366.6666666666679</v>
      </c>
      <c r="K422" s="106">
        <f>(K$446-K$410)/9+K418</f>
        <v>2.7166666666666663</v>
      </c>
      <c r="L422" s="135">
        <f t="shared" si="79"/>
        <v>1607.3619631901847</v>
      </c>
      <c r="M422" s="131">
        <f>IF(M421=1,($C420-J422)/(J421-J422),IF(M421=2,($C420-J421)/(J420-J421),IF(M421=3,($C420-J420)/(J419-J420),0)))</f>
        <v>0.57040919169522264</v>
      </c>
      <c r="N422" s="108">
        <f>(N$446-N$410)/9+N418</f>
        <v>4233.333333333333</v>
      </c>
      <c r="O422" s="106">
        <f>(O$446-O$410)/9+O418</f>
        <v>2.4</v>
      </c>
      <c r="P422" s="135">
        <f t="shared" si="80"/>
        <v>1763.8888888888889</v>
      </c>
      <c r="Q422" s="131">
        <f>IF(Q421=1,($C420-N422)/(N421-N422),IF(Q421=2,($C420-N421)/(N420-N421),IF(Q421=3,($C420-N420)/(N419-N420),0)))</f>
        <v>0.57863102534698874</v>
      </c>
      <c r="R422" s="108">
        <f>(R$446-R$410)/9+R418</f>
        <v>4066.6666666666665</v>
      </c>
      <c r="S422" s="106">
        <f>(S$446-S$410)/9+S418</f>
        <v>2.0666666666666669</v>
      </c>
      <c r="T422" s="142">
        <f t="shared" si="81"/>
        <v>1967.7419354838707</v>
      </c>
      <c r="U422" s="131">
        <f>IF(U421=1,($C420-R422)/(R421-R422),IF(U421=2,($C420-R421)/(R420-R421),IF(U421=3,($C420-R420)/(R419-R420),0)))</f>
        <v>0.58847609484822738</v>
      </c>
      <c r="V422" s="108">
        <f>(V$446-V$410)/9+V418</f>
        <v>3633.3333333333339</v>
      </c>
      <c r="W422" s="106">
        <f>(W$446-W$410)/9+W418</f>
        <v>1.6833333333333333</v>
      </c>
      <c r="X422" s="142">
        <f t="shared" si="82"/>
        <v>2158.4158415841589</v>
      </c>
      <c r="Y422" s="131">
        <f>IF(Y421=1,($C420-V422)/(V421-V422),IF(Y421=2,($C420-V421)/(V420-V421),IF(Y421=3,($C420-V420)/(V419-V420),0)))</f>
        <v>0.61204354316088394</v>
      </c>
      <c r="Z422" s="108">
        <f>(Z$446-Z$410)/9+Z418</f>
        <v>3133.3333333333339</v>
      </c>
      <c r="AA422" s="106">
        <f>(AA$446-AA$410)/9+AA418</f>
        <v>1.2833333333333334</v>
      </c>
      <c r="AB422" s="148">
        <f t="shared" si="83"/>
        <v>2441.5584415584417</v>
      </c>
      <c r="AC422" s="131">
        <f>IF(AC421=1,($C420-Z422)/(Z421-Z422),IF(AC421=2,($C420-Z421)/(Z420-Z421),IF(AC421=3,($C420-Z420)/(Z419-Z420),0)))</f>
        <v>0.63609043098149032</v>
      </c>
      <c r="AL422" s="23"/>
    </row>
    <row r="423" spans="1:38" x14ac:dyDescent="0.25">
      <c r="A423" s="128"/>
      <c r="B423" s="186">
        <v>-3</v>
      </c>
      <c r="C423" s="25"/>
      <c r="D423" s="31">
        <f>IF(D424&gt;V$5,(1-(D424-V$5)/(Z$5-V$5))*(Y423-AC423)+AC423,IF(D424&gt;R$5,(1-(D424-R$5)/(V$5-R$5))*(U423-Y423)+Y423,IF(D424&gt;N$5,(1-(D424-N$5)/(R$5-N$5))*(Q423-U423)+U423,IF(D424&gt;J$5,(1-(D424-J$5)/(N$5-J$5))*(M423-Q423)+Q423,IF(D424&gt;F$5,(1-(D424-F$5)/(J$5-F$5))*(I423-M423)+M423,I423)))))</f>
        <v>2.439989695710008</v>
      </c>
      <c r="E423" s="27" t="s">
        <v>6</v>
      </c>
      <c r="F423" s="75">
        <f>(F$443-F$407)/9+F419</f>
        <v>16277.777777777781</v>
      </c>
      <c r="G423" s="105">
        <f>(G$443-G$407)/9+G419</f>
        <v>2.9444444444444438</v>
      </c>
      <c r="H423" s="133">
        <f t="shared" si="78"/>
        <v>5528.3018867924557</v>
      </c>
      <c r="I423" s="16">
        <f>IF(I425=0,G426,IF(I425=1,(G425-G426)*I426+G426,IF(I425=2,(G424-G425)*I426+G425,IF(I425=3,(G423-G424)*I426+G424,G423))))</f>
        <v>3.6870913118120545</v>
      </c>
      <c r="J423" s="107">
        <f>(J$443-J$407)/9+J419</f>
        <v>16077.777777777781</v>
      </c>
      <c r="K423" s="105">
        <f>(K$443-K$407)/9+K419</f>
        <v>2.7222222222222214</v>
      </c>
      <c r="L423" s="133">
        <f t="shared" si="79"/>
        <v>5906.122448979595</v>
      </c>
      <c r="M423" s="16">
        <f>IF(M425=0,K426,IF(M425=1,(K425-K426)*M426+K426,IF(M425=2,(K424-K425)*M426+K425,IF(M425=3,(K423-K424)*M426+K424,K423))))</f>
        <v>3.0290721787410524</v>
      </c>
      <c r="N423" s="107">
        <f>(N$443-N$407)/9+N419</f>
        <v>15833.333333333336</v>
      </c>
      <c r="O423" s="105">
        <f>(O$443-O$407)/9+O419</f>
        <v>2.4999999999999991</v>
      </c>
      <c r="P423" s="133">
        <f t="shared" si="80"/>
        <v>6333.3333333333367</v>
      </c>
      <c r="Q423" s="16">
        <f>IF(Q425=0,O426,IF(Q425=1,(O425-O426)*Q426+O426,IF(Q425=2,(O424-O425)*Q426+O425,IF(Q425=3,(O423-O424)*Q426+O424,O423))))</f>
        <v>2.7328644213394941</v>
      </c>
      <c r="R423" s="107">
        <f>(R$443-R$407)/9+R419</f>
        <v>15633.333333333336</v>
      </c>
      <c r="S423" s="105">
        <f>(S$443-S$407)/9+S419</f>
        <v>2.2777777777777772</v>
      </c>
      <c r="T423" s="141">
        <f t="shared" si="81"/>
        <v>6863.4146341463438</v>
      </c>
      <c r="U423" s="16">
        <f>IF(U425=0,S426,IF(U425=1,(S425-S426)*U426+S426,IF(U425=2,(S424-S425)*U426+S425,IF(U425=3,(S423-S424)*U426+S424,S423))))</f>
        <v>2.4302674471992654</v>
      </c>
      <c r="V423" s="107">
        <f>(V$443-V$407)/9+V419</f>
        <v>14877.777777777781</v>
      </c>
      <c r="W423" s="105">
        <f>(W$443-W$407)/9+W419</f>
        <v>2.227777777777777</v>
      </c>
      <c r="X423" s="141">
        <f t="shared" si="82"/>
        <v>6678.3042394015001</v>
      </c>
      <c r="Y423" s="16">
        <f>IF(Y425=0,W426,IF(Y425=1,(W425-W426)*Y426+W426,IF(Y425=2,(W424-W425)*Y426+W425,IF(Y425=3,(W423-W424)*Y426+W424,W423))))</f>
        <v>2.1733884297520656</v>
      </c>
      <c r="Z423" s="107">
        <f>(Z$443-Z$407)/9+Z419</f>
        <v>14133.333333333336</v>
      </c>
      <c r="AA423" s="105">
        <f>(AA$443-AA$407)/9+AA419</f>
        <v>2.1277777777777773</v>
      </c>
      <c r="AB423" s="145">
        <f t="shared" si="83"/>
        <v>6642.2976501305511</v>
      </c>
      <c r="AC423" s="59">
        <f>IF(AC425=0,AA426,IF(AC425=1,(AA425-AA426)*AC426+AA426,IF(AC425=2,(AA424-AA425)*AC426+AA425,IF(AC425=3,(AA423-AA424)*AC426+AA424,AA423))))</f>
        <v>1.9058136221145623</v>
      </c>
      <c r="AE423" s="23"/>
      <c r="AF423" s="23"/>
      <c r="AG423" s="23"/>
      <c r="AH423" s="23"/>
      <c r="AI423" s="23"/>
      <c r="AJ423" s="23"/>
      <c r="AK423" s="23"/>
      <c r="AL423" s="23"/>
    </row>
    <row r="424" spans="1:38" x14ac:dyDescent="0.25">
      <c r="A424" s="128"/>
      <c r="B424" s="187"/>
      <c r="C424" s="13">
        <f>C$1/(21-E$1)*(C$391-B423)</f>
        <v>7933.8842975206617</v>
      </c>
      <c r="D424" s="32">
        <f>(C424/P$1)^(1/1.3)*50+C$391+$C$2/2+$N$2/100*5+X$2/2</f>
        <v>44.839353176971343</v>
      </c>
      <c r="E424" s="28" t="s">
        <v>20</v>
      </c>
      <c r="F424" s="5">
        <v>14000</v>
      </c>
      <c r="G424" s="104">
        <f>(G$444-G$408)/9+G420</f>
        <v>3.2055555555555548</v>
      </c>
      <c r="H424" s="134">
        <f t="shared" si="78"/>
        <v>4367.4176776429822</v>
      </c>
      <c r="I424" s="63">
        <f>$C424/I423</f>
        <v>2151.8003289214666</v>
      </c>
      <c r="J424" s="49">
        <v>14000</v>
      </c>
      <c r="K424" s="104">
        <f>(K$444-K$408)/9+K420</f>
        <v>2.9555555555555548</v>
      </c>
      <c r="L424" s="134">
        <f t="shared" si="79"/>
        <v>4736.8421052631593</v>
      </c>
      <c r="M424" s="63">
        <f>$C424/M423</f>
        <v>2619.245706062427</v>
      </c>
      <c r="N424" s="49">
        <v>14000</v>
      </c>
      <c r="O424" s="104">
        <f>(O$444-O$408)/9+O420</f>
        <v>2.7055555555555548</v>
      </c>
      <c r="P424" s="134">
        <f t="shared" si="80"/>
        <v>5174.5379876796733</v>
      </c>
      <c r="Q424" s="63">
        <f>$C424/Q423</f>
        <v>2903.1386392860004</v>
      </c>
      <c r="R424" s="49">
        <v>14000</v>
      </c>
      <c r="S424" s="104">
        <f>(S$444-S$408)/9+S420</f>
        <v>2.4555555555555548</v>
      </c>
      <c r="T424" s="139">
        <f t="shared" si="81"/>
        <v>5701.3574660633503</v>
      </c>
      <c r="U424" s="63">
        <f>$C424/U423</f>
        <v>3264.613656683744</v>
      </c>
      <c r="V424" s="49">
        <v>14000</v>
      </c>
      <c r="W424" s="104">
        <f>(W$444-W$408)/9+W420</f>
        <v>2.3277777777777771</v>
      </c>
      <c r="X424" s="139">
        <f t="shared" si="82"/>
        <v>6014.319809069214</v>
      </c>
      <c r="Y424" s="63">
        <f>$C424/Y423</f>
        <v>3650.467716176136</v>
      </c>
      <c r="Z424" s="49">
        <v>14000</v>
      </c>
      <c r="AA424" s="104">
        <f>(AA$444-AA$408)/9+AA420</f>
        <v>2.1499999999999995</v>
      </c>
      <c r="AB424" s="147">
        <f t="shared" si="83"/>
        <v>6511.6279069767461</v>
      </c>
      <c r="AC424" s="63">
        <f>IF($C424&gt;Z423,AB423,$C424/AC423)</f>
        <v>4162.9906542056087</v>
      </c>
      <c r="AL424" s="23"/>
    </row>
    <row r="425" spans="1:38" x14ac:dyDescent="0.25">
      <c r="A425" s="128"/>
      <c r="B425" s="187"/>
      <c r="C425" s="225">
        <f>C426/X$2/60/1.11</f>
        <v>23.835692893811846</v>
      </c>
      <c r="D425" s="38">
        <f>IF(AND(D424&lt;F$5,C424&lt;F426),C424/F426*100,IF(AND(D424&lt;J$5,C424&lt;J426),C424/(F426-((D424-F$5)/(J$5-F$5))*(F426-J426))*100,IF(AND(D424&lt;N$5,C424&lt;N426),C424/(J426-((D424-J$5)/(N$5-J$5))*(J426-N426))*100,IF(AND(D424&lt;R$5,C424&lt;R426),C424/(N426-((D424-N$5)/(R$5-N$5))*(N426-R426))*100,IF(AND(D424&lt;V$5,C428&lt;V426),C424/(R426-((D424-R$5)/(V$5-R$5))*(R426-V426))*100,100)))))</f>
        <v>100</v>
      </c>
      <c r="E425" s="28" t="s">
        <v>21</v>
      </c>
      <c r="F425" s="5">
        <v>11200</v>
      </c>
      <c r="G425" s="104">
        <f>(G$445-G$409)/9+G421</f>
        <v>3.4277777777777771</v>
      </c>
      <c r="H425" s="134">
        <f t="shared" si="78"/>
        <v>3267.4230145867105</v>
      </c>
      <c r="I425" s="129">
        <f>IF($C424&gt;F423,4,IF($C424&gt;F424,3,IF($C424&gt;F425,2,IF($C424&gt;F426,1,0))))</f>
        <v>1</v>
      </c>
      <c r="J425" s="49">
        <v>11200</v>
      </c>
      <c r="K425" s="104">
        <f>(K$445-K$409)/9+K421</f>
        <v>3.1777777777777771</v>
      </c>
      <c r="L425" s="134">
        <f t="shared" si="79"/>
        <v>3524.4755244755252</v>
      </c>
      <c r="M425" s="129">
        <f>IF($C424&gt;J423,4,IF($C424&gt;J424,3,IF($C424&gt;J425,2,IF($C424&gt;J426,1,0))))</f>
        <v>1</v>
      </c>
      <c r="N425" s="49">
        <v>11200</v>
      </c>
      <c r="O425" s="104">
        <f>(O$445-O$409)/9+O421</f>
        <v>2.9277777777777771</v>
      </c>
      <c r="P425" s="134">
        <f t="shared" si="80"/>
        <v>3825.426944971538</v>
      </c>
      <c r="Q425" s="129">
        <f>IF($C424&gt;N423,4,IF($C424&gt;N424,3,IF($C424&gt;N425,2,IF($C424&gt;N426,1,0))))</f>
        <v>1</v>
      </c>
      <c r="R425" s="49">
        <v>11200</v>
      </c>
      <c r="S425" s="104">
        <f>(S$445-S$409)/9+S421</f>
        <v>2.6777777777777771</v>
      </c>
      <c r="T425" s="139">
        <f t="shared" si="81"/>
        <v>4182.5726141078849</v>
      </c>
      <c r="U425" s="129">
        <f>IF($C424&gt;R423,4,IF($C424&gt;R424,3,IF($C424&gt;R425,2,IF($C424&gt;R426,1,0))))</f>
        <v>1</v>
      </c>
      <c r="V425" s="49">
        <v>11200</v>
      </c>
      <c r="W425" s="104">
        <f>(W$445-W$409)/9+W421</f>
        <v>2.4999999999999991</v>
      </c>
      <c r="X425" s="139">
        <f t="shared" si="82"/>
        <v>4480.0000000000018</v>
      </c>
      <c r="Y425" s="129">
        <f>IF($C424&gt;V423,4,IF($C424&gt;V424,3,IF($C424&gt;V425,2,IF($C424&gt;V426,1,0))))</f>
        <v>1</v>
      </c>
      <c r="Z425" s="49">
        <v>11200</v>
      </c>
      <c r="AA425" s="104">
        <f>(AA$445-AA$409)/9+AA421</f>
        <v>2.2999999999999994</v>
      </c>
      <c r="AB425" s="147">
        <f t="shared" si="83"/>
        <v>4869.5652173913059</v>
      </c>
      <c r="AC425" s="129">
        <f>IF($C424&gt;Z423,4,IF($C424&gt;Z424,3,IF($C424&gt;Z425,2,IF($C424&gt;Z426,1,0))))</f>
        <v>1</v>
      </c>
      <c r="AL425" s="23"/>
    </row>
    <row r="426" spans="1:38" ht="15.75" thickBot="1" x14ac:dyDescent="0.3">
      <c r="A426" s="128"/>
      <c r="B426" s="188"/>
      <c r="C426" s="161">
        <f>D426*D423</f>
        <v>7937.2857336393454</v>
      </c>
      <c r="D426" s="33">
        <f>IF(AND(C424&gt;Z423,D424&gt;Z$5),AB423,IF(D424&gt;V$5,((D424-V$5)/(Z$5-V$5))*(AC424-Y424)+Y424,IF(D424&gt;R$5,((D424-R$5)/(V$5-R$5))*(Y424-U424)+U424,IF(D424&gt;N$5,((D424-N$5)/(R$5-N$5))*(U424-Q424)+Q424,IF(D424&gt;J$5,((D424-J$5)/(N$5-J$5))*(Q424-M424)+M424,IF(D424&gt;F$5,((D424-F$5)/(J$5-F$5))*(M424-I424)+I424,I424))))))</f>
        <v>3252.9996940539086</v>
      </c>
      <c r="E426" s="29" t="s">
        <v>7</v>
      </c>
      <c r="F426" s="114">
        <f>(F$446-F$410)/9+F422</f>
        <v>5322.2222222222226</v>
      </c>
      <c r="G426" s="106">
        <f>(G$446-G$410)/9+G422</f>
        <v>3.8944444444444453</v>
      </c>
      <c r="H426" s="135">
        <f t="shared" si="78"/>
        <v>1366.6191155492152</v>
      </c>
      <c r="I426" s="131">
        <f>IF(I425=1,($C424-F426)/(F425-F426),IF(I425=2,($C424-F425)/(F424-F425),IF(I425=3,($C424-F424)/(F423-F424),0)))</f>
        <v>0.444328141355122</v>
      </c>
      <c r="J426" s="108">
        <f>(J$446-J$410)/9+J422</f>
        <v>4488.8888888888905</v>
      </c>
      <c r="K426" s="106">
        <f>(K$446-K$410)/9+K422</f>
        <v>2.8722222222222218</v>
      </c>
      <c r="L426" s="135">
        <f t="shared" si="79"/>
        <v>1562.8626692456487</v>
      </c>
      <c r="M426" s="131">
        <f>IF(M425=1,($C424-J426)/(J425-J426),IF(M425=2,($C424-J425)/(J424-J425),IF(M425=3,($C424-J424)/(J423-J424),0)))</f>
        <v>0.51332713042526401</v>
      </c>
      <c r="N426" s="108">
        <f>(N$446-N$410)/9+N422</f>
        <v>4311.1111111111104</v>
      </c>
      <c r="O426" s="106">
        <f>(O$446-O$410)/9+O422</f>
        <v>2.5166666666666666</v>
      </c>
      <c r="P426" s="135">
        <f t="shared" si="80"/>
        <v>1713.0242825607061</v>
      </c>
      <c r="Q426" s="131">
        <f>IF(Q425=1,($C424-N426)/(N425-N426),IF(Q425=2,($C424-N425)/(N424-N425),IF(Q425=3,($C424-N424)/(N423-N424),0)))</f>
        <v>0.52588643028525739</v>
      </c>
      <c r="R426" s="108">
        <f>(R$446-R$410)/9+R422</f>
        <v>4088.8888888888887</v>
      </c>
      <c r="S426" s="106">
        <f>(S$446-S$410)/9+S422</f>
        <v>2.1388888888888893</v>
      </c>
      <c r="T426" s="142">
        <f t="shared" si="81"/>
        <v>1911.6883116883112</v>
      </c>
      <c r="U426" s="131">
        <f>IF(U425=1,($C424-R426)/(R425-R426),IF(U425=2,($C424-R425)/(R424-R425),IF(U425=3,($C424-R424)/(R423-R424),0)))</f>
        <v>0.54070247933884308</v>
      </c>
      <c r="V426" s="108">
        <f>(V$446-V$410)/9+V422</f>
        <v>3644.4444444444453</v>
      </c>
      <c r="W426" s="106">
        <f>(W$446-W$410)/9+W422</f>
        <v>1.7444444444444445</v>
      </c>
      <c r="X426" s="142">
        <f t="shared" si="82"/>
        <v>2089.1719745222936</v>
      </c>
      <c r="Y426" s="131">
        <f>IF(Y425=1,($C424-V426)/(V425-V426),IF(Y425=2,($C424-V425)/(V424-V425),IF(Y425=3,($C424-V424)/(V423-V424),0)))</f>
        <v>0.56771998055420514</v>
      </c>
      <c r="Z426" s="108">
        <f>(Z$446-Z$410)/9+Z422</f>
        <v>3144.4444444444453</v>
      </c>
      <c r="AA426" s="106">
        <f>(AA$446-AA$410)/9+AA422</f>
        <v>1.3277777777777779</v>
      </c>
      <c r="AB426" s="148">
        <f t="shared" si="83"/>
        <v>2368.2008368200841</v>
      </c>
      <c r="AC426" s="131">
        <f>IF(AC425=1,($C424-Z426)/(Z425-Z426),IF(AC425=2,($C424-Z425)/(Z424-Z425),IF(AC425=3,($C424-Z424)/(Z423-Z424),0)))</f>
        <v>0.59455115417497861</v>
      </c>
      <c r="AL426" s="23"/>
    </row>
    <row r="427" spans="1:38" x14ac:dyDescent="0.25">
      <c r="A427" s="128"/>
      <c r="B427" s="186">
        <v>-2</v>
      </c>
      <c r="C427" s="34"/>
      <c r="D427" s="31">
        <f>IF(D428&gt;V$5,(1-(D428-V$5)/(Z$5-V$5))*(Y427-AC427)+AC427,IF(D428&gt;R$5,(1-(D428-R$5)/(V$5-R$5))*(U427-Y427)+Y427,IF(D428&gt;N$5,(1-(D428-N$5)/(R$5-N$5))*(Q427-U427)+U427,IF(D428&gt;J$5,(1-(D428-J$5)/(N$5-J$5))*(M427-Q427)+Q427,IF(D428&gt;F$5,(1-(D428-F$5)/(J$5-F$5))*(I427-M427)+M427,I427)))))</f>
        <v>2.5189263321194448</v>
      </c>
      <c r="E427" s="27" t="s">
        <v>6</v>
      </c>
      <c r="F427" s="75">
        <f>(F$443-F$407)/9+F423</f>
        <v>16322.222222222226</v>
      </c>
      <c r="G427" s="105">
        <f>(G$443-G$407)/9+G423</f>
        <v>3.0055555555555546</v>
      </c>
      <c r="H427" s="133">
        <f t="shared" si="78"/>
        <v>5430.6839186691341</v>
      </c>
      <c r="I427" s="16">
        <f>IF(I429=0,G430,IF(I429=1,(G429-G430)*I430+G430,IF(I429=2,(G428-G429)*I430+G429,IF(I429=3,(G427-G428)*I430+G428,G427))))</f>
        <v>3.7708027534189923</v>
      </c>
      <c r="J427" s="107">
        <f>(J$443-J$407)/9+J423</f>
        <v>16122.222222222226</v>
      </c>
      <c r="K427" s="105">
        <f>(K$443-K$407)/9+K423</f>
        <v>2.7777777777777768</v>
      </c>
      <c r="L427" s="133">
        <f t="shared" si="79"/>
        <v>5804.0000000000036</v>
      </c>
      <c r="M427" s="16">
        <f>IF(M429=0,K430,IF(M429=1,(K429-K430)*M430+K430,IF(M429=2,(K428-K429)*M430+K429,IF(M429=3,(K427-K428)*M430+K428,K427))))</f>
        <v>3.1160803187478026</v>
      </c>
      <c r="N427" s="107">
        <f>(N$443-N$407)/9+N423</f>
        <v>15866.66666666667</v>
      </c>
      <c r="O427" s="105">
        <f>(O$443-O$407)/9+O423</f>
        <v>2.5499999999999989</v>
      </c>
      <c r="P427" s="133">
        <f t="shared" si="80"/>
        <v>6222.2222222222263</v>
      </c>
      <c r="Q427" s="16">
        <f>IF(Q429=0,O430,IF(Q429=1,(O429-O430)*Q430+O430,IF(Q429=2,(O428-O429)*Q430+O429,IF(Q429=3,(O427-O428)*Q430+O428,O427))))</f>
        <v>2.7932676160986998</v>
      </c>
      <c r="R427" s="107">
        <f>(R$443-R$407)/9+R423</f>
        <v>15666.66666666667</v>
      </c>
      <c r="S427" s="105">
        <f>(S$443-S$407)/9+S423</f>
        <v>2.3222222222222215</v>
      </c>
      <c r="T427" s="141">
        <f t="shared" si="81"/>
        <v>6746.4114832535915</v>
      </c>
      <c r="U427" s="16">
        <f>IF(U429=0,S430,IF(U429=1,(S429-S430)*U430+S430,IF(U429=2,(S428-S429)*U430+S429,IF(U429=3,(S427-S428)*U430+S428,S427))))</f>
        <v>2.4628994418393106</v>
      </c>
      <c r="V427" s="107">
        <f>(V$443-V$407)/9+V423</f>
        <v>14922.222222222226</v>
      </c>
      <c r="W427" s="105">
        <f>(W$443-W$407)/9+W423</f>
        <v>2.2722222222222213</v>
      </c>
      <c r="X427" s="133">
        <f t="shared" si="82"/>
        <v>6567.2371638141858</v>
      </c>
      <c r="Y427" s="16">
        <f>IF(Y429=0,W430,IF(Y429=1,(W429-W430)*Y430+W430,IF(Y429=2,(W428-W429)*Y430+W429,IF(Y429=3,(W427-W428)*Y430+W428,W427))))</f>
        <v>2.1950979198870479</v>
      </c>
      <c r="Z427" s="107">
        <f>(Z$443-Z$407)/9+Z423</f>
        <v>14166.66666666667</v>
      </c>
      <c r="AA427" s="105">
        <f>(AA$443-AA$407)/9+AA423</f>
        <v>2.1722222222222216</v>
      </c>
      <c r="AB427" s="145">
        <f t="shared" si="83"/>
        <v>6521.7391304347857</v>
      </c>
      <c r="AC427" s="59">
        <f>IF(AC429=0,AA430,IF(AC429=1,(AA429-AA430)*AC430+AA430,IF(AC429=2,(AA428-AA429)*AC430+AA429,IF(AC429=3,(AA427-AA428)*AC430+AA428,AA427))))</f>
        <v>1.9128327473631339</v>
      </c>
      <c r="AE427" s="23"/>
      <c r="AF427" s="23"/>
      <c r="AG427" s="23"/>
      <c r="AH427" s="23"/>
      <c r="AI427" s="23"/>
      <c r="AJ427" s="23"/>
      <c r="AK427" s="23"/>
      <c r="AL427" s="23"/>
    </row>
    <row r="428" spans="1:38" x14ac:dyDescent="0.25">
      <c r="A428" s="128"/>
      <c r="B428" s="187"/>
      <c r="C428" s="13">
        <f>C$1/(21-E$1)*(C$391-B427)</f>
        <v>7603.3057851239673</v>
      </c>
      <c r="D428" s="32">
        <f>(C428/P$1)^(1/1.3)*50+C$391+$C$2/2+$N$2/100*5+X$2/2</f>
        <v>44.152053759328759</v>
      </c>
      <c r="E428" s="28" t="s">
        <v>20</v>
      </c>
      <c r="F428" s="5">
        <v>14000</v>
      </c>
      <c r="G428" s="104">
        <f>(G$444-G$408)/9+G424</f>
        <v>3.2444444444444436</v>
      </c>
      <c r="H428" s="134">
        <f t="shared" si="78"/>
        <v>4315.0684931506858</v>
      </c>
      <c r="I428" s="63">
        <f>$C428/I427</f>
        <v>2016.3626374331141</v>
      </c>
      <c r="J428" s="49">
        <v>14000</v>
      </c>
      <c r="K428" s="104">
        <f>(K$444-K$408)/9+K424</f>
        <v>2.9944444444444436</v>
      </c>
      <c r="L428" s="134">
        <f t="shared" si="79"/>
        <v>4675.3246753246767</v>
      </c>
      <c r="M428" s="63">
        <f>$C428/M427</f>
        <v>2440.0224023042374</v>
      </c>
      <c r="N428" s="49">
        <v>14000</v>
      </c>
      <c r="O428" s="104">
        <f>(O$444-O$408)/9+O424</f>
        <v>2.7444444444444436</v>
      </c>
      <c r="P428" s="134">
        <f t="shared" si="80"/>
        <v>5101.2145748987869</v>
      </c>
      <c r="Q428" s="63">
        <f>$C428/Q427</f>
        <v>2722.0112177233309</v>
      </c>
      <c r="R428" s="49">
        <v>14000</v>
      </c>
      <c r="S428" s="104">
        <f>(S$444-S$408)/9+S424</f>
        <v>2.4944444444444436</v>
      </c>
      <c r="T428" s="139">
        <f t="shared" si="81"/>
        <v>5612.4721603563494</v>
      </c>
      <c r="U428" s="63">
        <f>$C428/U427</f>
        <v>3087.136103066297</v>
      </c>
      <c r="V428" s="49">
        <v>14000</v>
      </c>
      <c r="W428" s="104">
        <f>(W$444-W$408)/9+W424</f>
        <v>2.3722222222222213</v>
      </c>
      <c r="X428" s="139">
        <f t="shared" si="82"/>
        <v>5901.6393442622975</v>
      </c>
      <c r="Y428" s="63">
        <f>$C428/Y427</f>
        <v>3463.7661109510809</v>
      </c>
      <c r="Z428" s="49">
        <v>14000</v>
      </c>
      <c r="AA428" s="104">
        <f>(AA$444-AA$408)/9+AA424</f>
        <v>2.1999999999999993</v>
      </c>
      <c r="AB428" s="147">
        <f t="shared" si="83"/>
        <v>6363.6363636363658</v>
      </c>
      <c r="AC428" s="63">
        <f>IF($C428&gt;Z427,AB427,$C428/AC427)</f>
        <v>3974.893150279463</v>
      </c>
      <c r="AL428" s="23"/>
    </row>
    <row r="429" spans="1:38" x14ac:dyDescent="0.25">
      <c r="A429" s="128"/>
      <c r="B429" s="187"/>
      <c r="C429" s="225">
        <f>C430/X$2/60/1.11</f>
        <v>22.883763788786887</v>
      </c>
      <c r="D429" s="38">
        <f>IF(AND(D428&lt;F$5,C428&lt;F430),C428/F430*100,IF(AND(D428&lt;J$5,C428&lt;J430),C428/(F430-((D428-F$5)/(J$5-F$5))*(F430-J430))*100,IF(AND(D428&lt;N$5,C428&lt;N430),C428/(J430-((D428-J$5)/(N$5-J$5))*(J430-N430))*100,IF(AND(D428&lt;R$5,C428&lt;R430),C428/(N430-((D428-N$5)/(R$5-N$5))*(N430-R430))*100,IF(AND(D428&lt;V$5,C432&lt;V430),C428/(R430-((D428-R$5)/(V$5-R$5))*(R430-V430))*100,100)))))</f>
        <v>100</v>
      </c>
      <c r="E429" s="28" t="s">
        <v>21</v>
      </c>
      <c r="F429" s="5">
        <v>11200</v>
      </c>
      <c r="G429" s="104">
        <f>(G$445-G$409)/9+G425</f>
        <v>3.4722222222222214</v>
      </c>
      <c r="H429" s="134">
        <f t="shared" si="78"/>
        <v>3225.6000000000008</v>
      </c>
      <c r="I429" s="130">
        <f>IF($C428&gt;F428,3,IF($C428&gt;F429,2,IF($C428&gt;F430,1,0)))</f>
        <v>1</v>
      </c>
      <c r="J429" s="49">
        <v>11200</v>
      </c>
      <c r="K429" s="104">
        <f>(K$445-K$409)/9+K425</f>
        <v>3.2222222222222214</v>
      </c>
      <c r="L429" s="134">
        <f t="shared" si="79"/>
        <v>3475.8620689655181</v>
      </c>
      <c r="M429" s="129">
        <f>IF($C428&gt;J427,4,IF($C428&gt;J428,3,IF($C428&gt;J429,2,IF($C428&gt;J430,1,0))))</f>
        <v>1</v>
      </c>
      <c r="N429" s="49">
        <v>11200</v>
      </c>
      <c r="O429" s="104">
        <f>(O$445-O$409)/9+O425</f>
        <v>2.9722222222222214</v>
      </c>
      <c r="P429" s="134">
        <f t="shared" si="80"/>
        <v>3768.2242990654217</v>
      </c>
      <c r="Q429" s="129">
        <f>IF($C428&gt;N427,4,IF($C428&gt;N428,3,IF($C428&gt;N429,2,IF($C428&gt;N430,1,0))))</f>
        <v>1</v>
      </c>
      <c r="R429" s="49">
        <v>11200</v>
      </c>
      <c r="S429" s="104">
        <f>(S$445-S$409)/9+S425</f>
        <v>2.7222222222222214</v>
      </c>
      <c r="T429" s="139">
        <f t="shared" si="81"/>
        <v>4114.2857142857156</v>
      </c>
      <c r="U429" s="129">
        <f>IF($C428&gt;R427,4,IF($C428&gt;R428,3,IF($C428&gt;R429,2,IF($C428&gt;R430,1,0))))</f>
        <v>1</v>
      </c>
      <c r="V429" s="49">
        <v>11200</v>
      </c>
      <c r="W429" s="104">
        <f>(W$445-W$409)/9+W425</f>
        <v>2.5499999999999989</v>
      </c>
      <c r="X429" s="139">
        <f t="shared" si="82"/>
        <v>4392.1568627450997</v>
      </c>
      <c r="Y429" s="129">
        <f>IF($C428&gt;V427,4,IF($C428&gt;V428,3,IF($C428&gt;V429,2,IF($C428&gt;V430,1,0))))</f>
        <v>1</v>
      </c>
      <c r="Z429" s="49">
        <v>11200</v>
      </c>
      <c r="AA429" s="104">
        <f>(AA$445-AA$409)/9+AA425</f>
        <v>2.3499999999999992</v>
      </c>
      <c r="AB429" s="147">
        <f t="shared" si="83"/>
        <v>4765.957446808512</v>
      </c>
      <c r="AC429" s="129">
        <f>IF($C428&gt;Z427,4,IF($C428&gt;Z428,3,IF($C428&gt;Z429,2,IF($C428&gt;Z430,1,0))))</f>
        <v>1</v>
      </c>
      <c r="AL429" s="23"/>
    </row>
    <row r="430" spans="1:38" ht="15.75" thickBot="1" x14ac:dyDescent="0.3">
      <c r="A430" s="128"/>
      <c r="B430" s="188"/>
      <c r="C430" s="161">
        <f>D430*D427</f>
        <v>7620.2933416660335</v>
      </c>
      <c r="D430" s="33">
        <f>IF(AND(C428&gt;Z427,D428&gt;Z$5),AB427,IF(D428&gt;V$5,((D428-V$5)/(Z$5-V$5))*(AC428-Y428)+Y428,IF(D428&gt;R$5,((D428-R$5)/(V$5-R$5))*(Y428-U428)+U428,IF(D428&gt;N$5,((D428-N$5)/(R$5-N$5))*(U428-Q428)+Q428,IF(D428&gt;J$5,((D428-J$5)/(N$5-J$5))*(Q428-M428)+M428,IF(D428&gt;F$5,((D428-F$5)/(J$5-F$5))*(M428-I428)+I428,I428))))))</f>
        <v>3025.2148482858797</v>
      </c>
      <c r="E430" s="29" t="s">
        <v>7</v>
      </c>
      <c r="F430" s="114">
        <f>(F$446-F$410)/9+F426</f>
        <v>5377.7777777777783</v>
      </c>
      <c r="G430" s="106">
        <f>(G$446-G$410)/9+G426</f>
        <v>3.9555555555555566</v>
      </c>
      <c r="H430" s="135">
        <f t="shared" si="78"/>
        <v>1359.5505617977526</v>
      </c>
      <c r="I430" s="131">
        <f>IF(I429=1,($C428-F430)/(F429-F430),IF(I429=2,($C428-F429)/(F428-F429),IF(I429=3,($C428-F428)/(F427-F428),0)))</f>
        <v>0.38224717683426912</v>
      </c>
      <c r="J430" s="108">
        <f>(J$446-J$410)/9+J426</f>
        <v>4611.1111111111131</v>
      </c>
      <c r="K430" s="106">
        <f>(K$446-K$410)/9+K426</f>
        <v>3.0277777777777772</v>
      </c>
      <c r="L430" s="135">
        <f t="shared" si="79"/>
        <v>1522.9357798165147</v>
      </c>
      <c r="M430" s="131">
        <f>IF(M429=1,($C428-J430)/(J429-J430),IF(M429=2,($C428-J429)/(J428-J429),IF(M429=3,($C428-J428)/(J427-J428),0)))</f>
        <v>0.45412735356012979</v>
      </c>
      <c r="N430" s="108">
        <f>(N$446-N$410)/9+N426</f>
        <v>4388.8888888888878</v>
      </c>
      <c r="O430" s="106">
        <f>(O$446-O$410)/9+O426</f>
        <v>2.6333333333333333</v>
      </c>
      <c r="P430" s="135">
        <f t="shared" si="80"/>
        <v>1666.6666666666663</v>
      </c>
      <c r="Q430" s="131">
        <f>IF(Q429=1,($C428-N430)/(N429-N430),IF(Q429=2,($C428-N429)/(N428-N429),IF(Q429=3,($C428-N428)/(N427-N428),0)))</f>
        <v>0.47193722783223019</v>
      </c>
      <c r="R430" s="108">
        <f>(R$446-R$410)/9+R426</f>
        <v>4111.1111111111113</v>
      </c>
      <c r="S430" s="106">
        <f>(S$446-S$410)/9+S426</f>
        <v>2.2111111111111117</v>
      </c>
      <c r="T430" s="142">
        <f t="shared" si="81"/>
        <v>1859.29648241206</v>
      </c>
      <c r="U430" s="131">
        <f>IF(U429=1,($C428-R430)/(R429-R430),IF(U429=2,($C428-R429)/(R428-R429),IF(U429=3,($C428-R428)/(R427-R428),0)))</f>
        <v>0.49262934272908626</v>
      </c>
      <c r="V430" s="108">
        <f>(V$446-V$410)/9+V426</f>
        <v>3655.5555555555566</v>
      </c>
      <c r="W430" s="106">
        <f>(W$446-W$410)/9+W426</f>
        <v>1.8055555555555556</v>
      </c>
      <c r="X430" s="142">
        <f t="shared" si="82"/>
        <v>2024.6153846153852</v>
      </c>
      <c r="Y430" s="131">
        <f>IF(Y429=1,($C428-V430)/(V429-V430),IF(Y429=2,($C428-V429)/(V428-V429),IF(Y429=3,($C428-V428)/(V427-V428),0)))</f>
        <v>0.52326586253484098</v>
      </c>
      <c r="Z430" s="108">
        <f>(Z$446-Z$410)/9+Z426</f>
        <v>3155.5555555555566</v>
      </c>
      <c r="AA430" s="106">
        <f>(AA$446-AA$410)/9+AA426</f>
        <v>1.3722222222222225</v>
      </c>
      <c r="AB430" s="148">
        <f t="shared" si="83"/>
        <v>2299.5951417004053</v>
      </c>
      <c r="AC430" s="131">
        <f>IF(AC429=1,($C428-Z430)/(Z429-Z430),IF(AC429=2,($C428-Z429)/(Z428-Z429),IF(AC429=3,($C428-Z428)/(Z427-Z428),0)))</f>
        <v>0.55289712798502355</v>
      </c>
      <c r="AL430" s="23"/>
    </row>
    <row r="431" spans="1:38" x14ac:dyDescent="0.25">
      <c r="A431" s="128"/>
      <c r="B431" s="186">
        <v>-1</v>
      </c>
      <c r="C431" s="25"/>
      <c r="D431" s="31">
        <f>IF(D432&gt;V$5,(1-(D432-V$5)/(Z$5-V$5))*(Y431-AC431)+AC431,IF(D432&gt;R$5,(1-(D432-R$5)/(V$5-R$5))*(U431-Y431)+Y431,IF(D432&gt;N$5,(1-(D432-N$5)/(R$5-N$5))*(Q431-U431)+U431,IF(D432&gt;J$5,(1-(D432-J$5)/(N$5-J$5))*(M431-Q431)+Q431,IF(D432&gt;F$5,(1-(D432-F$5)/(J$5-F$5))*(I431-M431)+M431,I431)))))</f>
        <v>2.6100413705999417</v>
      </c>
      <c r="E431" s="27" t="s">
        <v>6</v>
      </c>
      <c r="F431" s="75">
        <f>(F$443-F$407)/9+F427</f>
        <v>16366.666666666672</v>
      </c>
      <c r="G431" s="105">
        <f>(G$443-G$407)/9+G427</f>
        <v>3.0666666666666655</v>
      </c>
      <c r="H431" s="133">
        <f t="shared" si="78"/>
        <v>5336.9565217391337</v>
      </c>
      <c r="I431" s="16">
        <f>IF(I433=0,G434,IF(I433=1,(G433-G434)*I434+G434,IF(I433=2,(G432-G433)*I434+G433,IF(I433=3,(G431-G432)*I434+G432,G431))))</f>
        <v>3.8571816430197936</v>
      </c>
      <c r="J431" s="107">
        <f>(J$443-J$407)/9+J427</f>
        <v>16166.666666666672</v>
      </c>
      <c r="K431" s="105">
        <f>(K$443-K$407)/9+K427</f>
        <v>2.8333333333333321</v>
      </c>
      <c r="L431" s="133">
        <f t="shared" si="79"/>
        <v>5705.8823529411802</v>
      </c>
      <c r="M431" s="16">
        <f>IF(M433=0,K434,IF(M433=1,(K433-K434)*M434+K434,IF(M433=2,(K432-K433)*M434+K433,IF(M433=3,(K431-K432)*M434+K432,K431))))</f>
        <v>3.2160574820368626</v>
      </c>
      <c r="N431" s="107">
        <f>(N$443-N$407)/9+N427</f>
        <v>15900.000000000004</v>
      </c>
      <c r="O431" s="105">
        <f>(O$443-O$407)/9+O427</f>
        <v>2.5999999999999988</v>
      </c>
      <c r="P431" s="133">
        <f t="shared" si="80"/>
        <v>6115.3846153846198</v>
      </c>
      <c r="Q431" s="16">
        <f>IF(Q433=0,O434,IF(Q433=1,(O433-O434)*Q434+O434,IF(Q433=2,(O432-O433)*Q434+O433,IF(Q433=3,(O431-O432)*Q434+O432,O431))))</f>
        <v>2.8611311131113109</v>
      </c>
      <c r="R431" s="107">
        <f>(R$443-R$407)/9+R427</f>
        <v>15700.000000000004</v>
      </c>
      <c r="S431" s="105">
        <f>(S$443-S$407)/9+S427</f>
        <v>2.3666666666666658</v>
      </c>
      <c r="T431" s="141">
        <f t="shared" si="81"/>
        <v>6633.8028169014124</v>
      </c>
      <c r="U431" s="16">
        <f>IF(U433=0,S434,IF(U433=1,(S433-S434)*U434+S434,IF(U433=2,(S432-S433)*U434+S433,IF(U433=3,(S431-S432)*U434+S432,S431))))</f>
        <v>2.4980560320182961</v>
      </c>
      <c r="V431" s="107">
        <f>(V$443-V$407)/9+V427</f>
        <v>14966.666666666672</v>
      </c>
      <c r="W431" s="105">
        <f>(W$443-W$407)/9+W427</f>
        <v>2.3166666666666655</v>
      </c>
      <c r="X431" s="141">
        <f t="shared" si="82"/>
        <v>6460.4316546762639</v>
      </c>
      <c r="Y431" s="16">
        <f>IF(Y433=0,W434,IF(Y433=1,(W433-W434)*Y434+W434,IF(Y433=2,(W432-W433)*Y434+W433,IF(Y433=3,(W431-W432)*Y434+W432,W431))))</f>
        <v>2.2176991150442471</v>
      </c>
      <c r="Z431" s="107">
        <f>(Z$443-Z$407)/9+Z427</f>
        <v>14200.000000000004</v>
      </c>
      <c r="AA431" s="105">
        <f>(AA$443-AA$407)/9+AA427</f>
        <v>2.2166666666666659</v>
      </c>
      <c r="AB431" s="145">
        <f t="shared" si="83"/>
        <v>6406.0150375939884</v>
      </c>
      <c r="AC431" s="59">
        <f>IF(AC433=0,AA434,IF(AC433=1,(AA433-AA434)*AC434+AA434,IF(AC433=2,(AA432-AA433)*AC434+AA433,IF(AC433=3,(AA431-AA432)*AC434+AA432,AA431))))</f>
        <v>1.9192757450018858</v>
      </c>
      <c r="AE431" s="23"/>
      <c r="AF431" s="23"/>
      <c r="AG431" s="23"/>
      <c r="AH431" s="23"/>
      <c r="AI431" s="23"/>
      <c r="AJ431" s="23"/>
      <c r="AK431" s="23"/>
      <c r="AL431" s="23"/>
    </row>
    <row r="432" spans="1:38" x14ac:dyDescent="0.25">
      <c r="A432" s="128"/>
      <c r="B432" s="187"/>
      <c r="C432" s="13">
        <f>C$1/(21-E$1)*(C$391-B431)</f>
        <v>7272.727272727273</v>
      </c>
      <c r="D432" s="32">
        <f>(C432/P$1)^(1/1.3)*50+C$391+$C$2/2+$N$2/100*5+X$2/2</f>
        <v>43.457821199894511</v>
      </c>
      <c r="E432" s="28" t="s">
        <v>20</v>
      </c>
      <c r="F432" s="5">
        <v>14000</v>
      </c>
      <c r="G432" s="104">
        <f>(G$444-G$408)/9+G428</f>
        <v>3.2833333333333323</v>
      </c>
      <c r="H432" s="134">
        <f t="shared" si="78"/>
        <v>4263.9593908629458</v>
      </c>
      <c r="I432" s="63">
        <f>$C432/I431</f>
        <v>1885.5029256629573</v>
      </c>
      <c r="J432" s="49">
        <v>14000</v>
      </c>
      <c r="K432" s="104">
        <f>(K$444-K$408)/9+K428</f>
        <v>3.0333333333333323</v>
      </c>
      <c r="L432" s="134">
        <f t="shared" si="79"/>
        <v>4615.3846153846171</v>
      </c>
      <c r="M432" s="63">
        <f>$C432/M431</f>
        <v>2261.3797524915981</v>
      </c>
      <c r="N432" s="49">
        <v>14000</v>
      </c>
      <c r="O432" s="104">
        <f>(O$444-O$408)/9+O428</f>
        <v>2.7833333333333323</v>
      </c>
      <c r="P432" s="134">
        <f t="shared" si="80"/>
        <v>5029.9401197604811</v>
      </c>
      <c r="Q432" s="63">
        <f>$C432/Q431</f>
        <v>2541.9063248795378</v>
      </c>
      <c r="R432" s="49">
        <v>14000</v>
      </c>
      <c r="S432" s="104">
        <f>(S$444-S$408)/9+S428</f>
        <v>2.5333333333333323</v>
      </c>
      <c r="T432" s="139">
        <f t="shared" si="81"/>
        <v>5526.315789473686</v>
      </c>
      <c r="U432" s="63">
        <f>$C432/U431</f>
        <v>2911.3547412510588</v>
      </c>
      <c r="V432" s="49">
        <v>14000</v>
      </c>
      <c r="W432" s="104">
        <f>(W$444-W$408)/9+W428</f>
        <v>2.4166666666666656</v>
      </c>
      <c r="X432" s="139">
        <f t="shared" si="82"/>
        <v>5793.1034482758641</v>
      </c>
      <c r="Y432" s="63">
        <f>$C432/Y431</f>
        <v>3279.4021620837275</v>
      </c>
      <c r="Z432" s="49">
        <v>14000</v>
      </c>
      <c r="AA432" s="104">
        <f>(AA$444-AA$408)/9+AA428</f>
        <v>2.2499999999999991</v>
      </c>
      <c r="AB432" s="147">
        <f t="shared" si="83"/>
        <v>6222.2222222222244</v>
      </c>
      <c r="AC432" s="63">
        <f>IF($C432&gt;Z431,AB431,$C432/AC431)</f>
        <v>3789.3081761006297</v>
      </c>
      <c r="AL432" s="23"/>
    </row>
    <row r="433" spans="1:38" x14ac:dyDescent="0.25">
      <c r="A433" s="128"/>
      <c r="B433" s="187"/>
      <c r="C433" s="225">
        <f>C434/X$2/60/1.11</f>
        <v>21.925943621205899</v>
      </c>
      <c r="D433" s="38">
        <f>IF(AND(D432&lt;F$5,C432&lt;F434),C432/F434*100,IF(AND(D432&lt;J$5,C432&lt;J434),C432/(F434-((D432-F$5)/(J$5-F$5))*(F434-J434))*100,IF(AND(D432&lt;N$5,C432&lt;N434),C432/(J434-((D432-J$5)/(N$5-J$5))*(J434-N434))*100,IF(AND(D432&lt;R$5,C432&lt;R434),C432/(N434-((D432-N$5)/(R$5-N$5))*(N434-R434))*100,IF(AND(D432&lt;V$5,C436&lt;V434),C432/(R434-((D432-R$5)/(V$5-R$5))*(R434-V434))*100,100)))))</f>
        <v>100</v>
      </c>
      <c r="E433" s="28" t="s">
        <v>21</v>
      </c>
      <c r="F433" s="5">
        <v>11200</v>
      </c>
      <c r="G433" s="104">
        <f>(G$445-G$409)/9+G429</f>
        <v>3.5166666666666657</v>
      </c>
      <c r="H433" s="134">
        <f t="shared" si="78"/>
        <v>3184.8341232227499</v>
      </c>
      <c r="I433" s="129">
        <f>IF($C432&gt;F431,4,IF($C432&gt;F432,3,IF($C432&gt;F433,2,IF($C432&gt;F434,1,0))))</f>
        <v>1</v>
      </c>
      <c r="J433" s="49">
        <v>11200</v>
      </c>
      <c r="K433" s="104">
        <f>(K$445-K$409)/9+K429</f>
        <v>3.2666666666666657</v>
      </c>
      <c r="L433" s="134">
        <f t="shared" si="79"/>
        <v>3428.5714285714294</v>
      </c>
      <c r="M433" s="129">
        <f>IF($C432&gt;J431,4,IF($C432&gt;J432,3,IF($C432&gt;J433,2,IF($C432&gt;J434,1,0))))</f>
        <v>1</v>
      </c>
      <c r="N433" s="49">
        <v>11200</v>
      </c>
      <c r="O433" s="104">
        <f>(O$445-O$409)/9+O429</f>
        <v>3.0166666666666657</v>
      </c>
      <c r="P433" s="134">
        <f t="shared" si="80"/>
        <v>3712.7071823204433</v>
      </c>
      <c r="Q433" s="129">
        <f>IF($C432&gt;N431,4,IF($C432&gt;N432,3,IF($C432&gt;N433,2,IF($C432&gt;N434,1,0))))</f>
        <v>1</v>
      </c>
      <c r="R433" s="49">
        <v>11200</v>
      </c>
      <c r="S433" s="104">
        <f>(S$445-S$409)/9+S429</f>
        <v>2.7666666666666657</v>
      </c>
      <c r="T433" s="139">
        <f t="shared" si="81"/>
        <v>4048.1927710843388</v>
      </c>
      <c r="U433" s="129">
        <f>IF($C432&gt;R431,4,IF($C432&gt;R432,3,IF($C432&gt;R433,2,IF($C432&gt;R434,1,0))))</f>
        <v>1</v>
      </c>
      <c r="V433" s="49">
        <v>11200</v>
      </c>
      <c r="W433" s="104">
        <f>(W$445-W$409)/9+W429</f>
        <v>2.5999999999999988</v>
      </c>
      <c r="X433" s="139">
        <f t="shared" si="82"/>
        <v>4307.6923076923094</v>
      </c>
      <c r="Y433" s="129">
        <f>IF($C432&gt;V431,4,IF($C432&gt;V432,3,IF($C432&gt;V433,2,IF($C432&gt;V434,1,0))))</f>
        <v>1</v>
      </c>
      <c r="Z433" s="49">
        <v>11200</v>
      </c>
      <c r="AA433" s="104">
        <f>(AA$445-AA$409)/9+AA429</f>
        <v>2.399999999999999</v>
      </c>
      <c r="AB433" s="147">
        <f t="shared" si="83"/>
        <v>4666.6666666666688</v>
      </c>
      <c r="AC433" s="129">
        <f>IF($C432&gt;Z431,4,IF($C432&gt;Z432,3,IF($C432&gt;Z433,2,IF($C432&gt;Z434,1,0))))</f>
        <v>1</v>
      </c>
      <c r="AL433" s="23"/>
    </row>
    <row r="434" spans="1:38" ht="15.75" thickBot="1" x14ac:dyDescent="0.3">
      <c r="A434" s="128"/>
      <c r="B434" s="188"/>
      <c r="C434" s="161">
        <f>D434*D431</f>
        <v>7301.339225861565</v>
      </c>
      <c r="D434" s="33">
        <f>IF(AND(C432&gt;Z431,D432&gt;Z$5),AB431,IF(D432&gt;V$5,((D432-V$5)/(Z$5-V$5))*(AC432-Y432)+Y432,IF(D432&gt;R$5,((D432-R$5)/(V$5-R$5))*(Y432-U432)+U432,IF(D432&gt;N$5,((D432-N$5)/(R$5-N$5))*(U432-Q432)+Q432,IF(D432&gt;J$5,((D432-J$5)/(N$5-J$5))*(Q432-M432)+M432,IF(D432&gt;F$5,((D432-F$5)/(J$5-F$5))*(M432-I432)+I432,I432))))))</f>
        <v>2797.4036381589176</v>
      </c>
      <c r="E434" s="29" t="s">
        <v>7</v>
      </c>
      <c r="F434" s="114">
        <f>(F$446-F$410)/9+F430</f>
        <v>5433.3333333333339</v>
      </c>
      <c r="G434" s="106">
        <f>(G$446-G$410)/9+G430</f>
        <v>4.0166666666666675</v>
      </c>
      <c r="H434" s="135">
        <f t="shared" si="78"/>
        <v>1352.6970954356846</v>
      </c>
      <c r="I434" s="131">
        <f>IF(I433=1,($C432-F434)/(F433-F434),IF(I433=2,($C432-F433)/(F432-F433),IF(I433=3,($C432-F432)/(F431-F432),0)))</f>
        <v>0.31897004729374667</v>
      </c>
      <c r="J434" s="108">
        <f>(J$446-J$410)/9+J430</f>
        <v>4733.3333333333358</v>
      </c>
      <c r="K434" s="106">
        <f>(K$446-K$410)/9+K430</f>
        <v>3.1833333333333327</v>
      </c>
      <c r="L434" s="135">
        <f t="shared" si="79"/>
        <v>1486.910994764399</v>
      </c>
      <c r="M434" s="131">
        <f>IF(M433=1,($C432-J434)/(J433-J434),IF(M433=2,($C432-J433)/(J432-J433),IF(M433=3,($C432-J432)/(J431-J432),0)))</f>
        <v>0.39268978444236158</v>
      </c>
      <c r="N434" s="108">
        <f>(N$446-N$410)/9+N430</f>
        <v>4466.6666666666652</v>
      </c>
      <c r="O434" s="106">
        <f>(O$446-O$410)/9+O430</f>
        <v>2.75</v>
      </c>
      <c r="P434" s="135">
        <f t="shared" si="80"/>
        <v>1624.2424242424238</v>
      </c>
      <c r="Q434" s="131">
        <f>IF(Q433=1,($C432-N434)/(N433-N434),IF(Q433=2,($C432-N433)/(N432-N433),IF(Q433=3,($C432-N432)/(N431-N432),0)))</f>
        <v>0.41674167416741692</v>
      </c>
      <c r="R434" s="108">
        <f>(R$446-R$410)/9+R430</f>
        <v>4133.3333333333339</v>
      </c>
      <c r="S434" s="106">
        <f>(S$446-S$410)/9+S430</f>
        <v>2.2833333333333341</v>
      </c>
      <c r="T434" s="142">
        <f t="shared" si="81"/>
        <v>1810.2189781021893</v>
      </c>
      <c r="U434" s="131">
        <f>IF(U433=1,($C432-R434)/(R433-R434),IF(U433=2,($C432-R433)/(R432-R433),IF(U433=3,($C432-R432)/(R431-R432),0)))</f>
        <v>0.44425385934819894</v>
      </c>
      <c r="V434" s="108">
        <f>(V$446-V$410)/9+V430</f>
        <v>3666.6666666666679</v>
      </c>
      <c r="W434" s="106">
        <f>(W$446-W$410)/9+W430</f>
        <v>1.8666666666666667</v>
      </c>
      <c r="X434" s="142">
        <f t="shared" si="82"/>
        <v>1964.2857142857149</v>
      </c>
      <c r="Y434" s="131">
        <f>IF(Y433=1,($C432-V434)/(V433-V434),IF(Y433=2,($C432-V433)/(V432-V433),IF(Y433=3,($C432-V432)/(V431-V432),0)))</f>
        <v>0.47868061142397422</v>
      </c>
      <c r="Z434" s="108">
        <f>(Z$446-Z$410)/9+Z430</f>
        <v>3166.6666666666679</v>
      </c>
      <c r="AA434" s="106">
        <f>(AA$446-AA$410)/9+AA430</f>
        <v>1.416666666666667</v>
      </c>
      <c r="AB434" s="148">
        <f t="shared" si="83"/>
        <v>2235.294117647059</v>
      </c>
      <c r="AC434" s="131">
        <f>IF(AC433=1,($C432-Z434)/(Z433-Z434),IF(AC433=2,($C432-Z433)/(Z432-Z433),IF(AC433=3,($C432-Z432)/(Z431-Z432),0)))</f>
        <v>0.51112787627310441</v>
      </c>
      <c r="AL434" s="23"/>
    </row>
    <row r="435" spans="1:38" x14ac:dyDescent="0.25">
      <c r="A435" s="128"/>
      <c r="B435" s="186">
        <v>0</v>
      </c>
      <c r="C435" s="34"/>
      <c r="D435" s="31">
        <f>IF(D436&gt;V$5,(1-(D436-V$5)/(Z$5-V$5))*(Y435-AC435)+AC435,IF(D436&gt;R$5,(1-(D436-R$5)/(V$5-R$5))*(U435-Y435)+Y435,IF(D436&gt;N$5,(1-(D436-N$5)/(R$5-N$5))*(Q435-U435)+U435,IF(D436&gt;J$5,(1-(D436-J$5)/(N$5-J$5))*(M435-Q435)+Q435,IF(D436&gt;F$5,(1-(D436-F$5)/(J$5-F$5))*(I435-M435)+M435,I435)))))</f>
        <v>2.7156885937950013</v>
      </c>
      <c r="E435" s="27" t="s">
        <v>6</v>
      </c>
      <c r="F435" s="75">
        <f>(F$443-F$407)/9+F431</f>
        <v>16411.111111111117</v>
      </c>
      <c r="G435" s="105">
        <f>(G$443-G$407)/9+G431</f>
        <v>3.1277777777777764</v>
      </c>
      <c r="H435" s="133">
        <f t="shared" si="78"/>
        <v>5246.891651865013</v>
      </c>
      <c r="I435" s="16">
        <f>IF(I437=0,G438,IF(I437=1,(G437-G438)*I438+G438,IF(I437=2,(G436-G437)*I438+G437,IF(I437=3,(G435-G436)*I438+G436,G435))))</f>
        <v>3.9463058244275082</v>
      </c>
      <c r="J435" s="107">
        <f>(J$443-J$407)/9+J431</f>
        <v>16211.111111111117</v>
      </c>
      <c r="K435" s="105">
        <f>(K$443-K$407)/9+K431</f>
        <v>2.8888888888888875</v>
      </c>
      <c r="L435" s="133">
        <f t="shared" si="79"/>
        <v>5611.5384615384664</v>
      </c>
      <c r="M435" s="16">
        <f>IF(M437=0,K438,IF(M437=1,(K437-K438)*M438+K438,IF(M437=2,(K436-K437)*M438+K437,IF(M437=3,(K435-K436)*M438+K436,K435))))</f>
        <v>3.3297531918452146</v>
      </c>
      <c r="N435" s="107">
        <f>(N$443-N$407)/9+N431</f>
        <v>15933.333333333338</v>
      </c>
      <c r="O435" s="105">
        <f>(O$443-O$407)/9+O431</f>
        <v>2.6499999999999986</v>
      </c>
      <c r="P435" s="133">
        <f t="shared" si="80"/>
        <v>6012.5786163522062</v>
      </c>
      <c r="Q435" s="16">
        <f>IF(Q437=0,O438,IF(Q437=1,(O437-O438)*Q438+O438,IF(Q437=2,(O436-O437)*Q438+O437,IF(Q437=3,(O435-O436)*Q438+O436,O435))))</f>
        <v>2.9367164588670125</v>
      </c>
      <c r="R435" s="107">
        <f>(R$443-R$407)/9+R431</f>
        <v>15733.333333333338</v>
      </c>
      <c r="S435" s="105">
        <f>(S$443-S$407)/9+S431</f>
        <v>2.4111111111111101</v>
      </c>
      <c r="T435" s="141">
        <f t="shared" si="81"/>
        <v>6525.3456221198203</v>
      </c>
      <c r="U435" s="16">
        <f>IF(U437=0,S438,IF(U437=1,(S437-S438)*U438+S438,IF(U437=2,(S436-S437)*U438+S437,IF(U437=3,(S435-S436)*U438+S436,S435))))</f>
        <v>2.5357611098075683</v>
      </c>
      <c r="V435" s="107">
        <f>(V$443-V$407)/9+V431</f>
        <v>15011.111111111117</v>
      </c>
      <c r="W435" s="105">
        <f>(W$443-W$407)/9+W431</f>
        <v>2.3611111111111098</v>
      </c>
      <c r="X435" s="141">
        <f t="shared" si="82"/>
        <v>6357.6470588235352</v>
      </c>
      <c r="Y435" s="16">
        <f>IF(Y437=0,W438,IF(Y437=1,(W437-W438)*Y438+W438,IF(Y437=2,(W436-W437)*Y438+W437,IF(Y437=3,(W435-W436)*Y438+W436,W435))))</f>
        <v>2.2411959666491685</v>
      </c>
      <c r="Z435" s="107">
        <f>(Z$443-Z$407)/9+Z431</f>
        <v>14233.333333333338</v>
      </c>
      <c r="AA435" s="105">
        <f>(AA$443-AA$407)/9+AA431</f>
        <v>2.2611111111111102</v>
      </c>
      <c r="AB435" s="145">
        <f t="shared" si="83"/>
        <v>6294.8402948402991</v>
      </c>
      <c r="AC435" s="59">
        <f>IF(AC437=0,AA438,IF(AC437=1,(AA437-AA438)*AC438+AA438,IF(AC437=2,(AA436-AA437)*AC438+AA437,IF(AC437=3,(AA435-AA436)*AC438+AA436,AA435))))</f>
        <v>1.9251402211487827</v>
      </c>
      <c r="AE435" s="23"/>
      <c r="AF435" s="23"/>
      <c r="AG435" s="23"/>
      <c r="AH435" s="23"/>
      <c r="AI435" s="23"/>
      <c r="AJ435" s="23"/>
      <c r="AK435" s="23"/>
      <c r="AL435" s="23"/>
    </row>
    <row r="436" spans="1:38" x14ac:dyDescent="0.25">
      <c r="A436" s="128"/>
      <c r="B436" s="187"/>
      <c r="C436" s="13">
        <f>C$1/(21-E$1)*(C$391-B435)</f>
        <v>6942.1487603305786</v>
      </c>
      <c r="D436" s="32">
        <f>(C436/P$1)^(1/1.3)*50+C$391+$C$2/2+$N$2/100*5+X$2/2</f>
        <v>42.756265324686346</v>
      </c>
      <c r="E436" s="28" t="s">
        <v>20</v>
      </c>
      <c r="F436" s="5">
        <v>14000</v>
      </c>
      <c r="G436" s="104">
        <f>(G$444-G$408)/9+G432</f>
        <v>3.3222222222222211</v>
      </c>
      <c r="H436" s="134">
        <f t="shared" si="78"/>
        <v>4214.0468227424763</v>
      </c>
      <c r="I436" s="63">
        <f>$C436/I435</f>
        <v>1759.1512338853461</v>
      </c>
      <c r="J436" s="49">
        <v>14000</v>
      </c>
      <c r="K436" s="104">
        <f>(K$444-K$408)/9+K432</f>
        <v>3.0722222222222211</v>
      </c>
      <c r="L436" s="134">
        <f t="shared" si="79"/>
        <v>4556.9620253164576</v>
      </c>
      <c r="M436" s="63">
        <f>$C436/M435</f>
        <v>2084.8838818842069</v>
      </c>
      <c r="N436" s="49">
        <v>14000</v>
      </c>
      <c r="O436" s="104">
        <f>(O$444-O$408)/9+O432</f>
        <v>2.8222222222222211</v>
      </c>
      <c r="P436" s="134">
        <f t="shared" si="80"/>
        <v>4960.6299212598442</v>
      </c>
      <c r="Q436" s="63">
        <f>$C436/Q435</f>
        <v>2363.9152289863437</v>
      </c>
      <c r="R436" s="49">
        <v>14000</v>
      </c>
      <c r="S436" s="104">
        <f>(S$444-S$408)/9+S432</f>
        <v>2.5722222222222211</v>
      </c>
      <c r="T436" s="139">
        <f t="shared" si="81"/>
        <v>5442.7645788336959</v>
      </c>
      <c r="U436" s="63">
        <f>$C436/U435</f>
        <v>2737.6982529941074</v>
      </c>
      <c r="V436" s="49">
        <v>14000</v>
      </c>
      <c r="W436" s="104">
        <f>(W$444-W$408)/9+W432</f>
        <v>2.4611111111111099</v>
      </c>
      <c r="X436" s="139">
        <f t="shared" si="82"/>
        <v>5688.4875846501154</v>
      </c>
      <c r="Y436" s="63">
        <f>$C436/Y435</f>
        <v>3097.5197455445386</v>
      </c>
      <c r="Z436" s="49">
        <v>14000</v>
      </c>
      <c r="AA436" s="104">
        <f>(AA$444-AA$408)/9+AA432</f>
        <v>2.2999999999999989</v>
      </c>
      <c r="AB436" s="147">
        <f t="shared" si="83"/>
        <v>6086.9565217391337</v>
      </c>
      <c r="AC436" s="63">
        <f>IF($C436&gt;Z435,AB435,$C436/AC435)</f>
        <v>3606.0483719923595</v>
      </c>
      <c r="AL436" s="23"/>
    </row>
    <row r="437" spans="1:38" x14ac:dyDescent="0.25">
      <c r="A437" s="128"/>
      <c r="B437" s="187"/>
      <c r="C437" s="225">
        <f>C438/X$2/60/1.11</f>
        <v>20.958626562297361</v>
      </c>
      <c r="D437" s="38">
        <f>IF(AND(D436&lt;F$5,C436&lt;F438),C436/F438*100,IF(AND(D436&lt;J$5,C436&lt;J438),C436/(F438-((D436-F$5)/(J$5-F$5))*(F438-J438))*100,IF(AND(D436&lt;N$5,C436&lt;N438),C436/(J438-((D436-J$5)/(N$5-J$5))*(J438-N438))*100,IF(AND(D436&lt;R$5,C436&lt;R438),C436/(N438-((D436-N$5)/(R$5-N$5))*(N438-R438))*100,IF(AND(D436&lt;V$5,C440&lt;V438),C436/(R438-((D436-R$5)/(V$5-R$5))*(R438-V438))*100,100)))))</f>
        <v>100</v>
      </c>
      <c r="E437" s="28" t="s">
        <v>21</v>
      </c>
      <c r="F437" s="5">
        <v>11200</v>
      </c>
      <c r="G437" s="104">
        <f>(G$445-G$409)/9+G433</f>
        <v>3.56111111111111</v>
      </c>
      <c r="H437" s="134">
        <f t="shared" si="78"/>
        <v>3145.0858034321382</v>
      </c>
      <c r="I437" s="129">
        <f>IF($C436&gt;F435,4,IF($C436&gt;F436,3,IF($C436&gt;F437,2,IF($C436&gt;F438,1,0))))</f>
        <v>1</v>
      </c>
      <c r="J437" s="49">
        <v>11200</v>
      </c>
      <c r="K437" s="104">
        <f>(K$445-K$409)/9+K433</f>
        <v>3.31111111111111</v>
      </c>
      <c r="L437" s="134">
        <f t="shared" si="79"/>
        <v>3382.5503355704709</v>
      </c>
      <c r="M437" s="129">
        <f>IF($C436&gt;J435,4,IF($C436&gt;J436,3,IF($C436&gt;J437,2,IF($C436&gt;J438,1,0))))</f>
        <v>1</v>
      </c>
      <c r="N437" s="49">
        <v>11200</v>
      </c>
      <c r="O437" s="104">
        <f>(O$445-O$409)/9+O433</f>
        <v>3.06111111111111</v>
      </c>
      <c r="P437" s="134">
        <f t="shared" si="80"/>
        <v>3658.8021778584407</v>
      </c>
      <c r="Q437" s="129">
        <f>IF($C436&gt;N435,4,IF($C436&gt;N436,3,IF($C436&gt;N437,2,IF($C436&gt;N438,1,0))))</f>
        <v>1</v>
      </c>
      <c r="R437" s="49">
        <v>11200</v>
      </c>
      <c r="S437" s="104">
        <f>(S$445-S$409)/9+S433</f>
        <v>2.81111111111111</v>
      </c>
      <c r="T437" s="139">
        <f t="shared" si="81"/>
        <v>3984.1897233201598</v>
      </c>
      <c r="U437" s="129">
        <f>IF($C436&gt;R435,4,IF($C436&gt;R436,3,IF($C436&gt;R437,2,IF($C436&gt;R438,1,0))))</f>
        <v>1</v>
      </c>
      <c r="V437" s="49">
        <v>11200</v>
      </c>
      <c r="W437" s="104">
        <f>(W$445-W$409)/9+W433</f>
        <v>2.6499999999999986</v>
      </c>
      <c r="X437" s="139">
        <f t="shared" si="82"/>
        <v>4226.4150943396253</v>
      </c>
      <c r="Y437" s="129">
        <f>IF($C436&gt;V435,4,IF($C436&gt;V436,3,IF($C436&gt;V437,2,IF($C436&gt;V438,1,0))))</f>
        <v>1</v>
      </c>
      <c r="Z437" s="49">
        <v>11200</v>
      </c>
      <c r="AA437" s="104">
        <f>(AA$445-AA$409)/9+AA433</f>
        <v>2.4499999999999988</v>
      </c>
      <c r="AB437" s="147">
        <f t="shared" si="83"/>
        <v>4571.4285714285734</v>
      </c>
      <c r="AC437" s="129">
        <f>IF($C436&gt;Z435,4,IF($C436&gt;Z436,3,IF($C436&gt;Z437,2,IF($C436&gt;Z438,1,0))))</f>
        <v>1</v>
      </c>
      <c r="AL437" s="23"/>
    </row>
    <row r="438" spans="1:38" ht="15.75" thickBot="1" x14ac:dyDescent="0.3">
      <c r="A438" s="128"/>
      <c r="B438" s="188"/>
      <c r="C438" s="161">
        <f>D438*D435</f>
        <v>6979.2226452450222</v>
      </c>
      <c r="D438" s="33">
        <f>IF(AND(C436&gt;Z435,D436&gt;Z$5),AB435,IF(D436&gt;V$5,((D436-V$5)/(Z$5-V$5))*(AC436-Y436)+Y436,IF(D436&gt;R$5,((D436-R$5)/(V$5-R$5))*(Y436-U436)+U436,IF(D436&gt;N$5,((D436-N$5)/(R$5-N$5))*(U436-Q436)+Q436,IF(D436&gt;J$5,((D436-J$5)/(N$5-J$5))*(Q436-M436)+M436,IF(D436&gt;F$5,((D436-F$5)/(J$5-F$5))*(M436-I436)+I436,I436))))))</f>
        <v>2569.9642665921442</v>
      </c>
      <c r="E438" s="29" t="s">
        <v>7</v>
      </c>
      <c r="F438" s="114">
        <f>(F$446-F$410)/9+F434</f>
        <v>5488.8888888888896</v>
      </c>
      <c r="G438" s="106">
        <f>(G$446-G$410)/9+G434</f>
        <v>4.0777777777777784</v>
      </c>
      <c r="H438" s="135">
        <f t="shared" si="78"/>
        <v>1346.0490463215258</v>
      </c>
      <c r="I438" s="131">
        <f>IF(I437=1,($C436-F438)/(F437-F438),IF(I437=2,($C436-F437)/(F436-F437),IF(I437=3,($C436-F436)/(F435-F436),0)))</f>
        <v>0.25446184519407011</v>
      </c>
      <c r="J438" s="108">
        <f>(J$446-J$410)/9+J434</f>
        <v>4855.5555555555584</v>
      </c>
      <c r="K438" s="106">
        <f>(K$446-K$410)/9+K434</f>
        <v>3.3388888888888881</v>
      </c>
      <c r="L438" s="135">
        <f t="shared" si="79"/>
        <v>1454.2429284525801</v>
      </c>
      <c r="M438" s="131">
        <f>IF(M437=1,($C436-J438)/(J437-J438),IF(M437=2,($C436-J437)/(J436-J437),IF(M437=3,($C436-J436)/(J435-J436),0)))</f>
        <v>0.32888509357224499</v>
      </c>
      <c r="N438" s="108">
        <f>(N$446-N$410)/9+N434</f>
        <v>4544.4444444444425</v>
      </c>
      <c r="O438" s="106">
        <f>(O$446-O$410)/9+O434</f>
        <v>2.8666666666666667</v>
      </c>
      <c r="P438" s="135">
        <f t="shared" si="80"/>
        <v>1585.2713178294566</v>
      </c>
      <c r="Q438" s="131">
        <f>IF(Q437=1,($C436-N438)/(N437-N438),IF(Q437=2,($C436-N437)/(N436-N437),IF(Q437=3,($C436-N436)/(N435-N436),0)))</f>
        <v>0.36025607417320898</v>
      </c>
      <c r="R438" s="108">
        <f>(R$446-R$410)/9+R434</f>
        <v>4155.5555555555566</v>
      </c>
      <c r="S438" s="106">
        <f>(S$446-S$410)/9+S434</f>
        <v>2.3555555555555565</v>
      </c>
      <c r="T438" s="142">
        <f t="shared" si="81"/>
        <v>1764.1509433962262</v>
      </c>
      <c r="U438" s="131">
        <f>IF(U437=1,($C436-R438)/(R437-R438),IF(U437=2,($C436-R437)/(R436-R437),IF(U437=3,($C436-R436)/(R435-R436),0)))</f>
        <v>0.3955731678702713</v>
      </c>
      <c r="V438" s="108">
        <f>(V$446-V$410)/9+V434</f>
        <v>3677.7777777777792</v>
      </c>
      <c r="W438" s="106">
        <f>(W$446-W$410)/9+W434</f>
        <v>1.9277777777777778</v>
      </c>
      <c r="X438" s="142">
        <f t="shared" si="82"/>
        <v>1907.7809798270901</v>
      </c>
      <c r="Y438" s="131">
        <f>IF(Y437=1,($C436-V438)/(V437-V438),IF(Y437=2,($C436-V437)/(V436-V437),IF(Y437=3,($C436-V436)/(V435-V436),0)))</f>
        <v>0.43396364612961891</v>
      </c>
      <c r="Z438" s="108">
        <f>(Z$446-Z$410)/9+Z434</f>
        <v>3177.7777777777792</v>
      </c>
      <c r="AA438" s="106">
        <f>(AA$446-AA$410)/9+AA434</f>
        <v>1.4611111111111115</v>
      </c>
      <c r="AB438" s="148">
        <f t="shared" si="83"/>
        <v>2174.9049429657798</v>
      </c>
      <c r="AC438" s="131">
        <f>IF(AC437=1,($C436-Z438)/(Z437-Z438),IF(AC437=2,($C436-Z437)/(Z436-Z437),IF(AC437=3,($C436-Z436)/(Z435-Z436),0)))</f>
        <v>0.46924292026281439</v>
      </c>
      <c r="AL438" s="23"/>
    </row>
    <row r="439" spans="1:38" x14ac:dyDescent="0.25">
      <c r="A439" s="128"/>
      <c r="B439" s="186">
        <v>1</v>
      </c>
      <c r="C439" s="25"/>
      <c r="D439" s="31">
        <f>IF(D440&gt;V$5,(1-(D440-V$5)/(Z$5-V$5))*(Y439-AC439)+AC439,IF(D440&gt;R$5,(1-(D440-R$5)/(V$5-R$5))*(U439-Y439)+Y439,IF(D440&gt;N$5,(1-(D440-N$5)/(R$5-N$5))*(Q439-U439)+U439,IF(D440&gt;J$5,(1-(D440-J$5)/(N$5-J$5))*(M439-Q439)+Q439,IF(D440&gt;F$5,(1-(D440-F$5)/(J$5-F$5))*(I439-M439)+M439,I439)))))</f>
        <v>2.8384221241027792</v>
      </c>
      <c r="E439" s="27" t="s">
        <v>6</v>
      </c>
      <c r="F439" s="75">
        <f>(F$443-F$407)/9+F435</f>
        <v>16455.555555555562</v>
      </c>
      <c r="G439" s="105">
        <f>(G$443-G$407)/9+G435</f>
        <v>3.1888888888888873</v>
      </c>
      <c r="H439" s="133">
        <f t="shared" si="78"/>
        <v>5160.278745644604</v>
      </c>
      <c r="I439" s="16">
        <f>IF(I441=0,G442,IF(I441=1,(G441-G442)*I442+G442,IF(I441=2,(G440-G441)*I442+G441,IF(I441=3,(G439-G440)*I442+G440,G439))))</f>
        <v>4.0382562001511815</v>
      </c>
      <c r="J439" s="107">
        <f>(J$443-J$407)/9+J435</f>
        <v>16255.555555555562</v>
      </c>
      <c r="K439" s="105">
        <f>(K$443-K$407)/9+K435</f>
        <v>2.9444444444444429</v>
      </c>
      <c r="L439" s="133">
        <f t="shared" ref="L439:L502" si="84">J439/K439</f>
        <v>5520.7547169811369</v>
      </c>
      <c r="M439" s="16">
        <f>IF(M441=0,K442,IF(M441=1,(K441-K442)*M442+K442,IF(M441=2,(K440-K441)*M442+K441,IF(M441=3,(K439-K440)*M442+K440,K439))))</f>
        <v>3.4579758625213159</v>
      </c>
      <c r="N439" s="107">
        <f>(N$443-N$407)/9+N435</f>
        <v>15966.666666666672</v>
      </c>
      <c r="O439" s="105">
        <f>(O$443-O$407)/9+O435</f>
        <v>2.6999999999999984</v>
      </c>
      <c r="P439" s="133">
        <f t="shared" ref="P439:P502" si="85">N439/O439</f>
        <v>5913.5802469135851</v>
      </c>
      <c r="Q439" s="16">
        <f>IF(Q441=0,O442,IF(Q441=1,(O441-O442)*Q442+O442,IF(Q441=2,(O440-O441)*Q442+O441,IF(Q441=3,(O439-O440)*Q442+O440,O439))))</f>
        <v>3.0202975702975698</v>
      </c>
      <c r="R439" s="107">
        <f>(R$443-R$407)/9+R435</f>
        <v>15766.666666666672</v>
      </c>
      <c r="S439" s="105">
        <f>(S$443-S$407)/9+S435</f>
        <v>2.4555555555555544</v>
      </c>
      <c r="T439" s="141">
        <f t="shared" ref="T439:T502" si="86">R439/S439</f>
        <v>6420.8144796380138</v>
      </c>
      <c r="U439" s="16">
        <f>IF(U441=0,S442,IF(U441=1,(S441-S442)*U442+S442,IF(U441=2,(S440-S441)*U442+S441,IF(U441=3,(S439-S440)*U442+S440,S439))))</f>
        <v>2.5760388697097563</v>
      </c>
      <c r="V439" s="107">
        <f>(V$443-V$407)/9+V435</f>
        <v>15055.555555555562</v>
      </c>
      <c r="W439" s="105">
        <f>(W$443-W$407)/9+W435</f>
        <v>2.4055555555555541</v>
      </c>
      <c r="X439" s="141">
        <f t="shared" ref="X439:X502" si="87">V439/W439</f>
        <v>6258.6605080831478</v>
      </c>
      <c r="Y439" s="16">
        <f>IF(Y441=0,W442,IF(Y441=1,(W441-W442)*Y442+W442,IF(Y441=2,(W440-W441)*Y442+W441,IF(Y441=3,(W439-W440)*Y442+W440,W439))))</f>
        <v>2.2655924495085329</v>
      </c>
      <c r="Z439" s="107">
        <f>(Z$443-Z$407)/9+Z435</f>
        <v>14266.666666666672</v>
      </c>
      <c r="AA439" s="105">
        <f>(AA$443-AA$407)/9+AA435</f>
        <v>2.3055555555555545</v>
      </c>
      <c r="AB439" s="145">
        <f t="shared" ref="AB439:AB502" si="88">Z439/AA439</f>
        <v>6187.9518072289211</v>
      </c>
      <c r="AC439" s="59">
        <f>IF(AC441=0,AA442,IF(AC441=1,(AA441-AA442)*AC442+AA442,IF(AC441=2,(AA440-AA441)*AC442+AA441,IF(AC441=3,(AA439-AA440)*AC442+AA440,AA439))))</f>
        <v>1.9304237686408909</v>
      </c>
      <c r="AE439" s="23"/>
      <c r="AF439" s="23"/>
      <c r="AG439" s="23"/>
      <c r="AH439" s="23"/>
      <c r="AI439" s="23"/>
      <c r="AJ439" s="23"/>
      <c r="AK439" s="23"/>
      <c r="AL439" s="23"/>
    </row>
    <row r="440" spans="1:38" x14ac:dyDescent="0.25">
      <c r="A440" s="128"/>
      <c r="B440" s="187"/>
      <c r="C440" s="13">
        <f>C$1/(21-E$1)*(C$391-B439)</f>
        <v>6611.5702479338852</v>
      </c>
      <c r="D440" s="32">
        <f>(C440/P$1)^(1/1.3)*50+C$391+$C$2/2+$N$2/100*5+X$2/2</f>
        <v>42.046954240335026</v>
      </c>
      <c r="E440" s="28" t="s">
        <v>20</v>
      </c>
      <c r="F440" s="5">
        <v>14000</v>
      </c>
      <c r="G440" s="104">
        <f>(G$444-G$408)/9+G436</f>
        <v>3.3611111111111098</v>
      </c>
      <c r="H440" s="134">
        <f t="shared" si="78"/>
        <v>4165.289256198349</v>
      </c>
      <c r="I440" s="63">
        <f>$C440/I439</f>
        <v>1637.2339743294062</v>
      </c>
      <c r="J440" s="49">
        <v>14000</v>
      </c>
      <c r="K440" s="104">
        <f>(K$444-K$408)/9+K436</f>
        <v>3.1111111111111098</v>
      </c>
      <c r="L440" s="134">
        <f t="shared" si="84"/>
        <v>4500.0000000000018</v>
      </c>
      <c r="M440" s="63">
        <f>$C440/M439</f>
        <v>1911.9769804041337</v>
      </c>
      <c r="N440" s="49">
        <v>14000</v>
      </c>
      <c r="O440" s="104">
        <f>(O$444-O$408)/9+O436</f>
        <v>2.8611111111111098</v>
      </c>
      <c r="P440" s="134">
        <f t="shared" si="85"/>
        <v>4893.2038834951481</v>
      </c>
      <c r="Q440" s="63">
        <f>$C440/Q439</f>
        <v>2189.0459777718165</v>
      </c>
      <c r="R440" s="49">
        <v>14000</v>
      </c>
      <c r="S440" s="104">
        <f>(S$444-S$408)/9+S436</f>
        <v>2.6111111111111098</v>
      </c>
      <c r="T440" s="139">
        <f t="shared" si="86"/>
        <v>5361.7021276595769</v>
      </c>
      <c r="U440" s="63">
        <f>$C440/U439</f>
        <v>2566.5646297793692</v>
      </c>
      <c r="V440" s="49">
        <v>14000</v>
      </c>
      <c r="W440" s="104">
        <f>(W$444-W$408)/9+W436</f>
        <v>2.5055555555555542</v>
      </c>
      <c r="X440" s="139">
        <f t="shared" si="87"/>
        <v>5587.5831485587614</v>
      </c>
      <c r="Y440" s="63">
        <f>$C440/Y439</f>
        <v>2918.2522431905659</v>
      </c>
      <c r="Z440" s="49">
        <v>14000</v>
      </c>
      <c r="AA440" s="104">
        <f>(AA$444-AA$408)/9+AA436</f>
        <v>2.3499999999999988</v>
      </c>
      <c r="AB440" s="147">
        <f t="shared" si="88"/>
        <v>5957.4468085106419</v>
      </c>
      <c r="AC440" s="63">
        <f>IF($C440&gt;Z439,AB439,$C440/AC439)</f>
        <v>3424.9320565446319</v>
      </c>
      <c r="AL440" s="23"/>
    </row>
    <row r="441" spans="1:38" x14ac:dyDescent="0.25">
      <c r="A441" s="128"/>
      <c r="B441" s="187"/>
      <c r="C441" s="225">
        <f>C442/X$2/60/1.11</f>
        <v>19.976343193326642</v>
      </c>
      <c r="D441" s="38">
        <f>IF(AND(D440&lt;F$5,C440&lt;F442),C440/F442*100,IF(AND(D440&lt;J$5,C440&lt;J442),C440/(F442-((D440-F$5)/(J$5-F$5))*(F442-J442))*100,IF(AND(D440&lt;N$5,C440&lt;N442),C440/(J442-((D440-J$5)/(N$5-J$5))*(J442-N442))*100,IF(AND(D440&lt;R$5,C440&lt;R442),C440/(N442-((D440-N$5)/(R$5-N$5))*(N442-R442))*100,IF(AND(D440&lt;V$5,C444&lt;V442),C440/(R442-((D440-R$5)/(V$5-R$5))*(R442-V442))*100,100)))))</f>
        <v>100</v>
      </c>
      <c r="E441" s="28" t="s">
        <v>21</v>
      </c>
      <c r="F441" s="5">
        <v>11200</v>
      </c>
      <c r="G441" s="104">
        <f>(G$445-G$409)/9+G437</f>
        <v>3.6055555555555543</v>
      </c>
      <c r="H441" s="134">
        <f t="shared" si="78"/>
        <v>3106.3174114021581</v>
      </c>
      <c r="I441" s="129">
        <f>IF($C440&gt;F439,4,IF($C440&gt;F440,3,IF($C440&gt;F441,2,IF($C440&gt;F442,1,0))))</f>
        <v>1</v>
      </c>
      <c r="J441" s="49">
        <v>11200</v>
      </c>
      <c r="K441" s="104">
        <f>(K$445-K$409)/9+K437</f>
        <v>3.3555555555555543</v>
      </c>
      <c r="L441" s="134">
        <f t="shared" si="84"/>
        <v>3337.748344370862</v>
      </c>
      <c r="M441" s="129">
        <f>IF($C440&gt;J439,4,IF($C440&gt;J440,3,IF($C440&gt;J441,2,IF($C440&gt;J442,1,0))))</f>
        <v>1</v>
      </c>
      <c r="N441" s="49">
        <v>11200</v>
      </c>
      <c r="O441" s="104">
        <f>(O$445-O$409)/9+O437</f>
        <v>3.1055555555555543</v>
      </c>
      <c r="P441" s="134">
        <f t="shared" si="85"/>
        <v>3606.440071556352</v>
      </c>
      <c r="Q441" s="129">
        <f>IF($C440&gt;N439,4,IF($C440&gt;N440,3,IF($C440&gt;N441,2,IF($C440&gt;N442,1,0))))</f>
        <v>1</v>
      </c>
      <c r="R441" s="49">
        <v>11200</v>
      </c>
      <c r="S441" s="104">
        <f>(S$445-S$409)/9+S437</f>
        <v>2.8555555555555543</v>
      </c>
      <c r="T441" s="139">
        <f t="shared" si="86"/>
        <v>3922.1789883268498</v>
      </c>
      <c r="U441" s="129">
        <f>IF($C440&gt;R439,4,IF($C440&gt;R440,3,IF($C440&gt;R441,2,IF($C440&gt;R442,1,0))))</f>
        <v>1</v>
      </c>
      <c r="V441" s="49">
        <v>11200</v>
      </c>
      <c r="W441" s="104">
        <f>(W$445-W$409)/9+W437</f>
        <v>2.6999999999999984</v>
      </c>
      <c r="X441" s="139">
        <f t="shared" si="87"/>
        <v>4148.1481481481505</v>
      </c>
      <c r="Y441" s="129">
        <f>IF($C440&gt;V439,4,IF($C440&gt;V440,3,IF($C440&gt;V441,2,IF($C440&gt;V442,1,0))))</f>
        <v>1</v>
      </c>
      <c r="Z441" s="49">
        <v>11200</v>
      </c>
      <c r="AA441" s="104">
        <f>(AA$445-AA$409)/9+AA437</f>
        <v>2.4999999999999987</v>
      </c>
      <c r="AB441" s="147">
        <f t="shared" si="88"/>
        <v>4480.0000000000027</v>
      </c>
      <c r="AC441" s="129">
        <f>IF($C440&gt;Z439,4,IF($C440&gt;Z440,3,IF($C440&gt;Z441,2,IF($C440&gt;Z442,1,0))))</f>
        <v>1</v>
      </c>
      <c r="AL441" s="23"/>
    </row>
    <row r="442" spans="1:38" ht="15.75" thickBot="1" x14ac:dyDescent="0.3">
      <c r="A442" s="128"/>
      <c r="B442" s="188"/>
      <c r="C442" s="161">
        <f>D442*D439</f>
        <v>6652.122283377772</v>
      </c>
      <c r="D442" s="33">
        <f>IF(AND(C440&gt;Z439,D440&gt;Z$5),AB439,IF(D440&gt;V$5,((D440-V$5)/(Z$5-V$5))*(AC440-Y440)+Y440,IF(D440&gt;R$5,((D440-R$5)/(V$5-R$5))*(Y440-U440)+U440,IF(D440&gt;N$5,((D440-N$5)/(R$5-N$5))*(U440-Q440)+Q440,IF(D440&gt;J$5,((D440-J$5)/(N$5-J$5))*(Q440-M440)+M440,IF(D440&gt;F$5,((D440-F$5)/(J$5-F$5))*(M440-I440)+I440,I440))))))</f>
        <v>2343.5986588783012</v>
      </c>
      <c r="E442" s="29" t="s">
        <v>7</v>
      </c>
      <c r="F442" s="114">
        <f>(F$446-F$410)/9+F438</f>
        <v>5544.4444444444453</v>
      </c>
      <c r="G442" s="106">
        <f>(G$446-G$410)/9+G438</f>
        <v>4.1388888888888893</v>
      </c>
      <c r="H442" s="135">
        <f t="shared" si="78"/>
        <v>1339.5973154362416</v>
      </c>
      <c r="I442" s="131">
        <f>IF(I441=1,($C440-F442)/(F441-F442),IF(I441=2,($C440-F441)/(F440-F441),IF(I441=3,($C440-F440)/(F439-F440),0)))</f>
        <v>0.18868629138320159</v>
      </c>
      <c r="J442" s="108">
        <f>(J$446-J$410)/9+J438</f>
        <v>4977.777777777781</v>
      </c>
      <c r="K442" s="106">
        <f>(K$446-K$410)/9+K438</f>
        <v>3.4944444444444436</v>
      </c>
      <c r="L442" s="135">
        <f t="shared" si="84"/>
        <v>1424.4833068362493</v>
      </c>
      <c r="M442" s="131">
        <f>IF(M441=1,($C440-J442)/(J441-J442),IF(M441=2,($C440-J441)/(J440-J441),IF(M441=3,($C440-J440)/(J439-J440),0)))</f>
        <v>0.26257378984651686</v>
      </c>
      <c r="N442" s="108">
        <f>(N$446-N$410)/9+N438</f>
        <v>4622.2222222222199</v>
      </c>
      <c r="O442" s="106">
        <f>(O$446-O$410)/9+O438</f>
        <v>2.9833333333333334</v>
      </c>
      <c r="P442" s="135">
        <f t="shared" si="85"/>
        <v>1549.3482309124759</v>
      </c>
      <c r="Q442" s="131">
        <f>IF(Q441=1,($C440-N442)/(N441-N442),IF(Q441=2,($C440-N441)/(N440-N441),IF(Q441=3,($C440-N440)/(N439-N440),0)))</f>
        <v>0.30243466607103009</v>
      </c>
      <c r="R442" s="108">
        <f>(R$446-R$410)/9+R438</f>
        <v>4177.7777777777792</v>
      </c>
      <c r="S442" s="106">
        <f>(S$446-S$410)/9+S438</f>
        <v>2.4277777777777789</v>
      </c>
      <c r="T442" s="142">
        <f t="shared" si="86"/>
        <v>1720.8237986270021</v>
      </c>
      <c r="U442" s="131">
        <f>IF(U441=1,($C440-R442)/(R441-R442),IF(U441=2,($C440-R441)/(R440-R441),IF(U441=3,($C440-R440)/(R439-R440),0)))</f>
        <v>0.34658437075007847</v>
      </c>
      <c r="V442" s="108">
        <f>(V$446-V$410)/9+V438</f>
        <v>3688.8888888888905</v>
      </c>
      <c r="W442" s="106">
        <f>(W$446-W$410)/9+W438</f>
        <v>1.9888888888888889</v>
      </c>
      <c r="X442" s="142">
        <f t="shared" si="87"/>
        <v>1854.748603351956</v>
      </c>
      <c r="Y442" s="131">
        <f>IF(Y441=1,($C440-V442)/(V441-V442),IF(Y441=2,($C440-V441)/(V440-V441),IF(Y441=3,($C440-V440)/(V439-V440),0)))</f>
        <v>0.38911438212137511</v>
      </c>
      <c r="Z442" s="108">
        <f>(Z$446-Z$410)/9+Z438</f>
        <v>3188.8888888888905</v>
      </c>
      <c r="AA442" s="106">
        <f>(AA$446-AA$410)/9+AA438</f>
        <v>1.505555555555556</v>
      </c>
      <c r="AB442" s="148">
        <f t="shared" si="88"/>
        <v>2118.0811808118087</v>
      </c>
      <c r="AC442" s="131">
        <f>IF(AC441=1,($C440-Z442)/(Z441-Z442),IF(AC441=2,($C440-Z441)/(Z440-Z441),IF(AC441=3,($C440-Z440)/(Z439-Z440),0)))</f>
        <v>0.4272417785215667</v>
      </c>
      <c r="AL442" s="23"/>
    </row>
    <row r="443" spans="1:38" ht="15.75" customHeight="1" x14ac:dyDescent="0.25">
      <c r="A443" s="191" t="s">
        <v>67</v>
      </c>
      <c r="B443" s="186">
        <v>2</v>
      </c>
      <c r="C443" s="26"/>
      <c r="D443" s="31">
        <f>IF(D444&gt;V$5,(1-(D444-V$5)/(Z$5-V$5))*(Y443-AC443)+AC443,IF(D444&gt;R$5,(1-(D444-R$5)/(V$5-R$5))*(U443-Y443)+Y443,IF(D444&gt;N$5,(1-(D444-N$5)/(R$5-N$5))*(Q443-U443)+U443,IF(D444&gt;J$5,(1-(D444-J$5)/(N$5-J$5))*(M443-Q443)+Q443,IF(D444&gt;F$5,(1-(D444-F$5)/(J$5-F$5))*(I443-M443)+M443,I443)))))</f>
        <v>2.9810160422828811</v>
      </c>
      <c r="E443" s="27" t="s">
        <v>6</v>
      </c>
      <c r="F443" s="3">
        <v>16500</v>
      </c>
      <c r="G443" s="74">
        <v>3.25</v>
      </c>
      <c r="H443" s="133">
        <f t="shared" ref="H443:H506" si="89">F443/G443</f>
        <v>5076.9230769230771</v>
      </c>
      <c r="I443" s="16">
        <f>IF(I445=0,G446,IF(I445=1,(G445-G446)*I446+G446,IF(I445=2,(G444-G445)*I446+G445,IF(I445=3,(G443-G444)*I446+G444,G443))))</f>
        <v>4.133116883116883</v>
      </c>
      <c r="J443" s="48">
        <v>16300</v>
      </c>
      <c r="K443" s="4">
        <v>3</v>
      </c>
      <c r="L443" s="133">
        <f t="shared" si="84"/>
        <v>5433.333333333333</v>
      </c>
      <c r="M443" s="16">
        <f>IF(M445=0,K446,IF(M445=1,(K445-K446)*M446+K446,IF(M445=2,(K444-K445)*M446+K445,IF(M445=3,(K443-K444)*M446+K444,K443))))</f>
        <v>3.6015986993632296</v>
      </c>
      <c r="N443" s="48">
        <v>16000</v>
      </c>
      <c r="O443" s="4">
        <v>2.75</v>
      </c>
      <c r="P443" s="133">
        <f t="shared" si="85"/>
        <v>5818.181818181818</v>
      </c>
      <c r="Q443" s="16">
        <f>IF(Q445=0,O446,IF(Q445=1,(O445-O446)*Q446+O446,IF(Q445=2,(O444-O445)*Q446+O445,IF(Q445=3,(O443-O444)*Q446+O444,O443))))</f>
        <v>3.1121614748887478</v>
      </c>
      <c r="R443" s="48">
        <v>15800</v>
      </c>
      <c r="S443" s="4">
        <v>2.5</v>
      </c>
      <c r="T443" s="141">
        <f t="shared" si="86"/>
        <v>6320</v>
      </c>
      <c r="U443" s="16">
        <f>IF(U445=0,S446,IF(U445=1,(S445-S446)*U446+S446,IF(U445=2,(S444-S445)*U446+S445,IF(U445=3,(S443-S444)*U446+S444,S443))))</f>
        <v>2.618913813459268</v>
      </c>
      <c r="V443" s="48">
        <v>15100</v>
      </c>
      <c r="W443" s="4">
        <v>2.4500000000000002</v>
      </c>
      <c r="X443" s="141">
        <f t="shared" si="87"/>
        <v>6163.2653061224482</v>
      </c>
      <c r="Y443" s="16">
        <f>IF(Y445=0,W446,IF(Y445=1,(W445-W446)*Y446+W446,IF(Y445=2,(W444-W445)*Y446+W445,IF(Y445=3,(W443-W444)*Y446+W444,W443))))</f>
        <v>2.2908925619834712</v>
      </c>
      <c r="Z443" s="48">
        <v>14300</v>
      </c>
      <c r="AA443" s="4">
        <v>2.35</v>
      </c>
      <c r="AB443" s="145">
        <f t="shared" si="88"/>
        <v>6085.1063829787236</v>
      </c>
      <c r="AC443" s="59">
        <f>IF(AC445=0,AA446,IF(AC445=1,(AA445-AA446)*AC446+AA446,IF(AC445=2,(AA444-AA445)*AC446+AA445,IF(AC445=3,(AA443-AA444)*AC446+AA444,AA443))))</f>
        <v>1.9351239669421487</v>
      </c>
      <c r="AE443" s="23"/>
      <c r="AF443" s="23"/>
      <c r="AG443" s="23"/>
      <c r="AH443" s="23"/>
      <c r="AI443" s="23"/>
      <c r="AJ443" s="23"/>
      <c r="AK443" s="23"/>
      <c r="AL443" s="22"/>
    </row>
    <row r="444" spans="1:38" x14ac:dyDescent="0.25">
      <c r="A444" s="192"/>
      <c r="B444" s="187"/>
      <c r="C444" s="13">
        <f>C$1/(21-E$1)*(C$391-B443)</f>
        <v>6280.9917355371908</v>
      </c>
      <c r="D444" s="32">
        <f>(C444/P$1)^(1/1.3)*50+C$391+$C$2/2+$N$2/100*5+X$2/2</f>
        <v>41.329407545752922</v>
      </c>
      <c r="E444" s="28" t="s">
        <v>20</v>
      </c>
      <c r="F444" s="5">
        <v>14000</v>
      </c>
      <c r="G444" s="71">
        <v>3.4</v>
      </c>
      <c r="H444" s="134">
        <f t="shared" si="89"/>
        <v>4117.6470588235297</v>
      </c>
      <c r="I444" s="63">
        <f>$C444/I443</f>
        <v>1519.6743554952513</v>
      </c>
      <c r="J444" s="49">
        <v>14000</v>
      </c>
      <c r="K444" s="6">
        <v>3.15</v>
      </c>
      <c r="L444" s="134">
        <f t="shared" si="84"/>
        <v>4444.4444444444443</v>
      </c>
      <c r="M444" s="63">
        <f>$C444/M443</f>
        <v>1743.9454697292299</v>
      </c>
      <c r="N444" s="49">
        <v>14000</v>
      </c>
      <c r="O444" s="6">
        <v>2.9</v>
      </c>
      <c r="P444" s="134">
        <f t="shared" si="85"/>
        <v>4827.5862068965516</v>
      </c>
      <c r="Q444" s="63">
        <f>$C444/Q443</f>
        <v>2018.2088192457047</v>
      </c>
      <c r="R444" s="49">
        <v>14000</v>
      </c>
      <c r="S444" s="6">
        <v>2.65</v>
      </c>
      <c r="T444" s="139">
        <f t="shared" si="86"/>
        <v>5283.0188679245284</v>
      </c>
      <c r="U444" s="63">
        <f>$C444/U443</f>
        <v>2398.3193731911174</v>
      </c>
      <c r="V444" s="49">
        <v>14000</v>
      </c>
      <c r="W444" s="6">
        <v>2.5499999999999998</v>
      </c>
      <c r="X444" s="139">
        <f t="shared" si="87"/>
        <v>5490.1960784313733</v>
      </c>
      <c r="Y444" s="63">
        <f>$C444/Y443</f>
        <v>2741.7225232505284</v>
      </c>
      <c r="Z444" s="49">
        <v>14000</v>
      </c>
      <c r="AA444" s="6">
        <v>2.4</v>
      </c>
      <c r="AB444" s="147">
        <f t="shared" si="88"/>
        <v>5833.3333333333339</v>
      </c>
      <c r="AC444" s="63">
        <f>IF($C444&gt;Z443,AB443,$C444/AC443)</f>
        <v>3245.7826179799276</v>
      </c>
      <c r="AF444" s="23"/>
      <c r="AG444" s="23"/>
      <c r="AH444" s="23"/>
      <c r="AI444" s="23"/>
      <c r="AJ444" s="23"/>
      <c r="AK444" s="23"/>
      <c r="AL444" s="22"/>
    </row>
    <row r="445" spans="1:38" x14ac:dyDescent="0.25">
      <c r="A445" s="192"/>
      <c r="B445" s="187"/>
      <c r="C445" s="225">
        <f>C446/X$2/60/1.11</f>
        <v>18.971733838876307</v>
      </c>
      <c r="D445" s="38">
        <f>IF(AND(D444&lt;F$5,C444&lt;F446),C444/F446*100,IF(AND(D444&lt;J$5,C444&lt;J446),C444/(F446-((D444-F$5)/(J$5-F$5))*(F446-J446))*100,IF(AND(D444&lt;N$5,C444&lt;N446),C444/(J446-((D444-J$5)/(N$5-J$5))*(J446-N446))*100,IF(AND(D444&lt;R$5,C444&lt;R446),C444/(N446-((D444-N$5)/(R$5-N$5))*(N446-R446))*100,IF(AND(D444&lt;V$5,C448&lt;V446),C444/(R446-((D444-R$5)/(V$5-R$5))*(R446-V446))*100,100)))))</f>
        <v>100</v>
      </c>
      <c r="E445" s="28" t="s">
        <v>21</v>
      </c>
      <c r="F445" s="5">
        <v>11200</v>
      </c>
      <c r="G445" s="71">
        <v>3.65</v>
      </c>
      <c r="H445" s="134">
        <f t="shared" si="89"/>
        <v>3068.4931506849316</v>
      </c>
      <c r="I445" s="129">
        <f>IF($C444&gt;F443,4,IF($C444&gt;F444,3,IF($C444&gt;F445,2,IF($C444&gt;F446,1,0))))</f>
        <v>1</v>
      </c>
      <c r="J445" s="49">
        <v>11200</v>
      </c>
      <c r="K445" s="6">
        <v>3.4</v>
      </c>
      <c r="L445" s="134">
        <f t="shared" si="84"/>
        <v>3294.1176470588234</v>
      </c>
      <c r="M445" s="129">
        <f>IF($C444&gt;J443,4,IF($C444&gt;J444,3,IF($C444&gt;J445,2,IF($C444&gt;J446,1,0))))</f>
        <v>1</v>
      </c>
      <c r="N445" s="49">
        <v>11200</v>
      </c>
      <c r="O445" s="6">
        <v>3.15</v>
      </c>
      <c r="P445" s="134">
        <f t="shared" si="85"/>
        <v>3555.5555555555557</v>
      </c>
      <c r="Q445" s="129">
        <f>IF($C444&gt;N443,4,IF($C444&gt;N444,3,IF($C444&gt;N445,2,IF($C444&gt;N446,1,0))))</f>
        <v>1</v>
      </c>
      <c r="R445" s="49">
        <v>11200</v>
      </c>
      <c r="S445" s="6">
        <v>2.9</v>
      </c>
      <c r="T445" s="139">
        <f t="shared" si="86"/>
        <v>3862.0689655172414</v>
      </c>
      <c r="U445" s="129">
        <f>IF($C444&gt;R443,4,IF($C444&gt;R444,3,IF($C444&gt;R445,2,IF($C444&gt;R446,1,0))))</f>
        <v>1</v>
      </c>
      <c r="V445" s="49">
        <v>11200</v>
      </c>
      <c r="W445" s="6">
        <v>2.75</v>
      </c>
      <c r="X445" s="139">
        <f t="shared" si="87"/>
        <v>4072.7272727272725</v>
      </c>
      <c r="Y445" s="129">
        <f>IF($C444&gt;V443,4,IF($C444&gt;V444,3,IF($C444&gt;V445,2,IF($C444&gt;V446,1,0))))</f>
        <v>1</v>
      </c>
      <c r="Z445" s="49">
        <v>11200</v>
      </c>
      <c r="AA445" s="6">
        <v>2.5499999999999998</v>
      </c>
      <c r="AB445" s="147">
        <f t="shared" si="88"/>
        <v>4392.1568627450979</v>
      </c>
      <c r="AC445" s="129">
        <f>IF($C444&gt;Z443,4,IF($C444&gt;Z444,3,IF($C444&gt;Z445,2,IF($C444&gt;Z446,1,0))))</f>
        <v>1</v>
      </c>
      <c r="AF445" s="23"/>
      <c r="AG445" s="23"/>
      <c r="AH445" s="23"/>
      <c r="AI445" s="23"/>
      <c r="AJ445" s="23"/>
      <c r="AK445" s="23"/>
      <c r="AL445" s="22"/>
    </row>
    <row r="446" spans="1:38" ht="15.75" thickBot="1" x14ac:dyDescent="0.3">
      <c r="A446" s="192"/>
      <c r="B446" s="188"/>
      <c r="C446" s="161">
        <f>D446*D443</f>
        <v>6317.5873683458112</v>
      </c>
      <c r="D446" s="33">
        <f>IF(AND(C444&gt;Z443,D444&gt;Z$5),AB443,IF(D444&gt;V$5,((D444-V$5)/(Z$5-V$5))*(AC444-Y444)+Y444,IF(D444&gt;R$5,((D444-R$5)/(V$5-R$5))*(Y444-U444)+U444,IF(D444&gt;N$5,((D444-N$5)/(R$5-N$5))*(U444-Q444)+Q444,IF(D444&gt;J$5,((D444-J$5)/(N$5-J$5))*(Q444-M444)+M444,IF(D444&gt;F$5,((D444-F$5)/(J$5-F$5))*(M444-I444)+I444,I444))))))</f>
        <v>2119.2731869727754</v>
      </c>
      <c r="E446" s="29" t="s">
        <v>7</v>
      </c>
      <c r="F446" s="7">
        <v>5600</v>
      </c>
      <c r="G446" s="73">
        <v>4.2</v>
      </c>
      <c r="H446" s="135">
        <f t="shared" si="89"/>
        <v>1333.3333333333333</v>
      </c>
      <c r="I446" s="131">
        <f>IF(I445=1,($C444-F446)/(F445-F446),IF(I445=2,($C444-F445)/(F444-F445),IF(I445=3,($C444-F444)/(F443-F444),0)))</f>
        <v>0.12160566706021265</v>
      </c>
      <c r="J446" s="50">
        <v>5100</v>
      </c>
      <c r="K446" s="8">
        <v>3.65</v>
      </c>
      <c r="L446" s="135">
        <f t="shared" si="84"/>
        <v>1397.2602739726028</v>
      </c>
      <c r="M446" s="131">
        <f>IF(M445=1,($C444-J446)/(J445-J446),IF(M445=2,($C444-J445)/(J444-J445),IF(M445=3,($C444-J444)/(J443-J444),0)))</f>
        <v>0.19360520254708047</v>
      </c>
      <c r="N446" s="50">
        <v>4700</v>
      </c>
      <c r="O446" s="8">
        <v>3.1</v>
      </c>
      <c r="P446" s="135">
        <f t="shared" si="85"/>
        <v>1516.1290322580644</v>
      </c>
      <c r="Q446" s="131">
        <f>IF(Q445=1,($C444-N446)/(N445-N446),IF(Q445=2,($C444-N445)/(N444-N445),IF(Q445=3,($C444-N444)/(N443-N444),0)))</f>
        <v>0.24322949777495242</v>
      </c>
      <c r="R446" s="50">
        <v>4200</v>
      </c>
      <c r="S446" s="8">
        <v>2.5</v>
      </c>
      <c r="T446" s="142">
        <f t="shared" si="86"/>
        <v>1680</v>
      </c>
      <c r="U446" s="131">
        <f>IF(U445=1,($C444-R446)/(R445-R446),IF(U445=2,($C444-R445)/(R444-R445),IF(U445=3,($C444-R444)/(R443-R444),0)))</f>
        <v>0.29728453364817015</v>
      </c>
      <c r="V446" s="50">
        <v>3700</v>
      </c>
      <c r="W446" s="8">
        <v>2.0499999999999998</v>
      </c>
      <c r="X446" s="142">
        <f t="shared" si="87"/>
        <v>1804.8780487804879</v>
      </c>
      <c r="Y446" s="131">
        <f>IF(Y445=1,($C444-V446)/(V445-V446),IF(Y445=2,($C444-V445)/(V444-V445),IF(Y445=3,($C444-V444)/(V443-V444),0)))</f>
        <v>0.3441322314049588</v>
      </c>
      <c r="Z446" s="50">
        <v>3200</v>
      </c>
      <c r="AA446" s="8">
        <v>1.55</v>
      </c>
      <c r="AB446" s="148">
        <f t="shared" si="88"/>
        <v>2064.516129032258</v>
      </c>
      <c r="AC446" s="131">
        <f>IF(AC445=1,($C444-Z446)/(Z445-Z446),IF(AC445=2,($C444-Z445)/(Z444-Z445),IF(AC445=3,($C444-Z444)/(Z443-Z444),0)))</f>
        <v>0.38512396694214884</v>
      </c>
      <c r="AG446" s="23"/>
      <c r="AL446" s="23"/>
    </row>
    <row r="447" spans="1:38" x14ac:dyDescent="0.25">
      <c r="A447" s="192"/>
      <c r="B447" s="186">
        <v>3</v>
      </c>
      <c r="C447" s="25"/>
      <c r="D447" s="31">
        <f>IF(D448&gt;V$5,(1-(D448-V$5)/(Z$5-V$5))*(Y447-AC447)+AC447,IF(D448&gt;R$5,(1-(D448-R$5)/(V$5-R$5))*(U447-Y447)+Y447,IF(D448&gt;N$5,(1-(D448-N$5)/(R$5-N$5))*(Q447-U447)+U447,IF(D448&gt;J$5,(1-(D448-J$5)/(N$5-J$5))*(M447-Q447)+Q447,IF(D448&gt;F$5,(1-(D448-F$5)/(J$5-F$5))*(I447-M447)+M447,I447)))))</f>
        <v>3.1581145863522702</v>
      </c>
      <c r="E447" s="27" t="s">
        <v>6</v>
      </c>
      <c r="F447" s="75">
        <f>(F$463-F$443)/5+F443</f>
        <v>16560</v>
      </c>
      <c r="G447" s="105">
        <f>(G$463-G$443)/5+G443</f>
        <v>3.54</v>
      </c>
      <c r="H447" s="133">
        <f t="shared" si="89"/>
        <v>4677.9661016949149</v>
      </c>
      <c r="I447" s="16">
        <f>IF(I449=0,G450,IF(I449=1,(G449-G450)*I450+G450,IF(I449=2,(G448-G449)*I450+G449,IF(I449=3,(G447-G448)*I450+G448,G447))))</f>
        <v>4.6104135071426535</v>
      </c>
      <c r="J447" s="107">
        <f>(J$463-J$443)/5+J443</f>
        <v>16360</v>
      </c>
      <c r="K447" s="105">
        <f>(K$463-K$443)/5+K443</f>
        <v>3.25</v>
      </c>
      <c r="L447" s="133">
        <f t="shared" si="84"/>
        <v>5033.8461538461543</v>
      </c>
      <c r="M447" s="16">
        <f>IF(M449=0,K450,IF(M449=1,(K449-K450)*M450+K450,IF(M449=2,(K448-K449)*M450+K449,IF(M449=3,(K447-K448)*M450+K448,K447))))</f>
        <v>3.7886697899668369</v>
      </c>
      <c r="N447" s="107">
        <f>(N$463-N$443)/5+N443</f>
        <v>16080</v>
      </c>
      <c r="O447" s="105">
        <f>(O$463-O$443)/5+O443</f>
        <v>2.96</v>
      </c>
      <c r="P447" s="133">
        <f t="shared" si="85"/>
        <v>5432.4324324324325</v>
      </c>
      <c r="Q447" s="16">
        <f>IF(Q449=0,O450,IF(Q449=1,(O449-O450)*Q450+O450,IF(Q449=2,(O448-O449)*Q450+O449,IF(Q449=3,(O447-O448)*Q450+O448,O447))))</f>
        <v>3.2254607129641051</v>
      </c>
      <c r="R447" s="107">
        <f>(R$463-R$443)/5+R443</f>
        <v>15860</v>
      </c>
      <c r="S447" s="105">
        <f>(S$463-S$443)/5+S443</f>
        <v>2.66</v>
      </c>
      <c r="T447" s="141">
        <f t="shared" si="86"/>
        <v>5962.4060150375935</v>
      </c>
      <c r="U447" s="16">
        <f>IF(U449=0,S450,IF(U449=1,(S449-S450)*U450+S450,IF(U449=2,(S448-S449)*U450+S449,IF(U449=3,(S447-S448)*U450+S448,S447))))</f>
        <v>2.6671166207529842</v>
      </c>
      <c r="V447" s="107">
        <f>(V$463-V$443)/5+V443</f>
        <v>15160</v>
      </c>
      <c r="W447" s="105">
        <f>(W$463-W$443)/5+W443</f>
        <v>2.54</v>
      </c>
      <c r="X447" s="141">
        <f t="shared" si="87"/>
        <v>5968.5039370078739</v>
      </c>
      <c r="Y447" s="16">
        <f>IF(Y449=0,W450,IF(Y449=1,(W449-W450)*Y450+W450,IF(Y449=2,(W448-W449)*Y450+W449,IF(Y449=3,(W447-W448)*Y450+W448,W447))))</f>
        <v>2.3073178061607815</v>
      </c>
      <c r="Z447" s="107">
        <f>(Z$463-Z$443)/5+Z443</f>
        <v>14360</v>
      </c>
      <c r="AA447" s="105">
        <f>(AA$463-AA$443)/5+AA443</f>
        <v>2.38</v>
      </c>
      <c r="AB447" s="145">
        <f t="shared" si="88"/>
        <v>6033.6134453781515</v>
      </c>
      <c r="AC447" s="59">
        <f>IF(AC449=0,AA450,IF(AC449=1,(AA449-AA450)*AC450+AA450,IF(AC449=2,(AA448-AA449)*AC450+AA449,IF(AC449=3,(AA447-AA448)*AC450+AA448,AA447))))</f>
        <v>1.9221890747833097</v>
      </c>
      <c r="AE447" s="23"/>
      <c r="AF447" s="23"/>
      <c r="AG447" s="23"/>
      <c r="AH447" s="23"/>
      <c r="AI447" s="23"/>
      <c r="AJ447" s="23"/>
      <c r="AK447" s="23"/>
      <c r="AL447" s="23"/>
    </row>
    <row r="448" spans="1:38" x14ac:dyDescent="0.25">
      <c r="A448" s="192"/>
      <c r="B448" s="187"/>
      <c r="C448" s="13">
        <f>C$1/(21-E$1)*(C$391-B447)</f>
        <v>5950.4132231404965</v>
      </c>
      <c r="D448" s="32">
        <f>(C448/P$1)^(1/1.3)*50+C$391+$C$2/2+$N$2/100*5+X$2/2</f>
        <v>40.603088020015889</v>
      </c>
      <c r="E448" s="28" t="s">
        <v>20</v>
      </c>
      <c r="F448" s="5">
        <v>14000</v>
      </c>
      <c r="G448" s="104">
        <f>(G$464-G$444)/5+G444</f>
        <v>3.7</v>
      </c>
      <c r="H448" s="134">
        <f t="shared" si="89"/>
        <v>3783.7837837837837</v>
      </c>
      <c r="I448" s="63">
        <f>$C448/I447</f>
        <v>1290.6463192340248</v>
      </c>
      <c r="J448" s="49">
        <v>14000</v>
      </c>
      <c r="K448" s="104">
        <f>(K$464-K$444)/5+K444</f>
        <v>3.41</v>
      </c>
      <c r="L448" s="134">
        <f t="shared" si="84"/>
        <v>4105.5718475073309</v>
      </c>
      <c r="M448" s="63">
        <f>$C448/M447</f>
        <v>1570.5811150125548</v>
      </c>
      <c r="N448" s="49">
        <v>14000</v>
      </c>
      <c r="O448" s="104">
        <f>(O$464-O$444)/5+O444</f>
        <v>3.12</v>
      </c>
      <c r="P448" s="134">
        <f t="shared" si="85"/>
        <v>4487.1794871794873</v>
      </c>
      <c r="Q448" s="63">
        <f>$C448/Q447</f>
        <v>1844.8258257259129</v>
      </c>
      <c r="R448" s="49">
        <v>14000</v>
      </c>
      <c r="S448" s="104">
        <f>(S$464-S$444)/5+S444</f>
        <v>2.82</v>
      </c>
      <c r="T448" s="139">
        <f t="shared" si="86"/>
        <v>4964.5390070921985</v>
      </c>
      <c r="U448" s="63">
        <f>$C448/U447</f>
        <v>2231.0285110294753</v>
      </c>
      <c r="V448" s="49">
        <v>14000</v>
      </c>
      <c r="W448" s="104">
        <f>(W$464-W$444)/5+W444</f>
        <v>2.67</v>
      </c>
      <c r="X448" s="139">
        <f t="shared" si="87"/>
        <v>5243.4456928838954</v>
      </c>
      <c r="Y448" s="63">
        <f>$C448/Y447</f>
        <v>2578.9309159112222</v>
      </c>
      <c r="Z448" s="49">
        <v>14000</v>
      </c>
      <c r="AA448" s="104">
        <f>(AA$464-AA$444)/5+AA444</f>
        <v>2.4699999999999998</v>
      </c>
      <c r="AB448" s="147">
        <f t="shared" si="88"/>
        <v>5668.0161943319845</v>
      </c>
      <c r="AC448" s="63">
        <f>IF($C448&gt;Z447,AB447,$C448/AC447)</f>
        <v>3095.6440764347244</v>
      </c>
      <c r="AG448" s="23"/>
      <c r="AL448" s="23"/>
    </row>
    <row r="449" spans="1:38" x14ac:dyDescent="0.25">
      <c r="A449" s="192"/>
      <c r="B449" s="187"/>
      <c r="C449" s="225">
        <f>C450/X$2/60/1.11</f>
        <v>17.937793705915116</v>
      </c>
      <c r="D449" s="38">
        <f>IF(AND(D448&lt;F$5,C448&lt;F450),C448/F450*100,IF(AND(D448&lt;J$5,C448&lt;J450),C448/(F450-((D448-F$5)/(J$5-F$5))*(F450-J450))*100,IF(AND(D448&lt;N$5,C448&lt;N450),C448/(J450-((D448-J$5)/(N$5-J$5))*(J450-N450))*100,IF(AND(D448&lt;R$5,C448&lt;R450),C448/(N450-((D448-N$5)/(R$5-N$5))*(N450-R450))*100,IF(AND(D448&lt;V$5,C452&lt;V450),C448/(R450-((D448-R$5)/(V$5-R$5))*(R450-V450))*100,100)))))</f>
        <v>100</v>
      </c>
      <c r="E449" s="28" t="s">
        <v>21</v>
      </c>
      <c r="F449" s="5">
        <v>11200</v>
      </c>
      <c r="G449" s="104">
        <f>(G$465-G$445)/5+G445</f>
        <v>3.9699999999999998</v>
      </c>
      <c r="H449" s="134">
        <f t="shared" si="89"/>
        <v>2821.1586901763226</v>
      </c>
      <c r="I449" s="129">
        <f>IF($C448&gt;F447,4,IF($C448&gt;F448,3,IF($C448&gt;F449,2,IF($C448&gt;F450,1,0))))</f>
        <v>1</v>
      </c>
      <c r="J449" s="49">
        <v>11200</v>
      </c>
      <c r="K449" s="104">
        <f>(K$465-K$445)/5+K445</f>
        <v>3.6799999999999997</v>
      </c>
      <c r="L449" s="134">
        <f t="shared" si="84"/>
        <v>3043.4782608695655</v>
      </c>
      <c r="M449" s="129">
        <f>IF($C448&gt;J447,4,IF($C448&gt;J448,3,IF($C448&gt;J449,2,IF($C448&gt;J450,1,0))))</f>
        <v>1</v>
      </c>
      <c r="N449" s="49">
        <v>11200</v>
      </c>
      <c r="O449" s="104">
        <f>(O$465-O$445)/5+O445</f>
        <v>3.3899999999999997</v>
      </c>
      <c r="P449" s="134">
        <f t="shared" si="85"/>
        <v>3303.8348082595871</v>
      </c>
      <c r="Q449" s="129">
        <f>IF($C448&gt;N447,4,IF($C448&gt;N448,3,IF($C448&gt;N449,2,IF($C448&gt;N450,1,0))))</f>
        <v>1</v>
      </c>
      <c r="R449" s="49">
        <v>11200</v>
      </c>
      <c r="S449" s="104">
        <f>(S$465-S$445)/5+S445</f>
        <v>3.09</v>
      </c>
      <c r="T449" s="139">
        <f t="shared" si="86"/>
        <v>3624.5954692556634</v>
      </c>
      <c r="U449" s="129">
        <f>IF($C448&gt;R447,4,IF($C448&gt;R448,3,IF($C448&gt;R449,2,IF($C448&gt;R450,1,0))))</f>
        <v>1</v>
      </c>
      <c r="V449" s="49">
        <v>11200</v>
      </c>
      <c r="W449" s="104">
        <f>(W$465-W$445)/5+W445</f>
        <v>2.88</v>
      </c>
      <c r="X449" s="139">
        <f t="shared" si="87"/>
        <v>3888.8888888888891</v>
      </c>
      <c r="Y449" s="129">
        <f>IF($C448&gt;V447,4,IF($C448&gt;V448,3,IF($C448&gt;V449,2,IF($C448&gt;V450,1,0))))</f>
        <v>1</v>
      </c>
      <c r="Z449" s="49">
        <v>11200</v>
      </c>
      <c r="AA449" s="104">
        <f>(AA$465-AA$445)/5+AA445</f>
        <v>2.6199999999999997</v>
      </c>
      <c r="AB449" s="147">
        <f t="shared" si="88"/>
        <v>4274.8091603053444</v>
      </c>
      <c r="AC449" s="129">
        <f>IF($C448&gt;Z447,4,IF($C448&gt;Z448,3,IF($C448&gt;Z449,2,IF($C448&gt;Z450,1,0))))</f>
        <v>1</v>
      </c>
      <c r="AG449" s="23"/>
      <c r="AL449" s="23"/>
    </row>
    <row r="450" spans="1:38" ht="15.75" thickBot="1" x14ac:dyDescent="0.3">
      <c r="A450" s="192"/>
      <c r="B450" s="188"/>
      <c r="C450" s="161">
        <f>D450*D447</f>
        <v>5973.2853040697346</v>
      </c>
      <c r="D450" s="33">
        <f>IF(AND(C448&gt;Z447,D448&gt;Z$5),AB447,IF(D448&gt;V$5,((D448-V$5)/(Z$5-V$5))*(AC448-Y448)+Y448,IF(D448&gt;R$5,((D448-R$5)/(V$5-R$5))*(Y448-U448)+U448,IF(D448&gt;N$5,((D448-N$5)/(R$5-N$5))*(U448-Q448)+Q448,IF(D448&gt;J$5,((D448-J$5)/(N$5-J$5))*(Q448-M448)+M448,IF(D448&gt;F$5,((D448-F$5)/(J$5-F$5))*(M448-I448)+I448,I448))))))</f>
        <v>1891.4086682868219</v>
      </c>
      <c r="E450" s="29" t="s">
        <v>7</v>
      </c>
      <c r="F450" s="114">
        <f>(F$466-F$446)/5+F446</f>
        <v>5380</v>
      </c>
      <c r="G450" s="106">
        <f>(G$466-G$446)/5+G446</f>
        <v>4.68</v>
      </c>
      <c r="H450" s="135">
        <f t="shared" si="89"/>
        <v>1149.5726495726497</v>
      </c>
      <c r="I450" s="131">
        <f>IF(I449=1,($C448-F450)/(F449-F450),IF(I449=2,($C448-F449)/(F448-F449),IF(I449=3,($C448-F448)/(F447-F448),0)))</f>
        <v>9.8009144869501116E-2</v>
      </c>
      <c r="J450" s="108">
        <f>(J$466-J$446)/5+J446</f>
        <v>4920</v>
      </c>
      <c r="K450" s="106">
        <f>(K$466-K$446)/5+K446</f>
        <v>3.81</v>
      </c>
      <c r="L450" s="135">
        <f t="shared" si="84"/>
        <v>1291.3385826771653</v>
      </c>
      <c r="M450" s="131">
        <f>IF(M449=1,($C448-J450)/(J449-J450),IF(M449=2,($C448-J449)/(J448-J449),IF(M449=3,($C448-J448)/(J447-J448),0)))</f>
        <v>0.16407853871663958</v>
      </c>
      <c r="N450" s="108">
        <f>(N$466-N$446)/5+N446</f>
        <v>4500</v>
      </c>
      <c r="O450" s="106">
        <f>(O$466-O$446)/5+O446</f>
        <v>3.18</v>
      </c>
      <c r="P450" s="135">
        <f t="shared" si="85"/>
        <v>1415.0943396226414</v>
      </c>
      <c r="Q450" s="131">
        <f>IF(Q449=1,($C448-N450)/(N449-N450),IF(Q449=2,($C448-N449)/(N448-N449),IF(Q449=3,($C448-N448)/(N447-N448),0)))</f>
        <v>0.21647958554335769</v>
      </c>
      <c r="R450" s="108">
        <f>(R$466-R$446)/5+R446</f>
        <v>4000</v>
      </c>
      <c r="S450" s="106">
        <f>(S$466-S$446)/5+S446</f>
        <v>2.5099999999999998</v>
      </c>
      <c r="T450" s="142">
        <f t="shared" si="86"/>
        <v>1593.6254980079682</v>
      </c>
      <c r="U450" s="131">
        <f>IF(U449=1,($C448-R450)/(R449-R450),IF(U449=2,($C448-R449)/(R448-R449),IF(U449=3,($C448-R448)/(R447-R448),0)))</f>
        <v>0.27089072543618009</v>
      </c>
      <c r="V450" s="108">
        <f>(V$466-V$446)/5+V446</f>
        <v>3500</v>
      </c>
      <c r="W450" s="106">
        <f>(W$466-W$446)/5+W446</f>
        <v>2.04</v>
      </c>
      <c r="X450" s="142">
        <f t="shared" si="87"/>
        <v>1715.686274509804</v>
      </c>
      <c r="Y450" s="131">
        <f>IF(Y449=1,($C448-V450)/(V449-V450),IF(Y449=2,($C448-V449)/(V448-V449),IF(Y449=3,($C448-V448)/(V447-V448),0)))</f>
        <v>0.31823548352473979</v>
      </c>
      <c r="Z450" s="108">
        <f>(Z$466-Z$446)/5+Z446</f>
        <v>3000</v>
      </c>
      <c r="AA450" s="106">
        <f>(AA$466-AA$446)/5+AA446</f>
        <v>1.53</v>
      </c>
      <c r="AB450" s="148">
        <f t="shared" si="88"/>
        <v>1960.7843137254902</v>
      </c>
      <c r="AC450" s="131">
        <f>IF(AC449=1,($C448-Z450)/(Z449-Z450),IF(AC449=2,($C448-Z449)/(Z448-Z449),IF(AC449=3,($C448-Z448)/(Z447-Z448),0)))</f>
        <v>0.3598064906268898</v>
      </c>
      <c r="AG450" s="23"/>
      <c r="AL450" s="23"/>
    </row>
    <row r="451" spans="1:38" x14ac:dyDescent="0.25">
      <c r="A451" s="192"/>
      <c r="B451" s="186">
        <v>4</v>
      </c>
      <c r="C451" s="34"/>
      <c r="D451" s="31">
        <f>IF(D452&gt;V$5,(1-(D452-V$5)/(Z$5-V$5))*(Y451-AC451)+AC451,IF(D452&gt;R$5,(1-(D452-R$5)/(V$5-R$5))*(U451-Y451)+Y451,IF(D452&gt;N$5,(1-(D452-N$5)/(R$5-N$5))*(Q451-U451)+U451,IF(D452&gt;J$5,(1-(D452-J$5)/(N$5-J$5))*(M451-Q451)+Q451,IF(D452&gt;F$5,(1-(D452-F$5)/(J$5-F$5))*(I451-M451)+M451,I451)))))</f>
        <v>3.3476910109254625</v>
      </c>
      <c r="E451" s="27" t="s">
        <v>6</v>
      </c>
      <c r="F451" s="75">
        <f>(F$463-F$443)/5+F447</f>
        <v>16620</v>
      </c>
      <c r="G451" s="105">
        <f>(G$463-G$443)/5+G447</f>
        <v>3.83</v>
      </c>
      <c r="H451" s="133">
        <f t="shared" si="89"/>
        <v>4339.4255874673627</v>
      </c>
      <c r="I451" s="16">
        <f>IF(I453=0,G454,IF(I453=1,(G453-G454)*I454+G454,IF(I453=2,(G452-G453)*I454+G453,IF(I453=3,(G451-G452)*I454+G452,G451))))</f>
        <v>5.0937655300749816</v>
      </c>
      <c r="J451" s="107">
        <f>(J$463-J$443)/5+J447</f>
        <v>16420</v>
      </c>
      <c r="K451" s="105">
        <f>(K$463-K$443)/5+K447</f>
        <v>3.5</v>
      </c>
      <c r="L451" s="133">
        <f t="shared" si="84"/>
        <v>4691.4285714285716</v>
      </c>
      <c r="M451" s="16">
        <f>IF(M453=0,K454,IF(M453=1,(K453-K454)*M454+K454,IF(M453=2,(K452-K453)*M454+K453,IF(M453=3,(K451-K452)*M454+K452,K451))))</f>
        <v>3.9686380267635544</v>
      </c>
      <c r="N451" s="107">
        <f>(N$463-N$443)/5+N447</f>
        <v>16160</v>
      </c>
      <c r="O451" s="105">
        <f>(O$463-O$443)/5+O447</f>
        <v>3.17</v>
      </c>
      <c r="P451" s="133">
        <f t="shared" si="85"/>
        <v>5097.791798107256</v>
      </c>
      <c r="Q451" s="16">
        <f>IF(Q453=0,O454,IF(Q453=1,(O453-O454)*Q454+O454,IF(Q453=2,(O452-O453)*Q454+O453,IF(Q453=3,(O451-O452)*Q454+O452,O451))))</f>
        <v>3.3307737453587256</v>
      </c>
      <c r="R451" s="107">
        <f>(R$463-R$443)/5+R447</f>
        <v>15920</v>
      </c>
      <c r="S451" s="105">
        <f>(S$463-S$443)/5+S447</f>
        <v>2.8200000000000003</v>
      </c>
      <c r="T451" s="141">
        <f t="shared" si="86"/>
        <v>5645.3900709219852</v>
      </c>
      <c r="U451" s="16">
        <f>IF(U453=0,S454,IF(U453=1,(S453-S454)*U454+S454,IF(U453=2,(S452-S453)*U454+S453,IF(U453=3,(S451-S452)*U454+S452,S451))))</f>
        <v>2.7069019432655792</v>
      </c>
      <c r="V451" s="107">
        <f>(V$463-V$443)/5+V447</f>
        <v>15220</v>
      </c>
      <c r="W451" s="105">
        <f>(W$463-W$443)/5+W447</f>
        <v>2.63</v>
      </c>
      <c r="X451" s="141">
        <f t="shared" si="87"/>
        <v>5787.0722433460078</v>
      </c>
      <c r="Y451" s="16">
        <f>IF(Y453=0,W454,IF(Y453=1,(W453-W454)*Y454+W454,IF(Y453=2,(W452-W453)*Y454+W453,IF(Y453=3,(W451-W452)*Y454+W452,W451))))</f>
        <v>2.3177769641175856</v>
      </c>
      <c r="Z451" s="107">
        <f>(Z$463-Z$443)/5+Z447</f>
        <v>14420</v>
      </c>
      <c r="AA451" s="105">
        <f>(AA$463-AA$443)/5+AA447</f>
        <v>2.4099999999999997</v>
      </c>
      <c r="AB451" s="145">
        <f t="shared" si="88"/>
        <v>5983.4024896265564</v>
      </c>
      <c r="AC451" s="59">
        <f>IF(AC453=0,AA454,IF(AC453=1,(AA453-AA454)*AC454+AA454,IF(AC453=2,(AA452-AA453)*AC454+AA453,IF(AC453=3,(AA451-AA452)*AC454+AA452,AA451))))</f>
        <v>1.9061196379378196</v>
      </c>
      <c r="AE451" s="23"/>
      <c r="AF451" s="23"/>
      <c r="AG451" s="23"/>
      <c r="AH451" s="23"/>
      <c r="AI451" s="23"/>
      <c r="AJ451" s="23"/>
      <c r="AK451" s="23"/>
      <c r="AL451" s="23"/>
    </row>
    <row r="452" spans="1:38" x14ac:dyDescent="0.25">
      <c r="A452" s="192"/>
      <c r="B452" s="187"/>
      <c r="C452" s="13">
        <f>C$1/(21-E$1)*(C$391-B451)</f>
        <v>5619.8347107438021</v>
      </c>
      <c r="D452" s="32">
        <f>(C452/P$1)^(1/1.3)*50+C$391+$C$2/2+$N$2/100*5+X$2/2</f>
        <v>39.867391339663364</v>
      </c>
      <c r="E452" s="28" t="s">
        <v>20</v>
      </c>
      <c r="F452" s="5">
        <v>14000</v>
      </c>
      <c r="G452" s="104">
        <f>(G$464-G$444)/5+G448</f>
        <v>4</v>
      </c>
      <c r="H452" s="134">
        <f t="shared" si="89"/>
        <v>3500</v>
      </c>
      <c r="I452" s="63">
        <f>$C452/I451</f>
        <v>1103.2770702857767</v>
      </c>
      <c r="J452" s="49">
        <v>14000</v>
      </c>
      <c r="K452" s="104">
        <f>(K$464-K$444)/5+K448</f>
        <v>3.6700000000000004</v>
      </c>
      <c r="L452" s="134">
        <f t="shared" si="84"/>
        <v>3814.7138964577653</v>
      </c>
      <c r="M452" s="63">
        <f>$C452/M451</f>
        <v>1416.0612968088722</v>
      </c>
      <c r="N452" s="49">
        <v>14000</v>
      </c>
      <c r="O452" s="104">
        <f>(O$464-O$444)/5+O448</f>
        <v>3.3400000000000003</v>
      </c>
      <c r="P452" s="134">
        <f t="shared" si="85"/>
        <v>4191.6167664670656</v>
      </c>
      <c r="Q452" s="63">
        <f>$C452/Q451</f>
        <v>1687.2460096020554</v>
      </c>
      <c r="R452" s="49">
        <v>14000</v>
      </c>
      <c r="S452" s="104">
        <f>(S$464-S$444)/5+S448</f>
        <v>2.9899999999999998</v>
      </c>
      <c r="T452" s="139">
        <f t="shared" si="86"/>
        <v>4682.2742474916395</v>
      </c>
      <c r="U452" s="63">
        <f>$C452/U451</f>
        <v>2076.113146516157</v>
      </c>
      <c r="V452" s="49">
        <v>14000</v>
      </c>
      <c r="W452" s="104">
        <f>(W$464-W$444)/5+W448</f>
        <v>2.79</v>
      </c>
      <c r="X452" s="139">
        <f t="shared" si="87"/>
        <v>5017.9211469534048</v>
      </c>
      <c r="Y452" s="63">
        <f>$C452/Y451</f>
        <v>2424.6658749943017</v>
      </c>
      <c r="Z452" s="49">
        <v>14000</v>
      </c>
      <c r="AA452" s="104">
        <f>(AA$464-AA$444)/5+AA448</f>
        <v>2.5399999999999996</v>
      </c>
      <c r="AB452" s="147">
        <f t="shared" si="88"/>
        <v>5511.8110236220482</v>
      </c>
      <c r="AC452" s="63">
        <f>IF($C452&gt;Z451,AB451,$C452/AC451)</f>
        <v>2948.3116373659277</v>
      </c>
      <c r="AE452" s="23"/>
      <c r="AL452" s="23"/>
    </row>
    <row r="453" spans="1:38" x14ac:dyDescent="0.25">
      <c r="A453" s="192"/>
      <c r="B453" s="187"/>
      <c r="C453" s="225">
        <f>C454/X$2/60/1.11</f>
        <v>16.889792014104113</v>
      </c>
      <c r="D453" s="38">
        <f>IF(AND(D452&lt;F$5,C452&lt;F454),C452/F454*100,IF(AND(D452&lt;J$5,C452&lt;J454),C452/(F454-((D452-F$5)/(J$5-F$5))*(F454-J454))*100,IF(AND(D452&lt;N$5,C452&lt;N454),C452/(J454-((D452-J$5)/(N$5-J$5))*(J454-N454))*100,IF(AND(D452&lt;R$5,C452&lt;R454),C452/(N454-((D452-N$5)/(R$5-N$5))*(N454-R454))*100,IF(AND(D452&lt;V$5,C456&lt;V454),C452/(R454-((D452-R$5)/(V$5-R$5))*(R454-V454))*100,100)))))</f>
        <v>100</v>
      </c>
      <c r="E453" s="28" t="s">
        <v>21</v>
      </c>
      <c r="F453" s="5">
        <v>11200</v>
      </c>
      <c r="G453" s="104">
        <f>(G$465-G$445)/5+G449</f>
        <v>4.29</v>
      </c>
      <c r="H453" s="134">
        <f t="shared" si="89"/>
        <v>2610.7226107226106</v>
      </c>
      <c r="I453" s="129">
        <f>IF($C452&gt;F451,4,IF($C452&gt;F452,3,IF($C452&gt;F453,2,IF($C452&gt;F454,1,0))))</f>
        <v>1</v>
      </c>
      <c r="J453" s="49">
        <v>11200</v>
      </c>
      <c r="K453" s="104">
        <f>(K$465-K$445)/5+K449</f>
        <v>3.9599999999999995</v>
      </c>
      <c r="L453" s="134">
        <f t="shared" si="84"/>
        <v>2828.2828282828286</v>
      </c>
      <c r="M453" s="129">
        <f>IF($C452&gt;J451,4,IF($C452&gt;J452,3,IF($C452&gt;J453,2,IF($C452&gt;J454,1,0))))</f>
        <v>1</v>
      </c>
      <c r="N453" s="49">
        <v>11200</v>
      </c>
      <c r="O453" s="104">
        <f>(O$465-O$445)/5+O449</f>
        <v>3.6299999999999994</v>
      </c>
      <c r="P453" s="134">
        <f t="shared" si="85"/>
        <v>3085.3994490358132</v>
      </c>
      <c r="Q453" s="129">
        <f>IF($C452&gt;N451,4,IF($C452&gt;N452,3,IF($C452&gt;N453,2,IF($C452&gt;N454,1,0))))</f>
        <v>1</v>
      </c>
      <c r="R453" s="49">
        <v>11200</v>
      </c>
      <c r="S453" s="104">
        <f>(S$465-S$445)/5+S449</f>
        <v>3.28</v>
      </c>
      <c r="T453" s="139">
        <f t="shared" si="86"/>
        <v>3414.6341463414637</v>
      </c>
      <c r="U453" s="129">
        <f>IF($C452&gt;R451,4,IF($C452&gt;R452,3,IF($C452&gt;R453,2,IF($C452&gt;R454,1,0))))</f>
        <v>1</v>
      </c>
      <c r="V453" s="49">
        <v>11200</v>
      </c>
      <c r="W453" s="104">
        <f>(W$465-W$445)/5+W449</f>
        <v>3.01</v>
      </c>
      <c r="X453" s="139">
        <f t="shared" si="87"/>
        <v>3720.9302325581398</v>
      </c>
      <c r="Y453" s="129">
        <f>IF($C452&gt;V451,4,IF($C452&gt;V452,3,IF($C452&gt;V453,2,IF($C452&gt;V454,1,0))))</f>
        <v>1</v>
      </c>
      <c r="Z453" s="49">
        <v>11200</v>
      </c>
      <c r="AA453" s="104">
        <f>(AA$465-AA$445)/5+AA449</f>
        <v>2.6899999999999995</v>
      </c>
      <c r="AB453" s="147">
        <f t="shared" si="88"/>
        <v>4163.5687732342012</v>
      </c>
      <c r="AC453" s="129">
        <f>IF($C452&gt;Z451,4,IF($C452&gt;Z452,3,IF($C452&gt;Z453,2,IF($C452&gt;Z454,1,0))))</f>
        <v>1</v>
      </c>
      <c r="AL453" s="23"/>
    </row>
    <row r="454" spans="1:38" ht="15.75" thickBot="1" x14ac:dyDescent="0.3">
      <c r="A454" s="192"/>
      <c r="B454" s="188"/>
      <c r="C454" s="161">
        <f>D454*D451</f>
        <v>5624.3007406966708</v>
      </c>
      <c r="D454" s="33">
        <f>IF(AND(C452&gt;Z451,D452&gt;Z$5),AB451,IF(D452&gt;V$5,((D452-V$5)/(Z$5-V$5))*(AC452-Y452)+Y452,IF(D452&gt;R$5,((D452-R$5)/(V$5-R$5))*(Y452-U452)+U452,IF(D452&gt;N$5,((D452-N$5)/(R$5-N$5))*(U452-Q452)+Q452,IF(D452&gt;J$5,((D452-J$5)/(N$5-J$5))*(Q452-M452)+M452,IF(D452&gt;F$5,((D452-F$5)/(J$5-F$5))*(M452-I452)+I452,I452))))))</f>
        <v>1680.0537213085995</v>
      </c>
      <c r="E454" s="29" t="s">
        <v>7</v>
      </c>
      <c r="F454" s="114">
        <f>(F$466-F$446)/5+F450</f>
        <v>5160</v>
      </c>
      <c r="G454" s="106">
        <f>(G$466-G$446)/5+G450</f>
        <v>5.1599999999999993</v>
      </c>
      <c r="H454" s="135">
        <f t="shared" si="89"/>
        <v>1000.0000000000001</v>
      </c>
      <c r="I454" s="131">
        <f>IF(I453=1,($C452-F454)/(F453-F454),IF(I453=2,($C452-F453)/(F452-F453),IF(I453=3,($C452-F452)/(F451-F452),0)))</f>
        <v>7.613157462645731E-2</v>
      </c>
      <c r="J454" s="108">
        <f>(J$466-J$446)/5+J450</f>
        <v>4740</v>
      </c>
      <c r="K454" s="106">
        <f>(K$466-K$446)/5+K450</f>
        <v>3.97</v>
      </c>
      <c r="L454" s="135">
        <f t="shared" si="84"/>
        <v>1193.9546599496221</v>
      </c>
      <c r="M454" s="131">
        <f>IF(M453=1,($C452-J454)/(J453-J454),IF(M453=2,($C452-J453)/(J452-J453),IF(M453=3,($C452-J452)/(J451-J452),0)))</f>
        <v>0.13619732364455142</v>
      </c>
      <c r="N454" s="108">
        <f>(N$466-N$446)/5+N450</f>
        <v>4300</v>
      </c>
      <c r="O454" s="106">
        <f>(O$466-O$446)/5+O450</f>
        <v>3.2600000000000002</v>
      </c>
      <c r="P454" s="135">
        <f t="shared" si="85"/>
        <v>1319.0184049079753</v>
      </c>
      <c r="Q454" s="131">
        <f>IF(Q453=1,($C452-N454)/(N453-N454),IF(Q453=2,($C452-N453)/(N452-N453),IF(Q453=3,($C452-N452)/(N451-N452),0)))</f>
        <v>0.1912803928614206</v>
      </c>
      <c r="R454" s="108">
        <f>(R$466-R$446)/5+R450</f>
        <v>3800</v>
      </c>
      <c r="S454" s="106">
        <f>(S$466-S$446)/5+S450</f>
        <v>2.5199999999999996</v>
      </c>
      <c r="T454" s="142">
        <f t="shared" si="86"/>
        <v>1507.9365079365082</v>
      </c>
      <c r="U454" s="131">
        <f>IF(U453=1,($C452-R454)/(R453-R454),IF(U453=2,($C452-R453)/(R452-R453),IF(U453=3,($C452-R452)/(R451-R452),0)))</f>
        <v>0.24592360955997325</v>
      </c>
      <c r="V454" s="108">
        <f>(V$466-V$446)/5+V450</f>
        <v>3300</v>
      </c>
      <c r="W454" s="106">
        <f>(W$466-W$446)/5+W450</f>
        <v>2.0300000000000002</v>
      </c>
      <c r="X454" s="142">
        <f t="shared" si="87"/>
        <v>1625.6157635467978</v>
      </c>
      <c r="Y454" s="131">
        <f>IF(Y453=1,($C452-V454)/(V453-V454),IF(Y453=2,($C452-V453)/(V452-V453),IF(Y453=3,($C452-V452)/(V451-V452),0)))</f>
        <v>0.29364996338529142</v>
      </c>
      <c r="Z454" s="108">
        <f>(Z$466-Z$446)/5+Z450</f>
        <v>2800</v>
      </c>
      <c r="AA454" s="106">
        <f>(AA$466-AA$446)/5+AA450</f>
        <v>1.51</v>
      </c>
      <c r="AB454" s="148">
        <f t="shared" si="88"/>
        <v>1854.3046357615895</v>
      </c>
      <c r="AC454" s="131">
        <f>IF(AC453=1,($C452-Z454)/(Z453-Z454),IF(AC453=2,($C452-Z453)/(Z452-Z453),IF(AC453=3,($C452-Z452)/(Z451-Z452),0)))</f>
        <v>0.3356946084218812</v>
      </c>
      <c r="AL454" s="23"/>
    </row>
    <row r="455" spans="1:38" x14ac:dyDescent="0.25">
      <c r="A455" s="192"/>
      <c r="B455" s="186">
        <v>5</v>
      </c>
      <c r="C455" s="34"/>
      <c r="D455" s="31">
        <f>IF(D456&gt;V$5,(1-(D456-V$5)/(Z$5-V$5))*(Y455-AC455)+AC455,IF(D456&gt;R$5,(1-(D456-R$5)/(V$5-R$5))*(U455-Y455)+Y455,IF(D456&gt;N$5,(1-(D456-N$5)/(R$5-N$5))*(Q455-U455)+U455,IF(D456&gt;J$5,(1-(D456-J$5)/(N$5-J$5))*(M455-Q455)+Q455,IF(D456&gt;F$5,(1-(D456-F$5)/(J$5-F$5))*(I455-M455)+M455,I455)))))</f>
        <v>3.554084250296496</v>
      </c>
      <c r="E455" s="27" t="s">
        <v>6</v>
      </c>
      <c r="F455" s="75">
        <f>(F$463-F$443)/5+F451</f>
        <v>16680</v>
      </c>
      <c r="G455" s="105">
        <f>(G$463-G$443)/5+G451</f>
        <v>4.12</v>
      </c>
      <c r="H455" s="133">
        <f t="shared" si="89"/>
        <v>4048.5436893203882</v>
      </c>
      <c r="I455" s="16">
        <f>IF(I457=0,G458,IF(I457=1,(G457-G458)*I458+G458,IF(I457=2,(G456-G457)*I458+G457,IF(I457=3,(G455-G456)*I458+G456,G455))))</f>
        <v>5.5825345232751555</v>
      </c>
      <c r="J455" s="107">
        <f>(J$463-J$443)/5+J451</f>
        <v>16480</v>
      </c>
      <c r="K455" s="105">
        <f>(K$463-K$443)/5+K451</f>
        <v>3.75</v>
      </c>
      <c r="L455" s="133">
        <f t="shared" si="84"/>
        <v>4394.666666666667</v>
      </c>
      <c r="M455" s="16">
        <f>IF(M457=0,K458,IF(M457=1,(K457-K458)*M458+K458,IF(M457=2,(K456-K457)*M458+K457,IF(M457=3,(K455-K456)*M458+K456,K455))))</f>
        <v>4.1420810514786419</v>
      </c>
      <c r="N455" s="107">
        <f>(N$463-N$443)/5+N451</f>
        <v>16240</v>
      </c>
      <c r="O455" s="105">
        <f>(O$463-O$443)/5+O451</f>
        <v>3.38</v>
      </c>
      <c r="P455" s="133">
        <f t="shared" si="85"/>
        <v>4804.7337278106506</v>
      </c>
      <c r="Q455" s="16">
        <f>IF(Q457=0,O458,IF(Q457=1,(O457-O458)*Q458+O458,IF(Q457=2,(O456-O457)*Q458+O457,IF(Q457=3,(O455-O456)*Q458+O456,O455))))</f>
        <v>3.4287754626935167</v>
      </c>
      <c r="R455" s="107">
        <f>(R$463-R$443)/5+R451</f>
        <v>15980</v>
      </c>
      <c r="S455" s="105">
        <f>(S$463-S$443)/5+S451</f>
        <v>2.9800000000000004</v>
      </c>
      <c r="T455" s="141">
        <f t="shared" si="86"/>
        <v>5362.4161073825499</v>
      </c>
      <c r="U455" s="16">
        <f>IF(U457=0,S458,IF(U457=1,(S457-S458)*U458+S458,IF(U457=2,(S456-S457)*U458+S457,IF(U457=3,(S455-S456)*U458+S456,S455))))</f>
        <v>2.738934319269247</v>
      </c>
      <c r="V455" s="107">
        <f>(V$463-V$443)/5+V451</f>
        <v>15280</v>
      </c>
      <c r="W455" s="105">
        <f>(W$463-W$443)/5+W451</f>
        <v>2.7199999999999998</v>
      </c>
      <c r="X455" s="141">
        <f t="shared" si="87"/>
        <v>5617.6470588235297</v>
      </c>
      <c r="Y455" s="16">
        <f>IF(Y457=0,W458,IF(Y457=1,(W457-W458)*Y458+W458,IF(Y457=2,(W456-W457)*Y458+W457,IF(Y457=3,(W455-W456)*Y458+W456,W455))))</f>
        <v>2.322711968166514</v>
      </c>
      <c r="Z455" s="107">
        <f>(Z$463-Z$443)/5+Z451</f>
        <v>14480</v>
      </c>
      <c r="AA455" s="105">
        <f>(AA$463-AA$443)/5+AA451</f>
        <v>2.4399999999999995</v>
      </c>
      <c r="AB455" s="145">
        <f t="shared" si="88"/>
        <v>5934.426229508198</v>
      </c>
      <c r="AC455" s="59">
        <f>IF(AC457=0,AA458,IF(AC457=1,(AA457-AA458)*AC458+AA458,IF(AC457=2,(AA456-AA457)*AC458+AA457,IF(AC457=3,(AA455-AA456)*AC458+AA456,AA455))))</f>
        <v>1.8871343455698635</v>
      </c>
      <c r="AE455" s="23"/>
      <c r="AF455" s="23"/>
      <c r="AG455" s="23"/>
      <c r="AH455" s="23"/>
      <c r="AI455" s="23"/>
      <c r="AJ455" s="23"/>
      <c r="AK455" s="23"/>
      <c r="AL455" s="23"/>
    </row>
    <row r="456" spans="1:38" x14ac:dyDescent="0.25">
      <c r="A456" s="192"/>
      <c r="B456" s="187"/>
      <c r="C456" s="13">
        <f>C$1/(21-E$1)*(C$391-B455)</f>
        <v>5289.2561983471078</v>
      </c>
      <c r="D456" s="32">
        <f>(C456/P$1)^(1/1.3)*50+C$391+$C$2/2+$N$2/100*5+X$2/2</f>
        <v>39.121633213217912</v>
      </c>
      <c r="E456" s="28" t="s">
        <v>20</v>
      </c>
      <c r="F456" s="5">
        <v>14000</v>
      </c>
      <c r="G456" s="104">
        <f>(G$464-G$444)/5+G452</f>
        <v>4.3</v>
      </c>
      <c r="H456" s="134">
        <f t="shared" si="89"/>
        <v>3255.8139534883721</v>
      </c>
      <c r="I456" s="63">
        <f>$C456/I455</f>
        <v>947.46502261557225</v>
      </c>
      <c r="J456" s="49">
        <v>14000</v>
      </c>
      <c r="K456" s="104">
        <f>(K$464-K$444)/5+K452</f>
        <v>3.9300000000000006</v>
      </c>
      <c r="L456" s="134">
        <f t="shared" si="84"/>
        <v>3562.3409669211192</v>
      </c>
      <c r="M456" s="63">
        <f>$C456/M455</f>
        <v>1276.9562286713212</v>
      </c>
      <c r="N456" s="49">
        <v>14000</v>
      </c>
      <c r="O456" s="104">
        <f>(O$464-O$444)/5+O452</f>
        <v>3.5600000000000005</v>
      </c>
      <c r="P456" s="134">
        <f t="shared" si="85"/>
        <v>3932.5842696629206</v>
      </c>
      <c r="Q456" s="63">
        <f>$C456/Q455</f>
        <v>1542.6079239939695</v>
      </c>
      <c r="R456" s="49">
        <v>14000</v>
      </c>
      <c r="S456" s="104">
        <f>(S$464-S$444)/5+S452</f>
        <v>3.1599999999999997</v>
      </c>
      <c r="T456" s="139">
        <f t="shared" si="86"/>
        <v>4430.3797468354433</v>
      </c>
      <c r="U456" s="63">
        <f>$C456/U455</f>
        <v>1931.1365596230478</v>
      </c>
      <c r="V456" s="49">
        <v>14000</v>
      </c>
      <c r="W456" s="104">
        <f>(W$464-W$444)/5+W452</f>
        <v>2.91</v>
      </c>
      <c r="X456" s="139">
        <f t="shared" si="87"/>
        <v>4810.9965635738827</v>
      </c>
      <c r="Y456" s="63">
        <f>$C456/Y455</f>
        <v>2277.1898844273419</v>
      </c>
      <c r="Z456" s="49">
        <v>14000</v>
      </c>
      <c r="AA456" s="104">
        <f>(AA$464-AA$444)/5+AA452</f>
        <v>2.6099999999999994</v>
      </c>
      <c r="AB456" s="147">
        <f t="shared" si="88"/>
        <v>5363.9846743295029</v>
      </c>
      <c r="AC456" s="63">
        <f>IF($C456&gt;Z455,AB455,$C456/AC455)</f>
        <v>2802.797909308304</v>
      </c>
      <c r="AG456" s="23"/>
      <c r="AL456" s="23"/>
    </row>
    <row r="457" spans="1:38" x14ac:dyDescent="0.25">
      <c r="A457" s="192"/>
      <c r="B457" s="187"/>
      <c r="C457" s="225">
        <f>C458/X$2/60/1.11</f>
        <v>15.966056423679612</v>
      </c>
      <c r="D457" s="38">
        <f>IF(AND(D456&lt;F$5,C456&lt;F458),C456/F458*100,IF(AND(D456&lt;J$5,C456&lt;J458),C456/(F458-((D456-F$5)/(J$5-F$5))*(F458-J458))*100,IF(AND(D456&lt;N$5,C456&lt;N458),C456/(J458-((D456-J$5)/(N$5-J$5))*(J458-N458))*100,IF(AND(D456&lt;R$5,C456&lt;R458),C456/(N458-((D456-N$5)/(R$5-N$5))*(N458-R458))*100,IF(AND(D456&lt;V$5,C460&lt;V458),C456/(R458-((D456-R$5)/(V$5-R$5))*(R458-V458))*100,100)))))</f>
        <v>100</v>
      </c>
      <c r="E457" s="28" t="s">
        <v>21</v>
      </c>
      <c r="F457" s="5">
        <v>11200</v>
      </c>
      <c r="G457" s="104">
        <f>(G$465-G$445)/5+G453</f>
        <v>4.6100000000000003</v>
      </c>
      <c r="H457" s="134">
        <f t="shared" si="89"/>
        <v>2429.5010845986985</v>
      </c>
      <c r="I457" s="129">
        <f>IF($C456&gt;F455,4,IF($C456&gt;F456,3,IF($C456&gt;F457,2,IF($C456&gt;F458,1,0))))</f>
        <v>1</v>
      </c>
      <c r="J457" s="49">
        <v>11200</v>
      </c>
      <c r="K457" s="104">
        <f>(K$465-K$445)/5+K453</f>
        <v>4.2399999999999993</v>
      </c>
      <c r="L457" s="134">
        <f t="shared" si="84"/>
        <v>2641.5094339622647</v>
      </c>
      <c r="M457" s="129">
        <f>IF($C456&gt;J455,4,IF($C456&gt;J456,3,IF($C456&gt;J457,2,IF($C456&gt;J458,1,0))))</f>
        <v>1</v>
      </c>
      <c r="N457" s="49">
        <v>11200</v>
      </c>
      <c r="O457" s="104">
        <f>(O$465-O$445)/5+O453</f>
        <v>3.8699999999999992</v>
      </c>
      <c r="P457" s="134">
        <f t="shared" si="85"/>
        <v>2894.0568475452201</v>
      </c>
      <c r="Q457" s="129">
        <f>IF($C456&gt;N455,4,IF($C456&gt;N456,3,IF($C456&gt;N457,2,IF($C456&gt;N458,1,0))))</f>
        <v>1</v>
      </c>
      <c r="R457" s="49">
        <v>11200</v>
      </c>
      <c r="S457" s="104">
        <f>(S$465-S$445)/5+S453</f>
        <v>3.4699999999999998</v>
      </c>
      <c r="T457" s="139">
        <f t="shared" si="86"/>
        <v>3227.6657060518733</v>
      </c>
      <c r="U457" s="129">
        <f>IF($C456&gt;R455,4,IF($C456&gt;R456,3,IF($C456&gt;R457,2,IF($C456&gt;R458,1,0))))</f>
        <v>1</v>
      </c>
      <c r="V457" s="49">
        <v>11200</v>
      </c>
      <c r="W457" s="104">
        <f>(W$465-W$445)/5+W453</f>
        <v>3.1399999999999997</v>
      </c>
      <c r="X457" s="139">
        <f t="shared" si="87"/>
        <v>3566.8789808917199</v>
      </c>
      <c r="Y457" s="129">
        <f>IF($C456&gt;V455,4,IF($C456&gt;V456,3,IF($C456&gt;V457,2,IF($C456&gt;V458,1,0))))</f>
        <v>1</v>
      </c>
      <c r="Z457" s="49">
        <v>11200</v>
      </c>
      <c r="AA457" s="104">
        <f>(AA$465-AA$445)/5+AA453</f>
        <v>2.7599999999999993</v>
      </c>
      <c r="AB457" s="147">
        <f t="shared" si="88"/>
        <v>4057.9710144927544</v>
      </c>
      <c r="AC457" s="129">
        <f>IF($C456&gt;Z455,4,IF($C456&gt;Z456,3,IF($C456&gt;Z457,2,IF($C456&gt;Z458,1,0))))</f>
        <v>1</v>
      </c>
      <c r="AG457" s="23"/>
      <c r="AL457" s="23"/>
    </row>
    <row r="458" spans="1:38" ht="15.75" thickBot="1" x14ac:dyDescent="0.3">
      <c r="A458" s="192"/>
      <c r="B458" s="188"/>
      <c r="C458" s="161">
        <f>D458*D455</f>
        <v>5316.6967890853111</v>
      </c>
      <c r="D458" s="33">
        <f>IF(AND(C456&gt;Z455,D456&gt;Z$5),AB455,IF(D456&gt;V$5,((D456-V$5)/(Z$5-V$5))*(AC456-Y456)+Y456,IF(D456&gt;R$5,((D456-R$5)/(V$5-R$5))*(Y456-U456)+U456,IF(D456&gt;N$5,((D456-N$5)/(R$5-N$5))*(U456-Q456)+Q456,IF(D456&gt;J$5,((D456-J$5)/(N$5-J$5))*(Q456-M456)+M456,IF(D456&gt;F$5,((D456-F$5)/(J$5-F$5))*(M456-I456)+I456,I456))))))</f>
        <v>1495.9399987892157</v>
      </c>
      <c r="E458" s="29" t="s">
        <v>7</v>
      </c>
      <c r="F458" s="114">
        <f>(F$466-F$446)/5+F454</f>
        <v>4940</v>
      </c>
      <c r="G458" s="106">
        <f>(G$466-G$446)/5+G454</f>
        <v>5.6399999999999988</v>
      </c>
      <c r="H458" s="135">
        <f t="shared" si="89"/>
        <v>875.88652482269526</v>
      </c>
      <c r="I458" s="131">
        <f>IF(I457=1,($C456-F458)/(F457-F458),IF(I457=2,($C456-F457)/(F456-F457),IF(I457=3,($C456-F456)/(F455-F456),0)))</f>
        <v>5.5791724975576322E-2</v>
      </c>
      <c r="J458" s="108">
        <f>(J$466-J$446)/5+J454</f>
        <v>4560</v>
      </c>
      <c r="K458" s="106">
        <f>(K$466-K$446)/5+K454</f>
        <v>4.13</v>
      </c>
      <c r="L458" s="135">
        <f t="shared" si="84"/>
        <v>1104.1162227602906</v>
      </c>
      <c r="M458" s="131">
        <f>IF(M457=1,($C456-J458)/(J457-J458),IF(M457=2,($C456-J457)/(J456-J457),IF(M457=3,($C456-J456)/(J455-J456),0)))</f>
        <v>0.10982774071492588</v>
      </c>
      <c r="N458" s="108">
        <f>(N$466-N$446)/5+N454</f>
        <v>4100</v>
      </c>
      <c r="O458" s="106">
        <f>(O$466-O$446)/5+O454</f>
        <v>3.3400000000000003</v>
      </c>
      <c r="P458" s="135">
        <f t="shared" si="85"/>
        <v>1227.5449101796405</v>
      </c>
      <c r="Q458" s="131">
        <f>IF(Q457=1,($C456-N458)/(N457-N458),IF(Q457=2,($C456-N457)/(N456-N457),IF(Q457=3,($C456-N456)/(N455-N456),0)))</f>
        <v>0.16750087300663491</v>
      </c>
      <c r="R458" s="108">
        <f>(R$466-R$446)/5+R454</f>
        <v>3600</v>
      </c>
      <c r="S458" s="106">
        <f>(S$466-S$446)/5+S454</f>
        <v>2.5299999999999994</v>
      </c>
      <c r="T458" s="142">
        <f t="shared" si="86"/>
        <v>1422.9249011857712</v>
      </c>
      <c r="U458" s="131">
        <f>IF(U457=1,($C456-R458)/(R457-R458),IF(U457=2,($C456-R457)/(R456-R457),IF(U457=3,($C456-R456)/(R455-R456),0)))</f>
        <v>0.22227055241409313</v>
      </c>
      <c r="V458" s="108">
        <f>(V$466-V$446)/5+V454</f>
        <v>3100</v>
      </c>
      <c r="W458" s="106">
        <f>(W$466-W$446)/5+W454</f>
        <v>2.0200000000000005</v>
      </c>
      <c r="X458" s="142">
        <f t="shared" si="87"/>
        <v>1534.6534653465344</v>
      </c>
      <c r="Y458" s="131">
        <f>IF(Y457=1,($C456-V458)/(V457-V458),IF(Y457=2,($C456-V457)/(V456-V457),IF(Y457=3,($C456-V456)/(V455-V456),0)))</f>
        <v>0.27027854300581577</v>
      </c>
      <c r="Z458" s="108">
        <f>(Z$466-Z$446)/5+Z454</f>
        <v>2600</v>
      </c>
      <c r="AA458" s="106">
        <f>(AA$466-AA$446)/5+AA454</f>
        <v>1.49</v>
      </c>
      <c r="AB458" s="148">
        <f t="shared" si="88"/>
        <v>1744.9664429530201</v>
      </c>
      <c r="AC458" s="131">
        <f>IF(AC457=1,($C456-Z458)/(Z457-Z458),IF(AC457=2,($C456-Z457)/(Z456-Z457),IF(AC457=3,($C456-Z456)/(Z455-Z456),0)))</f>
        <v>0.31270420911012881</v>
      </c>
      <c r="AG458" s="23"/>
      <c r="AL458" s="23"/>
    </row>
    <row r="459" spans="1:38" x14ac:dyDescent="0.25">
      <c r="A459" s="192"/>
      <c r="B459" s="186">
        <v>6</v>
      </c>
      <c r="C459" s="34"/>
      <c r="D459" s="31">
        <f>IF(D460&gt;V$5,(1-(D460-V$5)/(Z$5-V$5))*(Y459-AC459)+AC459,IF(D460&gt;R$5,(1-(D460-R$5)/(V$5-R$5))*(U459-Y459)+Y459,IF(D460&gt;N$5,(1-(D460-N$5)/(R$5-N$5))*(Q459-U459)+U459,IF(D460&gt;J$5,(1-(D460-J$5)/(N$5-J$5))*(M459-Q459)+Q459,IF(D460&gt;F$5,(1-(D460-F$5)/(J$5-F$5))*(I459-M459)+M459,I459)))))</f>
        <v>3.7782113061319782</v>
      </c>
      <c r="E459" s="27" t="s">
        <v>6</v>
      </c>
      <c r="F459" s="75">
        <f>(F$463-F$443)/5+F455</f>
        <v>16740</v>
      </c>
      <c r="G459" s="105">
        <f>(G$463-G$443)/5+G455</f>
        <v>4.41</v>
      </c>
      <c r="H459" s="133">
        <f t="shared" si="89"/>
        <v>3795.9183673469388</v>
      </c>
      <c r="I459" s="16">
        <f>IF(I461=0,G462,IF(I461=1,(G461-G462)*I462+G462,IF(I461=2,(G460-G461)*I462+G461,IF(I461=3,(G459-G460)*I462+G460,G459))))</f>
        <v>6.0761687582899686</v>
      </c>
      <c r="J459" s="107">
        <f>(J$463-J$443)/5+J455</f>
        <v>16540</v>
      </c>
      <c r="K459" s="105">
        <f>(K$463-K$443)/5+K455</f>
        <v>4</v>
      </c>
      <c r="L459" s="133">
        <f t="shared" si="84"/>
        <v>4135</v>
      </c>
      <c r="M459" s="16">
        <f>IF(M461=0,K462,IF(M461=1,(K461-K462)*M462+K462,IF(M461=2,(K460-K461)*M462+K461,IF(M461=3,(K459-K460)*M462+K460,K459))))</f>
        <v>4.3095155231332249</v>
      </c>
      <c r="N459" s="107">
        <f>(N$463-N$443)/5+N455</f>
        <v>16320</v>
      </c>
      <c r="O459" s="105">
        <f>(O$463-O$443)/5+O455</f>
        <v>3.59</v>
      </c>
      <c r="P459" s="133">
        <f t="shared" si="85"/>
        <v>4545.9610027855151</v>
      </c>
      <c r="Q459" s="16">
        <f>IF(Q461=0,O462,IF(Q461=1,(O461-O462)*Q462+O462,IF(Q461=2,(O460-O461)*Q462+O461,IF(Q461=3,(O459-O460)*Q462+O460,O459))))</f>
        <v>3.5200667949733955</v>
      </c>
      <c r="R459" s="107">
        <f>(R$463-R$443)/5+R455</f>
        <v>16040</v>
      </c>
      <c r="S459" s="105">
        <f>(S$463-S$443)/5+S455</f>
        <v>3.1400000000000006</v>
      </c>
      <c r="T459" s="141">
        <f t="shared" si="86"/>
        <v>5108.2802547770689</v>
      </c>
      <c r="U459" s="16">
        <f>IF(U461=0,S462,IF(U461=1,(S461-S462)*U462+S462,IF(U461=2,(S460-S461)*U462+S461,IF(U461=3,(S459-S460)*U462+S460,S459))))</f>
        <v>2.763810129264674</v>
      </c>
      <c r="V459" s="107">
        <f>(V$463-V$443)/5+V455</f>
        <v>15340</v>
      </c>
      <c r="W459" s="105">
        <f>(W$463-W$443)/5+W455</f>
        <v>2.8099999999999996</v>
      </c>
      <c r="X459" s="141">
        <f t="shared" si="87"/>
        <v>5459.0747330960858</v>
      </c>
      <c r="Y459" s="16">
        <f>IF(Y461=0,W462,IF(Y461=1,(W461-W462)*Y462+W462,IF(Y461=2,(W460-W461)*Y462+W461,IF(Y461=3,(W459-W460)*Y462+W460,W459))))</f>
        <v>2.3225221547346413</v>
      </c>
      <c r="Z459" s="107">
        <f>(Z$463-Z$443)/5+Z455</f>
        <v>14540</v>
      </c>
      <c r="AA459" s="105">
        <f>(AA$463-AA$443)/5+AA455</f>
        <v>2.4699999999999993</v>
      </c>
      <c r="AB459" s="145">
        <f t="shared" si="88"/>
        <v>5886.6396761133619</v>
      </c>
      <c r="AC459" s="59">
        <f>IF(AC461=0,AA462,IF(AC461=1,(AA461-AA462)*AC462+AA462,IF(AC461=2,(AA460-AA461)*AC462+AA461,IF(AC461=3,(AA459-AA460)*AC462+AA460,AA459))))</f>
        <v>1.8654320060105181</v>
      </c>
      <c r="AE459" s="23"/>
      <c r="AF459" s="23"/>
      <c r="AG459" s="23"/>
      <c r="AH459" s="23"/>
      <c r="AI459" s="23"/>
      <c r="AJ459" s="23"/>
      <c r="AK459" s="23"/>
      <c r="AL459" s="23"/>
    </row>
    <row r="460" spans="1:38" x14ac:dyDescent="0.25">
      <c r="A460" s="192"/>
      <c r="B460" s="187"/>
      <c r="C460" s="13">
        <f>C$1/(21-E$1)*(C$391-B459)</f>
        <v>4958.6776859504134</v>
      </c>
      <c r="D460" s="32">
        <f>(C460/P$1)^(1/1.3)*50+C$391+$C$2/2+$N$2/100*5+X$2/2</f>
        <v>38.365033079726999</v>
      </c>
      <c r="E460" s="28" t="s">
        <v>20</v>
      </c>
      <c r="F460" s="5">
        <v>14000</v>
      </c>
      <c r="G460" s="104">
        <f>(G$464-G$444)/5+G456</f>
        <v>4.5999999999999996</v>
      </c>
      <c r="H460" s="134">
        <f t="shared" si="89"/>
        <v>3043.4782608695655</v>
      </c>
      <c r="I460" s="63">
        <f>$C460/I459</f>
        <v>816.08623512720646</v>
      </c>
      <c r="J460" s="49">
        <v>14000</v>
      </c>
      <c r="K460" s="104">
        <f>(K$464-K$444)/5+K456</f>
        <v>4.1900000000000004</v>
      </c>
      <c r="L460" s="134">
        <f t="shared" si="84"/>
        <v>3341.2887828162288</v>
      </c>
      <c r="M460" s="63">
        <f>$C460/M459</f>
        <v>1150.6346036654293</v>
      </c>
      <c r="N460" s="49">
        <v>14000</v>
      </c>
      <c r="O460" s="104">
        <f>(O$464-O$444)/5+O456</f>
        <v>3.7800000000000007</v>
      </c>
      <c r="P460" s="134">
        <f t="shared" si="85"/>
        <v>3703.703703703703</v>
      </c>
      <c r="Q460" s="63">
        <f>$C460/Q459</f>
        <v>1408.6885206358395</v>
      </c>
      <c r="R460" s="49">
        <v>14000</v>
      </c>
      <c r="S460" s="104">
        <f>(S$464-S$444)/5+S456</f>
        <v>3.3299999999999996</v>
      </c>
      <c r="T460" s="139">
        <f t="shared" si="86"/>
        <v>4204.2042042042049</v>
      </c>
      <c r="U460" s="63">
        <f>$C460/U459</f>
        <v>1794.145565010175</v>
      </c>
      <c r="V460" s="49">
        <v>14000</v>
      </c>
      <c r="W460" s="104">
        <f>(W$464-W$444)/5+W456</f>
        <v>3.0300000000000002</v>
      </c>
      <c r="X460" s="139">
        <f t="shared" si="87"/>
        <v>4620.4620462046205</v>
      </c>
      <c r="Y460" s="63">
        <f>$C460/Y459</f>
        <v>2135.0399934148163</v>
      </c>
      <c r="Z460" s="49">
        <v>14000</v>
      </c>
      <c r="AA460" s="104">
        <f>(AA$464-AA$444)/5+AA456</f>
        <v>2.6799999999999993</v>
      </c>
      <c r="AB460" s="147">
        <f t="shared" si="88"/>
        <v>5223.8805970149269</v>
      </c>
      <c r="AC460" s="63">
        <f>IF($C460&gt;Z459,AB459,$C460/AC459)</f>
        <v>2658.1926706378458</v>
      </c>
      <c r="AL460" s="23"/>
    </row>
    <row r="461" spans="1:38" x14ac:dyDescent="0.25">
      <c r="A461" s="192"/>
      <c r="B461" s="187"/>
      <c r="C461" s="225">
        <f>C462/X$2/60/1.11</f>
        <v>15.025556029388744</v>
      </c>
      <c r="D461" s="38">
        <f>IF(AND(D460&lt;F$5,C460&lt;F462),C460/F462*100,IF(AND(D460&lt;J$5,C460&lt;J462),C460/(F462-((D460-F$5)/(J$5-F$5))*(F462-J462))*100,IF(AND(D460&lt;N$5,C460&lt;N462),C460/(J462-((D460-J$5)/(N$5-J$5))*(J462-N462))*100,IF(AND(D460&lt;R$5,C460&lt;R462),C460/(N462-((D460-N$5)/(R$5-N$5))*(N462-R462))*100,IF(AND(D460&lt;V$5,C464&lt;V462),C460/(R462-((D460-R$5)/(V$5-R$5))*(R462-V462))*100,100)))))</f>
        <v>100</v>
      </c>
      <c r="E461" s="28" t="s">
        <v>21</v>
      </c>
      <c r="F461" s="5">
        <v>11200</v>
      </c>
      <c r="G461" s="104">
        <f>(G$465-G$445)/5+G457</f>
        <v>4.9300000000000006</v>
      </c>
      <c r="H461" s="134">
        <f t="shared" si="89"/>
        <v>2271.805273833671</v>
      </c>
      <c r="I461" s="129">
        <f>IF($C460&gt;F459,4,IF($C460&gt;F460,3,IF($C460&gt;F461,2,IF($C460&gt;F462,1,0))))</f>
        <v>1</v>
      </c>
      <c r="J461" s="49">
        <v>11200</v>
      </c>
      <c r="K461" s="104">
        <f>(K$465-K$445)/5+K457</f>
        <v>4.5199999999999996</v>
      </c>
      <c r="L461" s="134">
        <f t="shared" si="84"/>
        <v>2477.8761061946907</v>
      </c>
      <c r="M461" s="130">
        <f>IF($C460&gt;J460,3,IF($C460&gt;J461,2,IF($C460&gt;J462,1,0)))</f>
        <v>1</v>
      </c>
      <c r="N461" s="49">
        <v>11200</v>
      </c>
      <c r="O461" s="104">
        <f>(O$465-O$445)/5+O457</f>
        <v>4.1099999999999994</v>
      </c>
      <c r="P461" s="134">
        <f t="shared" si="85"/>
        <v>2725.0608272506088</v>
      </c>
      <c r="Q461" s="129">
        <f>IF($C460&gt;N459,4,IF($C460&gt;N460,3,IF($C460&gt;N461,2,IF($C460&gt;N462,1,0))))</f>
        <v>1</v>
      </c>
      <c r="R461" s="49">
        <v>11200</v>
      </c>
      <c r="S461" s="104">
        <f>(S$465-S$445)/5+S457</f>
        <v>3.6599999999999997</v>
      </c>
      <c r="T461" s="139">
        <f t="shared" si="86"/>
        <v>3060.1092896174864</v>
      </c>
      <c r="U461" s="129">
        <f>IF($C460&gt;R459,4,IF($C460&gt;R460,3,IF($C460&gt;R461,2,IF($C460&gt;R462,1,0))))</f>
        <v>1</v>
      </c>
      <c r="V461" s="49">
        <v>11200</v>
      </c>
      <c r="W461" s="104">
        <f>(W$465-W$445)/5+W457</f>
        <v>3.2699999999999996</v>
      </c>
      <c r="X461" s="139">
        <f t="shared" si="87"/>
        <v>3425.0764525993886</v>
      </c>
      <c r="Y461" s="129">
        <f>IF($C460&gt;V459,4,IF($C460&gt;V460,3,IF($C460&gt;V461,2,IF($C460&gt;V462,1,0))))</f>
        <v>1</v>
      </c>
      <c r="Z461" s="49">
        <v>11200</v>
      </c>
      <c r="AA461" s="104">
        <f>(AA$465-AA$445)/5+AA457</f>
        <v>2.8299999999999992</v>
      </c>
      <c r="AB461" s="147">
        <f t="shared" si="88"/>
        <v>3957.5971731448776</v>
      </c>
      <c r="AC461" s="129">
        <f>IF($C460&gt;Z459,4,IF($C460&gt;Z460,3,IF($C460&gt;Z461,2,IF($C460&gt;Z462,1,0))))</f>
        <v>1</v>
      </c>
      <c r="AL461" s="23"/>
    </row>
    <row r="462" spans="1:38" ht="15.75" thickBot="1" x14ac:dyDescent="0.3">
      <c r="A462" s="192"/>
      <c r="B462" s="188"/>
      <c r="C462" s="161">
        <f>D462*D459</f>
        <v>5003.5101577864525</v>
      </c>
      <c r="D462" s="33">
        <f>IF(AND(C460&gt;Z459,D460&gt;Z$5),AB459,IF(D460&gt;V$5,((D460-V$5)/(Z$5-V$5))*(AC460-Y460)+Y460,IF(D460&gt;R$5,((D460-R$5)/(V$5-R$5))*(Y460-U460)+U460,IF(D460&gt;N$5,((D460-N$5)/(R$5-N$5))*(U460-Q460)+Q460,IF(D460&gt;J$5,((D460-J$5)/(N$5-J$5))*(Q460-M460)+M460,IF(D460&gt;F$5,((D460-F$5)/(J$5-F$5))*(M460-I460)+I460,I460))))))</f>
        <v>1324.3065970571402</v>
      </c>
      <c r="E462" s="29" t="s">
        <v>7</v>
      </c>
      <c r="F462" s="114">
        <f>(F$466-F$446)/5+F458</f>
        <v>4720</v>
      </c>
      <c r="G462" s="106">
        <f>(G$466-G$446)/5+G458</f>
        <v>6.1199999999999983</v>
      </c>
      <c r="H462" s="135">
        <f t="shared" si="89"/>
        <v>771.24183006535964</v>
      </c>
      <c r="I462" s="131">
        <f>IF(I461=1,($C460-F462)/(F461-F462),IF(I461=2,($C460-F461)/(F460-F461),IF(I461=3,($C460-F460)/(F459-F460),0)))</f>
        <v>3.6832976226915656E-2</v>
      </c>
      <c r="J462" s="108">
        <f>(J$466-J$446)/5+J458</f>
        <v>4380</v>
      </c>
      <c r="K462" s="106">
        <f>(K$466-K$446)/5+K458</f>
        <v>4.29</v>
      </c>
      <c r="L462" s="135">
        <f t="shared" si="84"/>
        <v>1020.979020979021</v>
      </c>
      <c r="M462" s="131">
        <f>IF(M461=1,($C460-J462)/(J461-J462),IF(M461=2,($C460-J461)/(J460-J461),IF(M461=3,($C460-J460)/(J459-J460),0)))</f>
        <v>8.4850100579239501E-2</v>
      </c>
      <c r="N462" s="108">
        <f>(N$466-N$446)/5+N458</f>
        <v>3900</v>
      </c>
      <c r="O462" s="106">
        <f>(O$466-O$446)/5+O458</f>
        <v>3.4200000000000004</v>
      </c>
      <c r="P462" s="135">
        <f t="shared" si="85"/>
        <v>1140.3508771929824</v>
      </c>
      <c r="Q462" s="131">
        <f>IF(Q461=1,($C460-N462)/(N461-N462),IF(Q461=2,($C460-N461)/(N460-N461),IF(Q461=3,($C460-N460)/(N459-N460),0)))</f>
        <v>0.14502434054115251</v>
      </c>
      <c r="R462" s="108">
        <f>(R$466-R$446)/5+R458</f>
        <v>3400</v>
      </c>
      <c r="S462" s="106">
        <f>(S$466-S$446)/5+S458</f>
        <v>2.5399999999999991</v>
      </c>
      <c r="T462" s="142">
        <f t="shared" si="86"/>
        <v>1338.5826771653549</v>
      </c>
      <c r="U462" s="131">
        <f>IF(U461=1,($C460-R462)/(R461-R462),IF(U461=2,($C460-R461)/(R460-R461),IF(U461=3,($C460-R460)/(R459-R460),0)))</f>
        <v>0.1998304725577453</v>
      </c>
      <c r="V462" s="108">
        <f>(V$466-V$446)/5+V458</f>
        <v>2900</v>
      </c>
      <c r="W462" s="106">
        <f>(W$466-W$446)/5+W458</f>
        <v>2.0100000000000007</v>
      </c>
      <c r="X462" s="142">
        <f t="shared" si="87"/>
        <v>1442.7860696517407</v>
      </c>
      <c r="Y462" s="131">
        <f>IF(Y461=1,($C460-V462)/(V461-V462),IF(Y461=2,($C460-V461)/(V460-V461),IF(Y461=3,($C460-V460)/(V459-V460),0)))</f>
        <v>0.24803345613860403</v>
      </c>
      <c r="Z462" s="108">
        <f>(Z$466-Z$446)/5+Z458</f>
        <v>2400</v>
      </c>
      <c r="AA462" s="106">
        <f>(AA$466-AA$446)/5+AA458</f>
        <v>1.47</v>
      </c>
      <c r="AB462" s="148">
        <f t="shared" si="88"/>
        <v>1632.6530612244899</v>
      </c>
      <c r="AC462" s="131">
        <f>IF(AC461=1,($C460-Z462)/(Z461-Z462),IF(AC461=2,($C460-Z461)/(Z460-Z461),IF(AC461=3,($C460-Z460)/(Z459-Z460),0)))</f>
        <v>0.29075882794891061</v>
      </c>
      <c r="AL462" s="23"/>
    </row>
    <row r="463" spans="1:38" x14ac:dyDescent="0.25">
      <c r="A463" s="192"/>
      <c r="B463" s="186">
        <v>7</v>
      </c>
      <c r="C463" s="34"/>
      <c r="D463" s="31">
        <f>IF(D464&gt;V$5,(1-(D464-V$5)/(Z$5-V$5))*(Y463-AC463)+AC463,IF(D464&gt;R$5,(1-(D464-R$5)/(V$5-R$5))*(U463-Y463)+Y463,IF(D464&gt;N$5,(1-(D464-N$5)/(R$5-N$5))*(Q463-U463)+U463,IF(D464&gt;J$5,(1-(D464-J$5)/(N$5-J$5))*(M463-Q463)+Q463,IF(D464&gt;F$5,(1-(D464-F$5)/(J$5-F$5))*(I463-M463)+M463,I463)))))</f>
        <v>4.021543248651775</v>
      </c>
      <c r="E463" s="27" t="s">
        <v>6</v>
      </c>
      <c r="F463" s="3">
        <v>16800</v>
      </c>
      <c r="G463" s="74">
        <v>4.7</v>
      </c>
      <c r="H463" s="133">
        <f t="shared" si="89"/>
        <v>3574.4680851063827</v>
      </c>
      <c r="I463" s="16">
        <f>IF(I465=0,G466,IF(I465=1,(G465-G466)*I466+G466,IF(I465=2,(G464-G465)*I466+G465,IF(I465=3,(G463-G464)*I466+G464,G463))))</f>
        <v>6.574188972492907</v>
      </c>
      <c r="J463" s="48">
        <v>16600</v>
      </c>
      <c r="K463" s="4">
        <v>4.25</v>
      </c>
      <c r="L463" s="133">
        <f t="shared" si="84"/>
        <v>3905.8823529411766</v>
      </c>
      <c r="M463" s="16">
        <f>IF(M465=0,K466,IF(M465=1,(K465-K466)*M466+K466,IF(M465=2,(K464-K465)*M466+K465,IF(M465=3,(K463-K464)*M466+K464,K463))))</f>
        <v>4.4714049586776863</v>
      </c>
      <c r="N463" s="48">
        <v>16400</v>
      </c>
      <c r="O463" s="4">
        <v>3.8</v>
      </c>
      <c r="P463" s="133">
        <f t="shared" si="85"/>
        <v>4315.7894736842109</v>
      </c>
      <c r="Q463" s="16">
        <f>IF(Q465=0,O466,IF(Q465=1,(O465-O466)*Q466+O466,IF(Q465=2,(O464-O465)*Q466+O465,IF(Q465=3,(O463-O464)*Q466+O464,O463))))</f>
        <v>3.605184573002755</v>
      </c>
      <c r="R463" s="48">
        <v>16100</v>
      </c>
      <c r="S463" s="4">
        <v>3.3</v>
      </c>
      <c r="T463" s="141">
        <f t="shared" si="86"/>
        <v>4878.787878787879</v>
      </c>
      <c r="U463" s="16">
        <f>IF(U465=0,S466,IF(U465=1,(S465-S466)*U466+S466,IF(U465=2,(S464-S465)*U466+S465,IF(U465=3,(S463-S464)*U466+S464,S463))))</f>
        <v>2.7820661157024791</v>
      </c>
      <c r="V463" s="48">
        <v>15400</v>
      </c>
      <c r="W463" s="4">
        <v>2.9</v>
      </c>
      <c r="X463" s="141">
        <f t="shared" si="87"/>
        <v>5310.3448275862074</v>
      </c>
      <c r="Y463" s="16">
        <f>IF(Y465=0,W466,IF(Y465=1,(W465-W466)*Y466+W466,IF(Y465=2,(W464-W465)*Y466+W465,IF(Y465=3,(W463-W464)*Y466+W464,W463))))</f>
        <v>2.3175692756441419</v>
      </c>
      <c r="Z463" s="48">
        <v>14600</v>
      </c>
      <c r="AA463" s="4">
        <v>2.5</v>
      </c>
      <c r="AB463" s="149">
        <f t="shared" si="88"/>
        <v>5840</v>
      </c>
      <c r="AC463" s="59">
        <f>IF(AC465=0,AA466,IF(AC465=1,(AA465-AA466)*AC466+AA466,IF(AC465=2,(AA464-AA465)*AC466+AA465,IF(AC465=3,(AA463-AA464)*AC466+AA464,AA463))))</f>
        <v>1.8411937557392104</v>
      </c>
      <c r="AE463" s="23"/>
      <c r="AF463" s="23"/>
      <c r="AG463" s="23"/>
      <c r="AH463" s="23"/>
      <c r="AI463" s="23"/>
      <c r="AJ463" s="23"/>
      <c r="AK463" s="23"/>
      <c r="AL463" s="23"/>
    </row>
    <row r="464" spans="1:38" x14ac:dyDescent="0.25">
      <c r="A464" s="192"/>
      <c r="B464" s="187"/>
      <c r="C464" s="13">
        <f>C$1/(21-E$1)*(C$391-B463)</f>
        <v>4628.0991735537191</v>
      </c>
      <c r="D464" s="32">
        <f>(C464/P$1)^(1/1.3)*50+C$391+$C$2/2+$N$2/100*5+X$2/2</f>
        <v>37.596693159532336</v>
      </c>
      <c r="E464" s="28" t="s">
        <v>20</v>
      </c>
      <c r="F464" s="5">
        <v>14000</v>
      </c>
      <c r="G464" s="71">
        <v>4.9000000000000004</v>
      </c>
      <c r="H464" s="134">
        <f t="shared" si="89"/>
        <v>2857.1428571428569</v>
      </c>
      <c r="I464" s="63">
        <f>$C464/I463</f>
        <v>703.98024652442598</v>
      </c>
      <c r="J464" s="49">
        <v>14000</v>
      </c>
      <c r="K464" s="6">
        <v>4.45</v>
      </c>
      <c r="L464" s="134">
        <f t="shared" si="84"/>
        <v>3146.067415730337</v>
      </c>
      <c r="M464" s="63">
        <f>$C464/M463</f>
        <v>1035.0436196954013</v>
      </c>
      <c r="N464" s="49">
        <v>14000</v>
      </c>
      <c r="O464" s="6">
        <v>4</v>
      </c>
      <c r="P464" s="134">
        <f t="shared" si="85"/>
        <v>3500</v>
      </c>
      <c r="Q464" s="63">
        <f>$C464/Q463</f>
        <v>1283.7343220125285</v>
      </c>
      <c r="R464" s="49">
        <v>14000</v>
      </c>
      <c r="S464" s="6">
        <v>3.5</v>
      </c>
      <c r="T464" s="139">
        <f t="shared" si="86"/>
        <v>4000</v>
      </c>
      <c r="U464" s="63">
        <f>$C464/U463</f>
        <v>1663.5475150758996</v>
      </c>
      <c r="V464" s="49">
        <v>14000</v>
      </c>
      <c r="W464" s="6">
        <v>3.15</v>
      </c>
      <c r="X464" s="139">
        <f t="shared" si="87"/>
        <v>4444.4444444444443</v>
      </c>
      <c r="Y464" s="63">
        <f>$C464/Y463</f>
        <v>1996.9626030994873</v>
      </c>
      <c r="Z464" s="49">
        <v>14000</v>
      </c>
      <c r="AA464" s="6">
        <v>2.75</v>
      </c>
      <c r="AB464" s="147">
        <f t="shared" si="88"/>
        <v>5090.909090909091</v>
      </c>
      <c r="AC464" s="63">
        <f>IF($C464&gt;Z463,AB463,$C464/AC463)</f>
        <v>2513.6404895614096</v>
      </c>
      <c r="AL464" s="23"/>
    </row>
    <row r="465" spans="1:38" x14ac:dyDescent="0.25">
      <c r="A465" s="192"/>
      <c r="B465" s="187"/>
      <c r="C465" s="225">
        <f>C466/X$2/60/1.11</f>
        <v>14.059681227823125</v>
      </c>
      <c r="D465" s="38">
        <f>IF(AND(D464&lt;F$5,C464&lt;F466),C464/F466*100,IF(AND(D464&lt;J$5,C464&lt;J466),C464/(F466-((D464-F$5)/(J$5-F$5))*(F466-J466))*100,IF(AND(D464&lt;N$5,C464&lt;N466),C464/(J466-((D464-J$5)/(N$5-J$5))*(J466-N466))*100,IF(AND(D464&lt;R$5,C464&lt;R466),C464/(N466-((D464-N$5)/(R$5-N$5))*(N466-R466))*100,IF(AND(D464&lt;V$5,C468&lt;V466),C464/(R466-((D464-R$5)/(V$5-R$5))*(R466-V466))*100,100)))))</f>
        <v>100</v>
      </c>
      <c r="E465" s="28" t="s">
        <v>21</v>
      </c>
      <c r="F465" s="5">
        <v>11200</v>
      </c>
      <c r="G465" s="71">
        <v>5.25</v>
      </c>
      <c r="H465" s="134">
        <f t="shared" si="89"/>
        <v>2133.3333333333335</v>
      </c>
      <c r="I465" s="129">
        <f>IF($C464&gt;F463,4,IF($C464&gt;F464,3,IF($C464&gt;F465,2,IF($C464&gt;F466,1,0))))</f>
        <v>1</v>
      </c>
      <c r="J465" s="49">
        <v>11200</v>
      </c>
      <c r="K465" s="6">
        <v>4.8</v>
      </c>
      <c r="L465" s="134">
        <f t="shared" si="84"/>
        <v>2333.3333333333335</v>
      </c>
      <c r="M465" s="129">
        <f>IF($C464&gt;J463,4,IF($C464&gt;J464,3,IF($C464&gt;J465,2,IF($C464&gt;J466,1,0))))</f>
        <v>1</v>
      </c>
      <c r="N465" s="49">
        <v>11200</v>
      </c>
      <c r="O465" s="6">
        <v>4.3499999999999996</v>
      </c>
      <c r="P465" s="134">
        <f t="shared" si="85"/>
        <v>2574.7126436781609</v>
      </c>
      <c r="Q465" s="129">
        <f>IF($C464&gt;N463,4,IF($C464&gt;N464,3,IF($C464&gt;N465,2,IF($C464&gt;N466,1,0))))</f>
        <v>1</v>
      </c>
      <c r="R465" s="49">
        <v>11200</v>
      </c>
      <c r="S465" s="6">
        <v>3.85</v>
      </c>
      <c r="T465" s="139">
        <f t="shared" si="86"/>
        <v>2909.090909090909</v>
      </c>
      <c r="U465" s="129">
        <f>IF($C464&gt;R463,4,IF($C464&gt;R464,3,IF($C464&gt;R465,2,IF($C464&gt;R466,1,0))))</f>
        <v>1</v>
      </c>
      <c r="V465" s="49">
        <v>11200</v>
      </c>
      <c r="W465" s="6">
        <v>3.4</v>
      </c>
      <c r="X465" s="139">
        <f t="shared" si="87"/>
        <v>3294.1176470588234</v>
      </c>
      <c r="Y465" s="129">
        <f>IF($C464&gt;V463,4,IF($C464&gt;V464,3,IF($C464&gt;V465,2,IF($C464&gt;V466,1,0))))</f>
        <v>1</v>
      </c>
      <c r="Z465" s="49">
        <v>11200</v>
      </c>
      <c r="AA465" s="6">
        <v>2.9</v>
      </c>
      <c r="AB465" s="147">
        <f t="shared" si="88"/>
        <v>3862.0689655172414</v>
      </c>
      <c r="AC465" s="129">
        <f>IF($C464&gt;Z463,4,IF($C464&gt;Z464,3,IF($C464&gt;Z465,2,IF($C464&gt;Z466,1,0))))</f>
        <v>1</v>
      </c>
      <c r="AL465" s="23"/>
    </row>
    <row r="466" spans="1:38" ht="15.75" thickBot="1" x14ac:dyDescent="0.3">
      <c r="A466" s="192"/>
      <c r="B466" s="188"/>
      <c r="C466" s="161">
        <f>D466*D463</f>
        <v>4681.8738488651006</v>
      </c>
      <c r="D466" s="33">
        <f>IF(AND(C464&gt;Z463,D464&gt;Z$5),AB463,IF(D464&gt;V$5,((D464-V$5)/(Z$5-V$5))*(AC464-Y464)+Y464,IF(D464&gt;R$5,((D464-R$5)/(V$5-R$5))*(Y464-U464)+U464,IF(D464&gt;N$5,((D464-N$5)/(R$5-N$5))*(U464-Q464)+Q464,IF(D464&gt;J$5,((D464-J$5)/(N$5-J$5))*(Q464-M464)+M464,IF(D464&gt;F$5,((D464-F$5)/(J$5-F$5))*(M464-I464)+I464,I464))))))</f>
        <v>1164.1983088046366</v>
      </c>
      <c r="E466" s="29" t="s">
        <v>7</v>
      </c>
      <c r="F466" s="7">
        <v>4500</v>
      </c>
      <c r="G466" s="73">
        <v>6.6</v>
      </c>
      <c r="H466" s="135">
        <f t="shared" si="89"/>
        <v>681.81818181818187</v>
      </c>
      <c r="I466" s="131">
        <f>IF(I465=1,($C464-F466)/(F465-F466),IF(I465=2,($C464-F465)/(F464-F465),IF(I465=3,($C464-F464)/(F463-F464),0)))</f>
        <v>1.9119279634883444E-2</v>
      </c>
      <c r="J466" s="50">
        <v>4200</v>
      </c>
      <c r="K466" s="8">
        <v>4.45</v>
      </c>
      <c r="L466" s="135">
        <f t="shared" si="84"/>
        <v>943.82022471910113</v>
      </c>
      <c r="M466" s="131">
        <f>IF(M465=1,($C464-J466)/(J465-J466),IF(M465=2,($C464-J465)/(J464-J465),IF(M465=3,($C464-J464)/(J463-J464),0)))</f>
        <v>6.1157024793388443E-2</v>
      </c>
      <c r="N466" s="50">
        <v>3700</v>
      </c>
      <c r="O466" s="8">
        <v>3.5</v>
      </c>
      <c r="P466" s="135">
        <f t="shared" si="85"/>
        <v>1057.1428571428571</v>
      </c>
      <c r="Q466" s="131">
        <f>IF(Q465=1,($C464-N466)/(N465-N466),IF(Q465=2,($C464-N465)/(N464-N465),IF(Q465=3,($C464-N464)/(N463-N464),0)))</f>
        <v>0.12374655647382921</v>
      </c>
      <c r="R466" s="50">
        <v>3200</v>
      </c>
      <c r="S466" s="8">
        <v>2.5499999999999998</v>
      </c>
      <c r="T466" s="142">
        <f t="shared" si="86"/>
        <v>1254.9019607843138</v>
      </c>
      <c r="U466" s="131">
        <f>IF(U465=1,($C464-R466)/(R465-R466),IF(U465=2,($C464-R465)/(R464-R465),IF(U465=3,($C464-R464)/(R463-R464),0)))</f>
        <v>0.1785123966942149</v>
      </c>
      <c r="V466" s="50">
        <v>2700</v>
      </c>
      <c r="W466" s="8">
        <v>2</v>
      </c>
      <c r="X466" s="142">
        <f t="shared" si="87"/>
        <v>1350</v>
      </c>
      <c r="Y466" s="131">
        <f>IF(Y465=1,($C464-V466)/(V465-V466),IF(Y465=2,($C464-V465)/(V464-V465),IF(Y465=3,($C464-V464)/(V463-V464),0)))</f>
        <v>0.22683519688867285</v>
      </c>
      <c r="Z466" s="50">
        <v>2200</v>
      </c>
      <c r="AA466" s="8">
        <v>1.45</v>
      </c>
      <c r="AB466" s="148">
        <f t="shared" si="88"/>
        <v>1517.2413793103449</v>
      </c>
      <c r="AC466" s="131">
        <f>IF(AC465=1,($C464-Z466)/(Z465-Z466),IF(AC465=2,($C464-Z465)/(Z464-Z465),IF(AC465=3,($C464-Z464)/(Z463-Z464),0)))</f>
        <v>0.26978879706152437</v>
      </c>
      <c r="AL466" s="23"/>
    </row>
    <row r="467" spans="1:38" x14ac:dyDescent="0.25">
      <c r="A467" s="192"/>
      <c r="B467" s="186">
        <v>8</v>
      </c>
      <c r="C467" s="34"/>
      <c r="D467" s="31">
        <f>IF(D468&gt;V$5,(1-(D468-V$5)/(Z$5-V$5))*(Y467-AC467)+AC467,IF(D468&gt;R$5,(1-(D468-R$5)/(V$5-R$5))*(U467-Y467)+Y467,IF(D468&gt;N$5,(1-(D468-N$5)/(R$5-N$5))*(Q467-U467)+U467,IF(D468&gt;J$5,(1-(D468-J$5)/(N$5-J$5))*(M467-Q467)+Q467,IF(D468&gt;F$5,(1-(D468-F$5)/(J$5-F$5))*(I467-M467)+M467,I467)))))</f>
        <v>4.2531611289831162</v>
      </c>
      <c r="E467" s="27" t="s">
        <v>6</v>
      </c>
      <c r="F467" s="75">
        <f>(F$483-F$463)/5+F463</f>
        <v>16860</v>
      </c>
      <c r="G467" s="105">
        <f>(G$483-G$463)/5+G463</f>
        <v>4.8100000000000005</v>
      </c>
      <c r="H467" s="133">
        <f t="shared" si="89"/>
        <v>3505.1975051975051</v>
      </c>
      <c r="I467" s="16">
        <f>IF(I469=0,G470,IF(I469=1,(G469-G470)*I470+G470,IF(I469=2,(G468-G469)*I470+G469,IF(I469=3,(G467-G468)*I470+G468,G467))))</f>
        <v>6.31</v>
      </c>
      <c r="J467" s="107">
        <f>(J$483-J$463)/5+J463</f>
        <v>16640</v>
      </c>
      <c r="K467" s="105">
        <f>(K$483-K$463)/5+K463</f>
        <v>4.38</v>
      </c>
      <c r="L467" s="133">
        <f t="shared" si="84"/>
        <v>3799.0867579908677</v>
      </c>
      <c r="M467" s="16">
        <f>IF(M469=0,K470,IF(M469=1,(K469-K470)*M470+K470,IF(M469=2,(K468-K469)*M470+K469,IF(M469=3,(K467-K468)*M470+K468,K467))))</f>
        <v>4.54</v>
      </c>
      <c r="N467" s="107">
        <f>(N$483-N$463)/5+N463</f>
        <v>16440</v>
      </c>
      <c r="O467" s="105">
        <f>(O$483-O$463)/5+O463</f>
        <v>3.9299999999999997</v>
      </c>
      <c r="P467" s="133">
        <f t="shared" si="85"/>
        <v>4183.2061068702296</v>
      </c>
      <c r="Q467" s="16">
        <f>IF(Q469=0,O470,IF(Q469=1,(O469-O470)*Q470+O470,IF(Q469=2,(O468-O469)*Q470+O469,IF(Q469=3,(O467-O468)*Q470+O468,O467))))</f>
        <v>3.7500588317691554</v>
      </c>
      <c r="R467" s="107">
        <f>(R$483-R$463)/5+R463</f>
        <v>16160</v>
      </c>
      <c r="S467" s="105">
        <f>(S$483-S$463)/5+S463</f>
        <v>3.48</v>
      </c>
      <c r="T467" s="141">
        <f t="shared" si="86"/>
        <v>4643.6781609195405</v>
      </c>
      <c r="U467" s="16">
        <f>IF(U469=0,S470,IF(U469=1,(S469-S470)*U470+S470,IF(U469=2,(S468-S469)*U470+S469,IF(U469=3,(S467-S468)*U470+S468,S467))))</f>
        <v>3.0100196772924042</v>
      </c>
      <c r="V467" s="107">
        <f>(V$483-V$463)/5+V463</f>
        <v>15440</v>
      </c>
      <c r="W467" s="105">
        <f>(W$483-W$463)/5+W463</f>
        <v>3.06</v>
      </c>
      <c r="X467" s="141">
        <f t="shared" si="87"/>
        <v>5045.751633986928</v>
      </c>
      <c r="Y467" s="16">
        <f>IF(Y469=0,W470,IF(Y469=1,(W469-W470)*Y470+W470,IF(Y469=2,(W468-W469)*Y470+W469,IF(Y469=3,(W467-W468)*Y470+W468,W467))))</f>
        <v>2.5101157024793386</v>
      </c>
      <c r="Z467" s="107">
        <f>(Z$483-Z$463)/5+Z463</f>
        <v>14640</v>
      </c>
      <c r="AA467" s="105">
        <f>(AA$483-AA$463)/5+AA463</f>
        <v>2.64</v>
      </c>
      <c r="AB467" s="145">
        <f t="shared" si="88"/>
        <v>5545.454545454545</v>
      </c>
      <c r="AC467" s="59">
        <f>IF(AC469=0,AA470,IF(AC469=1,(AA469-AA470)*AC470+AA470,IF(AC469=2,(AA468-AA469)*AC470+AA469,IF(AC469=3,(AA467-AA468)*AC470+AA468,AA467))))</f>
        <v>2.0050001958403509</v>
      </c>
      <c r="AE467" s="23"/>
      <c r="AF467" s="23"/>
      <c r="AG467" s="23"/>
      <c r="AH467" s="23"/>
      <c r="AI467" s="23"/>
      <c r="AJ467" s="23"/>
      <c r="AK467" s="23"/>
      <c r="AL467" s="23"/>
    </row>
    <row r="468" spans="1:38" x14ac:dyDescent="0.25">
      <c r="A468" s="192"/>
      <c r="B468" s="187"/>
      <c r="C468" s="13">
        <f>C$1/(21-E$1)*(C$391-B467)</f>
        <v>4297.5206611570247</v>
      </c>
      <c r="D468" s="32">
        <f>(C468/P$1)^(1/1.3)*50+C$391+$C$2/2+$N$2/100*5+X$2/2</f>
        <v>36.815571099169887</v>
      </c>
      <c r="E468" s="28" t="s">
        <v>20</v>
      </c>
      <c r="F468" s="5">
        <v>14000</v>
      </c>
      <c r="G468" s="104">
        <f>(G$484-G$464)/5+G464</f>
        <v>5.0200000000000005</v>
      </c>
      <c r="H468" s="134">
        <f t="shared" si="89"/>
        <v>2788.8446215139438</v>
      </c>
      <c r="I468" s="63">
        <f>$C468/I467</f>
        <v>681.06508100745248</v>
      </c>
      <c r="J468" s="49">
        <v>14000</v>
      </c>
      <c r="K468" s="104">
        <f>(K$484-K$464)/5+K464</f>
        <v>4.59</v>
      </c>
      <c r="L468" s="134">
        <f t="shared" si="84"/>
        <v>3050.1089324618738</v>
      </c>
      <c r="M468" s="63">
        <f>$C468/M467</f>
        <v>946.59045399934462</v>
      </c>
      <c r="N468" s="49">
        <v>14000</v>
      </c>
      <c r="O468" s="104">
        <f>(O$484-O$464)/5+O464</f>
        <v>4.16</v>
      </c>
      <c r="P468" s="134">
        <f t="shared" si="85"/>
        <v>3365.3846153846152</v>
      </c>
      <c r="Q468" s="63">
        <f>$C468/Q467</f>
        <v>1145.9875308488413</v>
      </c>
      <c r="R468" s="49">
        <v>14000</v>
      </c>
      <c r="S468" s="104">
        <f>(S$484-S$464)/5+S464</f>
        <v>3.69</v>
      </c>
      <c r="T468" s="139">
        <f t="shared" si="86"/>
        <v>3794.0379403794041</v>
      </c>
      <c r="U468" s="63">
        <f>$C468/U467</f>
        <v>1427.7383943957348</v>
      </c>
      <c r="V468" s="49">
        <v>14000</v>
      </c>
      <c r="W468" s="104">
        <f>(W$484-W$464)/5+W464</f>
        <v>3.32</v>
      </c>
      <c r="X468" s="139">
        <f t="shared" si="87"/>
        <v>4216.8674698795185</v>
      </c>
      <c r="Y468" s="63">
        <f>$C468/Y467</f>
        <v>1712.0807048504564</v>
      </c>
      <c r="Z468" s="49">
        <v>14000</v>
      </c>
      <c r="AA468" s="104">
        <f>(AA$484-AA$464)/5+AA464</f>
        <v>2.9</v>
      </c>
      <c r="AB468" s="147">
        <f t="shared" si="88"/>
        <v>4827.5862068965516</v>
      </c>
      <c r="AC468" s="63">
        <f>IF($C468&gt;Z467,AB467,$C468/AC467)</f>
        <v>2143.4016166546135</v>
      </c>
      <c r="AL468" s="23"/>
    </row>
    <row r="469" spans="1:38" x14ac:dyDescent="0.25">
      <c r="A469" s="192"/>
      <c r="B469" s="187"/>
      <c r="C469" s="225">
        <f>C470/X$2/60/1.11</f>
        <v>13.014856566415581</v>
      </c>
      <c r="D469" s="38">
        <f>IF(AND(D468&lt;F$5,C468&lt;F470),C468/F470*100,IF(AND(D468&lt;J$5,C468&lt;J470),C468/(F470-((D468-F$5)/(J$5-F$5))*(F470-J470))*100,IF(AND(D468&lt;N$5,C468&lt;N470),C468/(J470-((D468-J$5)/(N$5-J$5))*(J470-N470))*100,IF(AND(D468&lt;R$5,C468&lt;R470),C468/(N470-((D468-N$5)/(R$5-N$5))*(N470-R470))*100,IF(AND(D468&lt;V$5,C472&lt;V470),C468/(R470-((D468-R$5)/(V$5-R$5))*(R470-V470))*100,100)))))</f>
        <v>100</v>
      </c>
      <c r="E469" s="28" t="s">
        <v>21</v>
      </c>
      <c r="F469" s="5">
        <v>11200</v>
      </c>
      <c r="G469" s="104">
        <f>(G$485-G$465)/5+G465</f>
        <v>5.37</v>
      </c>
      <c r="H469" s="134">
        <f t="shared" si="89"/>
        <v>2085.6610800744879</v>
      </c>
      <c r="I469" s="129">
        <f>IF($C468&gt;F467,4,IF($C468&gt;F468,3,IF($C468&gt;F469,2,IF($C468&gt;F470,1,0))))</f>
        <v>0</v>
      </c>
      <c r="J469" s="49">
        <v>11200</v>
      </c>
      <c r="K469" s="104">
        <f>(K$485-K$465)/5+K465</f>
        <v>4.95</v>
      </c>
      <c r="L469" s="134">
        <f t="shared" si="84"/>
        <v>2262.6262626262624</v>
      </c>
      <c r="M469" s="129">
        <f>IF($C468&gt;J467,4,IF($C468&gt;J468,3,IF($C468&gt;J469,2,IF($C468&gt;J470,1,0))))</f>
        <v>0</v>
      </c>
      <c r="N469" s="49">
        <v>11200</v>
      </c>
      <c r="O469" s="104">
        <f>(O$485-O$465)/5+O465</f>
        <v>4.5299999999999994</v>
      </c>
      <c r="P469" s="134">
        <f t="shared" si="85"/>
        <v>2472.4061810154531</v>
      </c>
      <c r="Q469" s="129">
        <f>IF($C468&gt;N467,4,IF($C468&gt;N468,3,IF($C468&gt;N469,2,IF($C468&gt;N470,1,0))))</f>
        <v>1</v>
      </c>
      <c r="R469" s="49">
        <v>11200</v>
      </c>
      <c r="S469" s="104">
        <f>(S$485-S$465)/5+S465</f>
        <v>4.0600000000000005</v>
      </c>
      <c r="T469" s="139">
        <f t="shared" si="86"/>
        <v>2758.6206896551721</v>
      </c>
      <c r="U469" s="129">
        <f>IF($C468&gt;R467,4,IF($C468&gt;R468,3,IF($C468&gt;R469,2,IF($C468&gt;R470,1,0))))</f>
        <v>1</v>
      </c>
      <c r="V469" s="49">
        <v>11200</v>
      </c>
      <c r="W469" s="104">
        <f>(W$485-W$465)/5+W465</f>
        <v>3.58</v>
      </c>
      <c r="X469" s="139">
        <f t="shared" si="87"/>
        <v>3128.4916201117317</v>
      </c>
      <c r="Y469" s="129">
        <f>IF($C468&gt;V467,4,IF($C468&gt;V468,3,IF($C468&gt;V469,2,IF($C468&gt;V470,1,0))))</f>
        <v>1</v>
      </c>
      <c r="Z469" s="49">
        <v>11200</v>
      </c>
      <c r="AA469" s="104">
        <f>(AA$485-AA$465)/5+AA465</f>
        <v>3.06</v>
      </c>
      <c r="AB469" s="147">
        <f t="shared" si="88"/>
        <v>3660.1307189542481</v>
      </c>
      <c r="AC469" s="129">
        <f>IF($C468&gt;Z467,4,IF($C468&gt;Z468,3,IF($C468&gt;Z469,2,IF($C468&gt;Z470,1,0))))</f>
        <v>1</v>
      </c>
      <c r="AL469" s="23"/>
    </row>
    <row r="470" spans="1:38" ht="15.75" thickBot="1" x14ac:dyDescent="0.3">
      <c r="A470" s="192"/>
      <c r="B470" s="188"/>
      <c r="C470" s="161">
        <f>D470*D467</f>
        <v>4333.9472366163891</v>
      </c>
      <c r="D470" s="33">
        <f>IF(AND(C468&gt;Z467,D468&gt;Z$5),AB467,IF(D468&gt;V$5,((D468-V$5)/(Z$5-V$5))*(AC468-Y468)+Y468,IF(D468&gt;R$5,((D468-R$5)/(V$5-R$5))*(Y468-U468)+U468,IF(D468&gt;N$5,((D468-N$5)/(R$5-N$5))*(U468-Q468)+Q468,IF(D468&gt;J$5,((D468-J$5)/(N$5-J$5))*(Q468-M468)+M468,IF(D468&gt;F$5,((D468-F$5)/(J$5-F$5))*(M468-I468)+I468,I468))))))</f>
        <v>1018.9943679967253</v>
      </c>
      <c r="E470" s="29" t="s">
        <v>7</v>
      </c>
      <c r="F470" s="114">
        <f>(F$486-F$466)/5+F466</f>
        <v>4920</v>
      </c>
      <c r="G470" s="106">
        <f>(G$486-G$466)/5+G466</f>
        <v>6.31</v>
      </c>
      <c r="H470" s="135">
        <f t="shared" si="89"/>
        <v>779.71473851030112</v>
      </c>
      <c r="I470" s="131">
        <f>IF(I469=1,($C468-F470)/(F469-F470),IF(I469=2,($C468-F469)/(F468-F469),IF(I469=3,($C468-F468)/(F467-F468),0)))</f>
        <v>0</v>
      </c>
      <c r="J470" s="108">
        <f>(J$486-J$466)/5+J466</f>
        <v>4600</v>
      </c>
      <c r="K470" s="106">
        <f>(K$486-K$466)/5+K466</f>
        <v>4.54</v>
      </c>
      <c r="L470" s="135">
        <f t="shared" si="84"/>
        <v>1013.215859030837</v>
      </c>
      <c r="M470" s="131">
        <f>IF(M469=1,($C468-J470)/(J469-J470),IF(M469=2,($C468-J469)/(J468-J469),IF(M469=3,($C468-J468)/(J467-J468),0)))</f>
        <v>0</v>
      </c>
      <c r="N470" s="108">
        <f>(N$486-N$466)/5+N466</f>
        <v>4120</v>
      </c>
      <c r="O470" s="106">
        <f>(O$486-O$466)/5+O466</f>
        <v>3.73</v>
      </c>
      <c r="P470" s="135">
        <f t="shared" si="85"/>
        <v>1104.5576407506703</v>
      </c>
      <c r="Q470" s="131">
        <f>IF(Q469=1,($C468-N470)/(N469-N470),IF(Q469=2,($C468-N469)/(N468-N469),IF(Q469=3,($C468-N468)/(N467-N468),0)))</f>
        <v>2.507353971144417E-2</v>
      </c>
      <c r="R470" s="108">
        <f>(R$486-R$466)/5+R466</f>
        <v>3640</v>
      </c>
      <c r="S470" s="106">
        <f>(S$486-S$466)/5+S466</f>
        <v>2.9099999999999997</v>
      </c>
      <c r="T470" s="142">
        <f t="shared" si="86"/>
        <v>1250.8591065292098</v>
      </c>
      <c r="U470" s="131">
        <f>IF(U469=1,($C468-R470)/(R469-R470),IF(U469=2,($C468-R469)/(R468-R469),IF(U469=3,($C468-R468)/(R467-R468),0)))</f>
        <v>8.6973632428177877E-2</v>
      </c>
      <c r="V470" s="108">
        <f>(V$486-V$466)/5+V466</f>
        <v>3200</v>
      </c>
      <c r="W470" s="106">
        <f>(W$486-W$466)/5+W466</f>
        <v>2.34</v>
      </c>
      <c r="X470" s="142">
        <f t="shared" si="87"/>
        <v>1367.5213675213677</v>
      </c>
      <c r="Y470" s="131">
        <f>IF(Y469=1,($C468-V470)/(V469-V470),IF(Y469=2,($C468-V469)/(V468-V469),IF(Y469=3,($C468-V468)/(V467-V468),0)))</f>
        <v>0.13719008264462809</v>
      </c>
      <c r="Z470" s="108">
        <f>(Z$486-Z$466)/5+Z466</f>
        <v>2760</v>
      </c>
      <c r="AA470" s="106">
        <f>(AA$486-AA$466)/5+AA466</f>
        <v>1.77</v>
      </c>
      <c r="AB470" s="148">
        <f t="shared" si="88"/>
        <v>1559.3220338983051</v>
      </c>
      <c r="AC470" s="131">
        <f>IF(AC469=1,($C468-Z470)/(Z469-Z470),IF(AC469=2,($C468-Z469)/(Z468-Z469),IF(AC469=3,($C468-Z468)/(Z467-Z468),0)))</f>
        <v>0.18217069444988446</v>
      </c>
      <c r="AL470" s="23"/>
    </row>
    <row r="471" spans="1:38" x14ac:dyDescent="0.25">
      <c r="A471" s="192"/>
      <c r="B471" s="186">
        <v>9</v>
      </c>
      <c r="C471" s="25"/>
      <c r="D471" s="31">
        <f>IF(D472&gt;V$5,(1-(D472-V$5)/(Z$5-V$5))*(Y471-AC471)+AC471,IF(D472&gt;R$5,(1-(D472-R$5)/(V$5-R$5))*(U471-Y471)+Y471,IF(D472&gt;N$5,(1-(D472-N$5)/(R$5-N$5))*(Q471-U471)+U471,IF(D472&gt;J$5,(1-(D472-J$5)/(N$5-J$5))*(M471-Q471)+Q471,IF(D472&gt;F$5,(1-(D472-F$5)/(J$5-F$5))*(I471-M471)+M471,I471)))))</f>
        <v>4.4181600762137503</v>
      </c>
      <c r="E471" s="27" t="s">
        <v>6</v>
      </c>
      <c r="F471" s="75">
        <f>(F$483-F$463)/5+F467</f>
        <v>16920</v>
      </c>
      <c r="G471" s="105">
        <f>(G$483-G$463)/5+G467</f>
        <v>4.9200000000000008</v>
      </c>
      <c r="H471" s="133">
        <f t="shared" si="89"/>
        <v>3439.024390243902</v>
      </c>
      <c r="I471" s="16">
        <f>IF(I473=0,G474,IF(I473=1,(G473-G474)*I474+G474,IF(I473=2,(G472-G473)*I474+G473,IF(I473=3,(G471-G472)*I474+G472,G471))))</f>
        <v>4.9200000000000008</v>
      </c>
      <c r="J471" s="107">
        <f>(J$483-J$463)/5+J467</f>
        <v>16680</v>
      </c>
      <c r="K471" s="105">
        <f>(K$483-K$463)/5+K467</f>
        <v>4.51</v>
      </c>
      <c r="L471" s="133">
        <f t="shared" si="84"/>
        <v>3698.4478935698448</v>
      </c>
      <c r="M471" s="16">
        <f>IF(M473=0,K474,IF(M473=1,(K473-K474)*M474+K474,IF(M473=2,(K472-K473)*M474+K473,IF(M473=3,(K471-K472)*M474+K472,K471))))</f>
        <v>4.51</v>
      </c>
      <c r="N471" s="107">
        <f>(N$483-N$463)/5+N467</f>
        <v>16480</v>
      </c>
      <c r="O471" s="105">
        <f>(O$483-O$463)/5+O467</f>
        <v>4.0599999999999996</v>
      </c>
      <c r="P471" s="133">
        <f t="shared" si="85"/>
        <v>4059.1133004926114</v>
      </c>
      <c r="Q471" s="16">
        <f>IF(Q473=0,O474,IF(Q473=1,(O473-O474)*Q474+O474,IF(Q473=2,(O472-O473)*Q474+O473,IF(Q473=3,(O471-O472)*Q474+O472,O471))))</f>
        <v>4.0599999999999996</v>
      </c>
      <c r="R471" s="107">
        <f>(R$483-R$463)/5+R467</f>
        <v>16220</v>
      </c>
      <c r="S471" s="105">
        <f>(S$483-S$463)/5+S467</f>
        <v>3.66</v>
      </c>
      <c r="T471" s="141">
        <f t="shared" si="86"/>
        <v>4431.6939890710382</v>
      </c>
      <c r="U471" s="16">
        <f>IF(U473=0,S474,IF(U473=1,(S473-S474)*U474+S474,IF(U473=2,(S472-S473)*U474+S473,IF(U473=3,(S471-S472)*U474+S472,S471))))</f>
        <v>3.66</v>
      </c>
      <c r="V471" s="107">
        <f>(V$483-V$463)/5+V467</f>
        <v>15480</v>
      </c>
      <c r="W471" s="105">
        <f>(W$483-W$463)/5+W467</f>
        <v>3.22</v>
      </c>
      <c r="X471" s="141">
        <f t="shared" si="87"/>
        <v>4807.4534161490683</v>
      </c>
      <c r="Y471" s="16">
        <f>IF(Y473=0,W474,IF(Y473=1,(W473-W474)*Y474+W474,IF(Y473=2,(W472-W473)*Y474+W473,IF(Y473=3,(W471-W472)*Y474+W472,W471))))</f>
        <v>3.22</v>
      </c>
      <c r="Z471" s="107">
        <f>(Z$483-Z$463)/5+Z467</f>
        <v>14680</v>
      </c>
      <c r="AA471" s="105">
        <f>(AA$483-AA$463)/5+AA467</f>
        <v>2.7800000000000002</v>
      </c>
      <c r="AB471" s="145">
        <f t="shared" si="88"/>
        <v>5280.5755395683445</v>
      </c>
      <c r="AC471" s="59">
        <f>IF(AC473=0,AA474,IF(AC473=1,(AA473-AA474)*AC474+AA474,IF(AC473=2,(AA472-AA473)*AC474+AA473,IF(AC473=3,(AA471-AA472)*AC474+AA472,AA471))))</f>
        <v>2.7800000000000002</v>
      </c>
      <c r="AE471" s="23"/>
      <c r="AF471" s="23"/>
      <c r="AG471" s="23"/>
      <c r="AH471" s="23"/>
      <c r="AI471" s="23"/>
      <c r="AJ471" s="23"/>
      <c r="AK471" s="23"/>
      <c r="AL471" s="23"/>
    </row>
    <row r="472" spans="1:38" x14ac:dyDescent="0.25">
      <c r="A472" s="192"/>
      <c r="B472" s="187"/>
      <c r="C472" s="13">
        <f>C$1/(21-E$1)*(C$391-B471)</f>
        <v>3966.9421487603308</v>
      </c>
      <c r="D472" s="32">
        <f>(C472/P$1)^(1/1.3)*50+C$391+$C$2/2+$N$2/100*5+X$2/2</f>
        <v>36.020443597624997</v>
      </c>
      <c r="E472" s="28" t="s">
        <v>20</v>
      </c>
      <c r="F472" s="5">
        <v>14000</v>
      </c>
      <c r="G472" s="104">
        <f>(G$484-G$464)/5+G468</f>
        <v>5.1400000000000006</v>
      </c>
      <c r="H472" s="134">
        <f t="shared" si="89"/>
        <v>2723.735408560311</v>
      </c>
      <c r="I472" s="63">
        <f>$C472/I471</f>
        <v>806.28905462608338</v>
      </c>
      <c r="J472" s="49">
        <v>14000</v>
      </c>
      <c r="K472" s="104">
        <f>(K$484-K$464)/5+K468</f>
        <v>4.7299999999999995</v>
      </c>
      <c r="L472" s="134">
        <f t="shared" si="84"/>
        <v>2959.8308668076111</v>
      </c>
      <c r="M472" s="63">
        <f>$C472/M471</f>
        <v>879.5880595920911</v>
      </c>
      <c r="N472" s="49">
        <v>14000</v>
      </c>
      <c r="O472" s="104">
        <f>(O$484-O$464)/5+O468</f>
        <v>4.32</v>
      </c>
      <c r="P472" s="134">
        <f t="shared" si="85"/>
        <v>3240.7407407407404</v>
      </c>
      <c r="Q472" s="63">
        <f>$C472/Q471</f>
        <v>977.07934698530323</v>
      </c>
      <c r="R472" s="49">
        <v>14000</v>
      </c>
      <c r="S472" s="104">
        <f>(S$484-S$464)/5+S468</f>
        <v>3.88</v>
      </c>
      <c r="T472" s="139">
        <f t="shared" si="86"/>
        <v>3608.2474226804125</v>
      </c>
      <c r="U472" s="63">
        <f>$C472/U471</f>
        <v>1083.8639750711286</v>
      </c>
      <c r="V472" s="49">
        <v>14000</v>
      </c>
      <c r="W472" s="104">
        <f>(W$484-W$464)/5+W468</f>
        <v>3.4899999999999998</v>
      </c>
      <c r="X472" s="139">
        <f t="shared" si="87"/>
        <v>4011.4613180515762</v>
      </c>
      <c r="Y472" s="63">
        <f>$C472/Y471</f>
        <v>1231.9696114162518</v>
      </c>
      <c r="Z472" s="49">
        <v>14000</v>
      </c>
      <c r="AA472" s="104">
        <f>(AA$484-AA$464)/5+AA468</f>
        <v>3.05</v>
      </c>
      <c r="AB472" s="147">
        <f t="shared" si="88"/>
        <v>4590.1639344262294</v>
      </c>
      <c r="AC472" s="63">
        <f>IF($C472&gt;Z471,AB471,$C472/AC471)</f>
        <v>1426.9576074677448</v>
      </c>
      <c r="AL472" s="23"/>
    </row>
    <row r="473" spans="1:38" x14ac:dyDescent="0.25">
      <c r="A473" s="192"/>
      <c r="B473" s="187"/>
      <c r="C473" s="225">
        <f>C474/X$2/60/1.11</f>
        <v>11.934139381247633</v>
      </c>
      <c r="D473" s="38">
        <f>IF(AND(D472&lt;F$5,C472&lt;F474),C472/F474*100,IF(AND(D472&lt;J$5,C472&lt;J474),C472/(F474-((D472-F$5)/(J$5-F$5))*(F474-J474))*100,IF(AND(D472&lt;N$5,C472&lt;N474),C472/(J474-((D472-J$5)/(N$5-J$5))*(J474-N474))*100,IF(AND(D472&lt;R$5,C472&lt;R474),C472/(N474-((D472-N$5)/(R$5-N$5))*(N474-R474))*100,IF(AND(D472&lt;V$5,C476&lt;V474),C472/(R474-((D472-R$5)/(V$5-R$5))*(R474-V474))*100,100)))))</f>
        <v>80.857027640902928</v>
      </c>
      <c r="E473" s="28" t="s">
        <v>21</v>
      </c>
      <c r="F473" s="5">
        <v>11200</v>
      </c>
      <c r="G473" s="104">
        <f>(G$485-G$465)/5+G469</f>
        <v>5.49</v>
      </c>
      <c r="H473" s="134">
        <f t="shared" si="89"/>
        <v>2040.0728597449909</v>
      </c>
      <c r="I473" s="129">
        <v>4</v>
      </c>
      <c r="J473" s="49">
        <v>11200</v>
      </c>
      <c r="K473" s="104">
        <f>(K$485-K$465)/5+K469</f>
        <v>5.1000000000000005</v>
      </c>
      <c r="L473" s="134">
        <f t="shared" si="84"/>
        <v>2196.0784313725489</v>
      </c>
      <c r="M473" s="129">
        <v>4</v>
      </c>
      <c r="N473" s="49">
        <v>11200</v>
      </c>
      <c r="O473" s="104">
        <f>(O$485-O$465)/5+O469</f>
        <v>4.7099999999999991</v>
      </c>
      <c r="P473" s="134">
        <f t="shared" si="85"/>
        <v>2377.9193205944803</v>
      </c>
      <c r="Q473" s="129">
        <v>4</v>
      </c>
      <c r="R473" s="49">
        <v>11200</v>
      </c>
      <c r="S473" s="104">
        <f>(S$485-S$465)/5+S469</f>
        <v>4.2700000000000005</v>
      </c>
      <c r="T473" s="139">
        <f t="shared" si="86"/>
        <v>2622.9508196721308</v>
      </c>
      <c r="U473" s="129">
        <v>4</v>
      </c>
      <c r="V473" s="49">
        <v>11200</v>
      </c>
      <c r="W473" s="104">
        <f>(W$485-W$465)/5+W469</f>
        <v>3.7600000000000002</v>
      </c>
      <c r="X473" s="139">
        <f t="shared" si="87"/>
        <v>2978.7234042553191</v>
      </c>
      <c r="Y473" s="129">
        <v>4</v>
      </c>
      <c r="Z473" s="49">
        <v>11200</v>
      </c>
      <c r="AA473" s="104">
        <f>(AA$485-AA$465)/5+AA469</f>
        <v>3.22</v>
      </c>
      <c r="AB473" s="147">
        <f t="shared" si="88"/>
        <v>3478.260869565217</v>
      </c>
      <c r="AC473" s="129">
        <v>4</v>
      </c>
      <c r="AL473" s="23"/>
    </row>
    <row r="474" spans="1:38" ht="15.75" thickBot="1" x14ac:dyDescent="0.3">
      <c r="A474" s="192"/>
      <c r="B474" s="188"/>
      <c r="C474" s="161">
        <f>D474*D471</f>
        <v>3974.0684139554623</v>
      </c>
      <c r="D474" s="33">
        <f>IF(AND(C472&gt;Z471,D472&gt;Z$5),AB471,IF(D472&gt;V$5,((D472-V$5)/(Z$5-V$5))*(AC472-Y472)+Y472,IF(D472&gt;R$5,((D472-R$5)/(V$5-R$5))*(Y472-U472)+U472,IF(D472&gt;N$5,((D472-N$5)/(R$5-N$5))*(U472-Q472)+Q472,IF(D472&gt;J$5,((D472-J$5)/(N$5-J$5))*(Q472-M472)+M472,IF(D472&gt;F$5,((D472-F$5)/(J$5-F$5))*(M472-I472)+I472,I472))))))</f>
        <v>899.48493160101543</v>
      </c>
      <c r="E474" s="29" t="s">
        <v>7</v>
      </c>
      <c r="F474" s="114">
        <f>(F$486-F$466)/5+F470</f>
        <v>5340</v>
      </c>
      <c r="G474" s="106">
        <f>(G$486-G$466)/5+G470</f>
        <v>6.02</v>
      </c>
      <c r="H474" s="135">
        <f t="shared" si="89"/>
        <v>887.04318936877087</v>
      </c>
      <c r="I474" s="131">
        <f>IF(I473=1,($C472-F474)/(F473-F474),IF(I473=2,($C472-F473)/(F472-F473),IF(I473=3,($C472-F472)/(F471-F472),0)))</f>
        <v>0</v>
      </c>
      <c r="J474" s="108">
        <f>(J$486-J$466)/5+J470</f>
        <v>5000</v>
      </c>
      <c r="K474" s="106">
        <f>(K$486-K$466)/5+K470</f>
        <v>4.63</v>
      </c>
      <c r="L474" s="135">
        <f t="shared" si="84"/>
        <v>1079.913606911447</v>
      </c>
      <c r="M474" s="131">
        <f>IF(M473=1,($C472-J474)/(J473-J474),IF(M473=2,($C472-J473)/(J472-J473),IF(M473=3,($C472-J472)/(J471-J472),0)))</f>
        <v>0</v>
      </c>
      <c r="N474" s="108">
        <f>(N$486-N$466)/5+N470</f>
        <v>4540</v>
      </c>
      <c r="O474" s="106">
        <f>(O$486-O$466)/5+O470</f>
        <v>3.96</v>
      </c>
      <c r="P474" s="135">
        <f t="shared" si="85"/>
        <v>1146.4646464646464</v>
      </c>
      <c r="Q474" s="131">
        <f>IF(Q473=1,($C472-N474)/(N473-N474),IF(Q473=2,($C472-N473)/(N472-N473),IF(Q473=3,($C472-N472)/(N471-N472),0)))</f>
        <v>0</v>
      </c>
      <c r="R474" s="108">
        <f>(R$486-R$466)/5+R470</f>
        <v>4080</v>
      </c>
      <c r="S474" s="106">
        <f>(S$486-S$466)/5+S470</f>
        <v>3.2699999999999996</v>
      </c>
      <c r="T474" s="142">
        <f t="shared" si="86"/>
        <v>1247.7064220183488</v>
      </c>
      <c r="U474" s="131">
        <f>IF(U473=1,($C472-R474)/(R473-R474),IF(U473=2,($C472-R473)/(R472-R473),IF(U473=3,($C472-R472)/(R471-R472),0)))</f>
        <v>0</v>
      </c>
      <c r="V474" s="108">
        <f>(V$486-V$466)/5+V470</f>
        <v>3700</v>
      </c>
      <c r="W474" s="106">
        <f>(W$486-W$466)/5+W470</f>
        <v>2.6799999999999997</v>
      </c>
      <c r="X474" s="142">
        <f t="shared" si="87"/>
        <v>1380.5970149253733</v>
      </c>
      <c r="Y474" s="131">
        <f>IF(Y473=1,($C472-V474)/(V473-V474),IF(Y473=2,($C472-V473)/(V472-V473),IF(Y473=3,($C472-V472)/(V471-V472),0)))</f>
        <v>0</v>
      </c>
      <c r="Z474" s="108">
        <f>(Z$486-Z$466)/5+Z470</f>
        <v>3320</v>
      </c>
      <c r="AA474" s="106">
        <f>(AA$486-AA$466)/5+AA470</f>
        <v>2.09</v>
      </c>
      <c r="AB474" s="148">
        <f t="shared" si="88"/>
        <v>1588.5167464114834</v>
      </c>
      <c r="AC474" s="131">
        <f>IF(AC473=1,($C472-Z474)/(Z473-Z474),IF(AC473=2,($C472-Z473)/(Z472-Z473),IF(AC473=3,($C472-Z472)/(Z471-Z472),0)))</f>
        <v>0</v>
      </c>
      <c r="AL474" s="23"/>
    </row>
    <row r="475" spans="1:38" x14ac:dyDescent="0.25">
      <c r="A475" s="128"/>
      <c r="B475" s="186">
        <v>10</v>
      </c>
      <c r="C475" s="34"/>
      <c r="D475" s="31">
        <f>IF(D476&gt;V$5,(1-(D476-V$5)/(Z$5-V$5))*(Y475-AC475)+AC475,IF(D476&gt;R$5,(1-(D476-R$5)/(V$5-R$5))*(U475-Y475)+Y475,IF(D476&gt;N$5,(1-(D476-N$5)/(R$5-N$5))*(Q475-U475)+U475,IF(D476&gt;J$5,(1-(D476-J$5)/(N$5-J$5))*(M475-Q475)+Q475,IF(D476&gt;F$5,(1-(D476-F$5)/(J$5-F$5))*(I475-M475)+M475,I475)))))</f>
        <v>4.6977551555663304</v>
      </c>
      <c r="E475" s="27" t="s">
        <v>6</v>
      </c>
      <c r="F475" s="75">
        <f>(F$483-F$463)/5+F471</f>
        <v>16980</v>
      </c>
      <c r="G475" s="105">
        <f>(G$483-G$463)/5+G471</f>
        <v>5.0300000000000011</v>
      </c>
      <c r="H475" s="133">
        <f t="shared" si="89"/>
        <v>3375.7455268389654</v>
      </c>
      <c r="I475" s="16">
        <f>IF(I477=0,G478,IF(I477=1,(G477-G478)*I478+G478,IF(I477=2,(G476-G477)*I478+G477,IF(I477=3,(G475-G476)*I478+G476,G475))))</f>
        <v>5.7299999999999995</v>
      </c>
      <c r="J475" s="107">
        <f>(J$483-J$463)/5+J471</f>
        <v>16720</v>
      </c>
      <c r="K475" s="105">
        <f>(K$483-K$463)/5+K471</f>
        <v>4.6399999999999997</v>
      </c>
      <c r="L475" s="133">
        <f t="shared" si="84"/>
        <v>3603.4482758620693</v>
      </c>
      <c r="M475" s="16">
        <f>IF(M477=0,K478,IF(M477=1,(K477-K478)*M478+K478,IF(M477=2,(K476-K477)*M478+K477,IF(M477=3,(K475-K476)*M478+K476,K475))))</f>
        <v>4.72</v>
      </c>
      <c r="N475" s="107">
        <f>(N$483-N$463)/5+N471</f>
        <v>16520</v>
      </c>
      <c r="O475" s="105">
        <f>(O$483-O$463)/5+O471</f>
        <v>4.1899999999999995</v>
      </c>
      <c r="P475" s="133">
        <f t="shared" si="85"/>
        <v>3942.7207637231509</v>
      </c>
      <c r="Q475" s="16">
        <f>IF(Q477=0,O478,IF(Q477=1,(O477-O478)*Q478+O478,IF(Q477=2,(O476-O477)*Q478+O477,IF(Q477=3,(O475-O476)*Q478+O476,O475))))</f>
        <v>4.1900000000000004</v>
      </c>
      <c r="R475" s="107">
        <f>(R$483-R$463)/5+R471</f>
        <v>16280</v>
      </c>
      <c r="S475" s="105">
        <f>(S$483-S$463)/5+S471</f>
        <v>3.8400000000000003</v>
      </c>
      <c r="T475" s="141">
        <f t="shared" si="86"/>
        <v>4239.583333333333</v>
      </c>
      <c r="U475" s="16">
        <f>IF(U477=0,S478,IF(U477=1,(S477-S478)*U478+S478,IF(U477=2,(S476-S477)*U478+S477,IF(U477=3,(S475-S476)*U478+S476,S475))))</f>
        <v>3.6299999999999994</v>
      </c>
      <c r="V475" s="107">
        <f>(V$483-V$463)/5+V471</f>
        <v>15520</v>
      </c>
      <c r="W475" s="105">
        <f>(W$483-W$463)/5+W471</f>
        <v>3.3800000000000003</v>
      </c>
      <c r="X475" s="141">
        <f t="shared" si="87"/>
        <v>4591.7159763313603</v>
      </c>
      <c r="Y475" s="16">
        <f>IF(Y477=0,W478,IF(Y477=1,(W477-W478)*Y478+W478,IF(Y477=2,(W476-W477)*Y478+W477,IF(Y477=3,(W475-W476)*Y478+W476,W475))))</f>
        <v>3.0199999999999996</v>
      </c>
      <c r="Z475" s="107">
        <f>(Z$483-Z$463)/5+Z471</f>
        <v>14720</v>
      </c>
      <c r="AA475" s="105">
        <f>(AA$483-AA$463)/5+AA471</f>
        <v>2.9200000000000004</v>
      </c>
      <c r="AB475" s="145">
        <f t="shared" si="88"/>
        <v>5041.0958904109584</v>
      </c>
      <c r="AC475" s="59">
        <f>IF(AC477=0,AA478,IF(AC477=1,(AA477-AA478)*AC478+AA478,IF(AC477=2,(AA476-AA477)*AC478+AA477,IF(AC477=3,(AA475-AA476)*AC478+AA476,AA475))))</f>
        <v>2.4099999999999997</v>
      </c>
      <c r="AE475" s="23"/>
      <c r="AF475" s="23"/>
      <c r="AG475" s="23"/>
      <c r="AH475" s="23"/>
      <c r="AI475" s="23"/>
      <c r="AJ475" s="23"/>
      <c r="AK475" s="23"/>
      <c r="AL475" s="23"/>
    </row>
    <row r="476" spans="1:38" x14ac:dyDescent="0.25">
      <c r="A476" s="128"/>
      <c r="B476" s="187"/>
      <c r="C476" s="13">
        <f>C$1/(21-E$1)*(C$391-B475)</f>
        <v>3636.3636363636365</v>
      </c>
      <c r="D476" s="32">
        <f>(C476/P$1)^(1/1.3)*50+C$391+$C$2/2+$N$2/100*5+X$2/2</f>
        <v>35.209857022959149</v>
      </c>
      <c r="E476" s="28" t="s">
        <v>20</v>
      </c>
      <c r="F476" s="5">
        <v>14000</v>
      </c>
      <c r="G476" s="104">
        <f>(G$484-G$464)/5+G472</f>
        <v>5.2600000000000007</v>
      </c>
      <c r="H476" s="134">
        <f t="shared" si="89"/>
        <v>2661.5969581749046</v>
      </c>
      <c r="I476" s="63">
        <f>$C476/I475</f>
        <v>634.61843566555615</v>
      </c>
      <c r="J476" s="49">
        <v>14000</v>
      </c>
      <c r="K476" s="104">
        <f>(K$484-K$464)/5+K472</f>
        <v>4.8699999999999992</v>
      </c>
      <c r="L476" s="134">
        <f t="shared" si="84"/>
        <v>2874.7433264887068</v>
      </c>
      <c r="M476" s="63">
        <f>$C476/M475</f>
        <v>770.41602465331289</v>
      </c>
      <c r="N476" s="49">
        <v>14000</v>
      </c>
      <c r="O476" s="104">
        <f>(O$484-O$464)/5+O472</f>
        <v>4.4800000000000004</v>
      </c>
      <c r="P476" s="134">
        <f t="shared" si="85"/>
        <v>3124.9999999999995</v>
      </c>
      <c r="Q476" s="63">
        <f>$C476/Q475</f>
        <v>867.86721631590365</v>
      </c>
      <c r="R476" s="49">
        <v>14000</v>
      </c>
      <c r="S476" s="104">
        <f>(S$484-S$464)/5+S472</f>
        <v>4.07</v>
      </c>
      <c r="T476" s="139">
        <f t="shared" si="86"/>
        <v>3439.8034398034397</v>
      </c>
      <c r="U476" s="63">
        <f>$C476/U475</f>
        <v>1001.7530678687706</v>
      </c>
      <c r="V476" s="49">
        <v>14000</v>
      </c>
      <c r="W476" s="104">
        <f>(W$484-W$464)/5+W472</f>
        <v>3.6599999999999997</v>
      </c>
      <c r="X476" s="139">
        <f t="shared" si="87"/>
        <v>3825.1366120218581</v>
      </c>
      <c r="Y476" s="63">
        <f>$C476/Y475</f>
        <v>1204.0939193257077</v>
      </c>
      <c r="Z476" s="49">
        <v>14000</v>
      </c>
      <c r="AA476" s="104">
        <f>(AA$484-AA$464)/5+AA472</f>
        <v>3.1999999999999997</v>
      </c>
      <c r="AB476" s="147">
        <f t="shared" si="88"/>
        <v>4375</v>
      </c>
      <c r="AC476" s="63">
        <f>IF($C476&gt;Z475,AB475,$C476/AC475)</f>
        <v>1508.8645794039987</v>
      </c>
      <c r="AL476" s="23"/>
    </row>
    <row r="477" spans="1:38" x14ac:dyDescent="0.25">
      <c r="A477" s="128"/>
      <c r="B477" s="187"/>
      <c r="C477" s="225">
        <f>C478/X$2/60/1.11</f>
        <v>10.92624756130227</v>
      </c>
      <c r="D477" s="38">
        <f>IF(AND(D476&lt;F$5,C476&lt;F478),C476/F478*100,IF(AND(D476&lt;J$5,C476&lt;J478),C476/(F478-((D476-F$5)/(J$5-F$5))*(F478-J478))*100,IF(AND(D476&lt;N$5,C476&lt;N478),C476/(J478-((D476-J$5)/(N$5-J$5))*(J478-N478))*100,IF(AND(D476&lt;R$5,C476&lt;R478),C476/(N478-((D476-N$5)/(R$5-N$5))*(N478-R478))*100,IF(AND(D476&lt;V$5,C480&lt;V478),C476/(R478-((D476-R$5)/(V$5-R$5))*(R478-V478))*100,100)))))</f>
        <v>67.571153402289738</v>
      </c>
      <c r="E477" s="28" t="s">
        <v>21</v>
      </c>
      <c r="F477" s="5">
        <v>11200</v>
      </c>
      <c r="G477" s="104">
        <f>(G$485-G$465)/5+G473</f>
        <v>5.61</v>
      </c>
      <c r="H477" s="134">
        <f t="shared" si="89"/>
        <v>1996.434937611408</v>
      </c>
      <c r="I477" s="129">
        <f>IF($C476&gt;F475,4,IF($C476&gt;F476,3,IF($C476&gt;F477,2,IF($C476&gt;F478,1,0))))</f>
        <v>0</v>
      </c>
      <c r="J477" s="49">
        <v>11200</v>
      </c>
      <c r="K477" s="104">
        <f>(K$485-K$465)/5+K473</f>
        <v>5.2500000000000009</v>
      </c>
      <c r="L477" s="134">
        <f t="shared" si="84"/>
        <v>2133.333333333333</v>
      </c>
      <c r="M477" s="129">
        <f>IF($C476&gt;J475,4,IF($C476&gt;J476,3,IF($C476&gt;J477,2,IF($C476&gt;J478,1,0))))</f>
        <v>0</v>
      </c>
      <c r="N477" s="49">
        <v>11200</v>
      </c>
      <c r="O477" s="104">
        <f>(O$485-O$465)/5+O473</f>
        <v>4.8899999999999988</v>
      </c>
      <c r="P477" s="134">
        <f t="shared" si="85"/>
        <v>2290.3885480572603</v>
      </c>
      <c r="Q477" s="129">
        <f>IF($C476&gt;N475,4,IF($C476&gt;N476,3,IF($C476&gt;N477,2,IF($C476&gt;N478,1,0))))</f>
        <v>0</v>
      </c>
      <c r="R477" s="49">
        <v>11200</v>
      </c>
      <c r="S477" s="104">
        <f>(S$485-S$465)/5+S473</f>
        <v>4.4800000000000004</v>
      </c>
      <c r="T477" s="139">
        <f t="shared" si="86"/>
        <v>2499.9999999999995</v>
      </c>
      <c r="U477" s="129">
        <f>IF($C476&gt;R475,4,IF($C476&gt;R476,3,IF($C476&gt;R477,2,IF($C476&gt;R478,1,0))))</f>
        <v>0</v>
      </c>
      <c r="V477" s="49">
        <v>11200</v>
      </c>
      <c r="W477" s="104">
        <f>(W$485-W$465)/5+W473</f>
        <v>3.9400000000000004</v>
      </c>
      <c r="X477" s="139">
        <f t="shared" si="87"/>
        <v>2842.6395939086292</v>
      </c>
      <c r="Y477" s="129">
        <f>IF($C476&gt;V475,4,IF($C476&gt;V476,3,IF($C476&gt;V477,2,IF($C476&gt;V478,1,0))))</f>
        <v>0</v>
      </c>
      <c r="Z477" s="49">
        <v>11200</v>
      </c>
      <c r="AA477" s="104">
        <f>(AA$485-AA$465)/5+AA473</f>
        <v>3.3800000000000003</v>
      </c>
      <c r="AB477" s="147">
        <f t="shared" si="88"/>
        <v>3313.6094674556211</v>
      </c>
      <c r="AC477" s="129">
        <f>IF($C476&gt;Z475,4,IF($C476&gt;Z476,3,IF($C476&gt;Z477,2,IF($C476&gt;Z478,1,0))))</f>
        <v>0</v>
      </c>
      <c r="AL477" s="23"/>
    </row>
    <row r="478" spans="1:38" ht="15.75" thickBot="1" x14ac:dyDescent="0.3">
      <c r="A478" s="128"/>
      <c r="B478" s="188"/>
      <c r="C478" s="161">
        <f>D478*D475</f>
        <v>3638.4404379136568</v>
      </c>
      <c r="D478" s="33">
        <f>IF(AND(C476&gt;Z475,D476&gt;Z$5),AB475,IF(D476&gt;V$5,((D476-V$5)/(Z$5-V$5))*(AC476-Y476)+Y476,IF(D476&gt;R$5,((D476-R$5)/(V$5-R$5))*(Y476-U476)+U476,IF(D476&gt;N$5,((D476-N$5)/(R$5-N$5))*(U476-Q476)+Q476,IF(D476&gt;J$5,((D476-J$5)/(N$5-J$5))*(Q476-M476)+M476,IF(D476&gt;F$5,((D476-F$5)/(J$5-F$5))*(M476-I476)+I476,I476))))))</f>
        <v>774.50618804653948</v>
      </c>
      <c r="E478" s="29" t="s">
        <v>7</v>
      </c>
      <c r="F478" s="114">
        <f>(F$486-F$466)/5+F474</f>
        <v>5760</v>
      </c>
      <c r="G478" s="106">
        <f>(G$486-G$466)/5+G474</f>
        <v>5.7299999999999995</v>
      </c>
      <c r="H478" s="135">
        <f t="shared" si="89"/>
        <v>1005.2356020942409</v>
      </c>
      <c r="I478" s="131">
        <f>IF(I477=1,($C476-F478)/(F477-F478),IF(I477=2,($C476-F477)/(F476-F477),IF(I477=3,($C476-F476)/(F475-F476),0)))</f>
        <v>0</v>
      </c>
      <c r="J478" s="108">
        <f>(J$486-J$466)/5+J474</f>
        <v>5400</v>
      </c>
      <c r="K478" s="106">
        <f>(K$486-K$466)/5+K474</f>
        <v>4.72</v>
      </c>
      <c r="L478" s="135">
        <f t="shared" si="84"/>
        <v>1144.0677966101696</v>
      </c>
      <c r="M478" s="131">
        <f>IF(M477=1,($C476-J478)/(J477-J478),IF(M477=2,($C476-J477)/(J476-J477),IF(M477=3,($C476-J476)/(J475-J476),0)))</f>
        <v>0</v>
      </c>
      <c r="N478" s="108">
        <f>(N$486-N$466)/5+N474</f>
        <v>4960</v>
      </c>
      <c r="O478" s="106">
        <f>(O$486-O$466)/5+O474</f>
        <v>4.1900000000000004</v>
      </c>
      <c r="P478" s="135">
        <f t="shared" si="85"/>
        <v>1183.7708830548925</v>
      </c>
      <c r="Q478" s="131">
        <f>IF(Q477=1,($C476-N478)/(N477-N478),IF(Q477=2,($C476-N477)/(N476-N477),IF(Q477=3,($C476-N476)/(N475-N476),0)))</f>
        <v>0</v>
      </c>
      <c r="R478" s="108">
        <f>(R$486-R$466)/5+R474</f>
        <v>4520</v>
      </c>
      <c r="S478" s="106">
        <f>(S$486-S$466)/5+S474</f>
        <v>3.6299999999999994</v>
      </c>
      <c r="T478" s="142">
        <f t="shared" si="86"/>
        <v>1245.1790633608816</v>
      </c>
      <c r="U478" s="131">
        <f>IF(U477=1,($C476-R478)/(R477-R478),IF(U477=2,($C476-R477)/(R476-R477),IF(U477=3,($C476-R476)/(R475-R476),0)))</f>
        <v>0</v>
      </c>
      <c r="V478" s="108">
        <f>(V$486-V$466)/5+V474</f>
        <v>4200</v>
      </c>
      <c r="W478" s="106">
        <f>(W$486-W$466)/5+W474</f>
        <v>3.0199999999999996</v>
      </c>
      <c r="X478" s="142">
        <f t="shared" si="87"/>
        <v>1390.7284768211923</v>
      </c>
      <c r="Y478" s="131">
        <f>IF(Y477=1,($C476-V478)/(V477-V478),IF(Y477=2,($C476-V477)/(V476-V477),IF(Y477=3,($C476-V476)/(V475-V476),0)))</f>
        <v>0</v>
      </c>
      <c r="Z478" s="108">
        <f>(Z$486-Z$466)/5+Z474</f>
        <v>3880</v>
      </c>
      <c r="AA478" s="106">
        <f>(AA$486-AA$466)/5+AA474</f>
        <v>2.4099999999999997</v>
      </c>
      <c r="AB478" s="148">
        <f t="shared" si="88"/>
        <v>1609.9585062240667</v>
      </c>
      <c r="AC478" s="131">
        <f>IF(AC477=1,($C476-Z478)/(Z477-Z478),IF(AC477=2,($C476-Z477)/(Z476-Z477),IF(AC477=3,($C476-Z476)/(Z475-Z476),0)))</f>
        <v>0</v>
      </c>
      <c r="AL478" s="23"/>
    </row>
    <row r="479" spans="1:38" x14ac:dyDescent="0.25">
      <c r="A479" s="128"/>
      <c r="B479" s="186">
        <v>11</v>
      </c>
      <c r="C479" s="25"/>
      <c r="D479" s="31">
        <f>IF(D480&gt;V$5,(1-(D480-V$5)/(Z$5-V$5))*(Y479-AC479)+AC479,IF(D480&gt;R$5,(1-(D480-R$5)/(V$5-R$5))*(U479-Y479)+Y479,IF(D480&gt;N$5,(1-(D480-N$5)/(R$5-N$5))*(Q479-U479)+U479,IF(D480&gt;J$5,(1-(D480-J$5)/(N$5-J$5))*(M479-Q479)+Q479,IF(D480&gt;F$5,(1-(D480-F$5)/(J$5-F$5))*(I479-M479)+M479,I479)))))</f>
        <v>4.8489303001817285</v>
      </c>
      <c r="E479" s="27" t="s">
        <v>6</v>
      </c>
      <c r="F479" s="75">
        <f>(F$483-F$463)/5+F475</f>
        <v>17040</v>
      </c>
      <c r="G479" s="105">
        <f>(G$483-G$463)/5+G475</f>
        <v>5.1400000000000015</v>
      </c>
      <c r="H479" s="133">
        <f t="shared" si="89"/>
        <v>3315.1750972762638</v>
      </c>
      <c r="I479" s="16">
        <f>IF(I481=0,G482,IF(I481=1,(G481-G482)*I482+G482,IF(I481=2,(G480-G481)*I482+G481,IF(I481=3,(G479-G480)*I482+G480,G479))))</f>
        <v>5.4399999999999995</v>
      </c>
      <c r="J479" s="107">
        <f>(J$483-J$463)/5+J475</f>
        <v>16760</v>
      </c>
      <c r="K479" s="105">
        <f>(K$483-K$463)/5+K475</f>
        <v>4.7699999999999996</v>
      </c>
      <c r="L479" s="133">
        <f t="shared" si="84"/>
        <v>3513.6268343815518</v>
      </c>
      <c r="M479" s="16">
        <f>IF(M481=0,K482,IF(M481=1,(K481-K482)*M482+K482,IF(M481=2,(K480-K481)*M482+K481,IF(M481=3,(K479-K480)*M482+K480,K479))))</f>
        <v>4.8099999999999996</v>
      </c>
      <c r="N479" s="107">
        <f>(N$483-N$463)/5+N475</f>
        <v>16560</v>
      </c>
      <c r="O479" s="105">
        <f>(O$483-O$463)/5+O475</f>
        <v>4.3199999999999994</v>
      </c>
      <c r="P479" s="133">
        <f t="shared" si="85"/>
        <v>3833.3333333333339</v>
      </c>
      <c r="Q479" s="16">
        <f>IF(Q481=0,O482,IF(Q481=1,(O481-O482)*Q482+O482,IF(Q481=2,(O480-O481)*Q482+O481,IF(Q481=3,(O479-O480)*Q482+O480,O479))))</f>
        <v>4.4200000000000008</v>
      </c>
      <c r="R479" s="107">
        <f>(R$483-R$463)/5+R475</f>
        <v>16340</v>
      </c>
      <c r="S479" s="105">
        <f>(S$483-S$463)/5+S475</f>
        <v>4.0200000000000005</v>
      </c>
      <c r="T479" s="141">
        <f t="shared" si="86"/>
        <v>4064.6766169154225</v>
      </c>
      <c r="U479" s="16">
        <f>IF(U481=0,S482,IF(U481=1,(S481-S482)*U482+S482,IF(U481=2,(S480-S481)*U482+S481,IF(U481=3,(S479-S480)*U482+S480,S479))))</f>
        <v>3.9899999999999993</v>
      </c>
      <c r="V479" s="107">
        <f>(V$483-V$463)/5+V475</f>
        <v>15560</v>
      </c>
      <c r="W479" s="105">
        <f>(W$483-W$463)/5+W475</f>
        <v>3.5400000000000005</v>
      </c>
      <c r="X479" s="141">
        <f t="shared" si="87"/>
        <v>4395.4802259887001</v>
      </c>
      <c r="Y479" s="16">
        <f>IF(Y481=0,W482,IF(Y481=1,(W481-W482)*Y482+W482,IF(Y481=2,(W480-W481)*Y482+W481,IF(Y481=3,(W479-W480)*Y482+W480,W479))))</f>
        <v>3.3599999999999994</v>
      </c>
      <c r="Z479" s="107">
        <f>(Z$483-Z$463)/5+Z475</f>
        <v>14760</v>
      </c>
      <c r="AA479" s="105">
        <f>(AA$483-AA$463)/5+AA475</f>
        <v>3.0600000000000005</v>
      </c>
      <c r="AB479" s="145">
        <f t="shared" si="88"/>
        <v>4823.5294117647054</v>
      </c>
      <c r="AC479" s="59">
        <f>IF(AC481=0,AA482,IF(AC481=1,(AA481-AA482)*AC482+AA482,IF(AC481=2,(AA480-AA481)*AC482+AA481,IF(AC481=3,(AA479-AA480)*AC482+AA480,AA479))))</f>
        <v>2.7299999999999995</v>
      </c>
      <c r="AE479" s="23"/>
      <c r="AF479" s="23"/>
      <c r="AG479" s="23"/>
      <c r="AH479" s="23"/>
      <c r="AI479" s="23"/>
      <c r="AJ479" s="23"/>
      <c r="AK479" s="23"/>
      <c r="AL479" s="23"/>
    </row>
    <row r="480" spans="1:38" x14ac:dyDescent="0.25">
      <c r="A480" s="128"/>
      <c r="B480" s="187"/>
      <c r="C480" s="13">
        <f>C$1/(21-E$1)*(C$391-B479)</f>
        <v>3305.7851239669426</v>
      </c>
      <c r="D480" s="32">
        <f>(C480/P$1)^(1/1.3)*50+C$391+$C$2/2+$N$2/100*5+X$2/2</f>
        <v>34.382058727274142</v>
      </c>
      <c r="E480" s="28" t="s">
        <v>20</v>
      </c>
      <c r="F480" s="5">
        <v>14000</v>
      </c>
      <c r="G480" s="104">
        <f>(G$484-G$464)/5+G476</f>
        <v>5.3800000000000008</v>
      </c>
      <c r="H480" s="134">
        <f t="shared" si="89"/>
        <v>2602.2304832713753</v>
      </c>
      <c r="I480" s="63">
        <f>$C480/I479</f>
        <v>607.68108896451156</v>
      </c>
      <c r="J480" s="49">
        <v>14000</v>
      </c>
      <c r="K480" s="104">
        <f>(K$484-K$464)/5+K476</f>
        <v>5.0099999999999989</v>
      </c>
      <c r="L480" s="134">
        <f t="shared" si="84"/>
        <v>2794.4111776447112</v>
      </c>
      <c r="M480" s="63">
        <f>$C480/M479</f>
        <v>687.27341454614202</v>
      </c>
      <c r="N480" s="49">
        <v>14000</v>
      </c>
      <c r="O480" s="104">
        <f>(O$484-O$464)/5+O476</f>
        <v>4.6400000000000006</v>
      </c>
      <c r="P480" s="134">
        <f t="shared" si="85"/>
        <v>3017.2413793103447</v>
      </c>
      <c r="Q480" s="63">
        <f>$C480/Q479</f>
        <v>747.91518641786013</v>
      </c>
      <c r="R480" s="49">
        <v>14000</v>
      </c>
      <c r="S480" s="104">
        <f>(S$484-S$464)/5+S476</f>
        <v>4.2600000000000007</v>
      </c>
      <c r="T480" s="139">
        <f t="shared" si="86"/>
        <v>3286.384976525821</v>
      </c>
      <c r="U480" s="63">
        <f>$C480/U479</f>
        <v>828.51757492905847</v>
      </c>
      <c r="V480" s="49">
        <v>14000</v>
      </c>
      <c r="W480" s="104">
        <f>(W$484-W$464)/5+W476</f>
        <v>3.8299999999999996</v>
      </c>
      <c r="X480" s="139">
        <f t="shared" si="87"/>
        <v>3655.352480417755</v>
      </c>
      <c r="Y480" s="63">
        <f>$C480/Y479</f>
        <v>983.86462022825685</v>
      </c>
      <c r="Z480" s="49">
        <v>14000</v>
      </c>
      <c r="AA480" s="104">
        <f>(AA$484-AA$464)/5+AA476</f>
        <v>3.3499999999999996</v>
      </c>
      <c r="AB480" s="147">
        <f t="shared" si="88"/>
        <v>4179.1044776119406</v>
      </c>
      <c r="AC480" s="63">
        <f>IF($C480&gt;Z479,AB479,$C480/AC479)</f>
        <v>1210.910301819393</v>
      </c>
      <c r="AL480" s="23"/>
    </row>
    <row r="481" spans="1:38" x14ac:dyDescent="0.25">
      <c r="A481" s="128"/>
      <c r="B481" s="187"/>
      <c r="C481" s="225">
        <f>C482/X$2/60/1.11</f>
        <v>9.936012626749859</v>
      </c>
      <c r="D481" s="38">
        <f>IF(AND(D480&lt;F$5,C480&lt;F482),C480/F482*100,IF(AND(D480&lt;J$5,C480&lt;J482),C480/(F482-((D480-F$5)/(J$5-F$5))*(F482-J482))*100,IF(AND(D480&lt;N$5,C480&lt;N482),C480/(J482-((D480-J$5)/(N$5-J$5))*(J482-N482))*100,IF(AND(D480&lt;R$5,C480&lt;R482),C480/(N482-((D480-N$5)/(R$5-N$5))*(N482-R482))*100,IF(AND(D480&lt;V$5,C484&lt;V482),C480/(R482-((D480-R$5)/(V$5-R$5))*(R482-V482))*100,100)))))</f>
        <v>56.766471596525307</v>
      </c>
      <c r="E481" s="28" t="s">
        <v>21</v>
      </c>
      <c r="F481" s="5">
        <v>11200</v>
      </c>
      <c r="G481" s="104">
        <f>(G$485-G$465)/5+G477</f>
        <v>5.73</v>
      </c>
      <c r="H481" s="134">
        <f t="shared" si="89"/>
        <v>1954.6247818499126</v>
      </c>
      <c r="I481" s="129">
        <f>IF($C480&gt;F480,3,IF($C480&gt;F481,2,IF($C480&gt;F482,1,0)))</f>
        <v>0</v>
      </c>
      <c r="J481" s="49">
        <v>11200</v>
      </c>
      <c r="K481" s="104">
        <f>(K$485-K$465)/5+K477</f>
        <v>5.4000000000000012</v>
      </c>
      <c r="L481" s="134">
        <f t="shared" si="84"/>
        <v>2074.0740740740735</v>
      </c>
      <c r="M481" s="129">
        <f>IF($C480&gt;J480,3,IF($C480&gt;J481,2,IF($C480&gt;J482,1,0)))</f>
        <v>0</v>
      </c>
      <c r="N481" s="49">
        <v>11200</v>
      </c>
      <c r="O481" s="104">
        <f>(O$485-O$465)/5+O477</f>
        <v>5.0699999999999985</v>
      </c>
      <c r="P481" s="134">
        <f t="shared" si="85"/>
        <v>2209.0729783037482</v>
      </c>
      <c r="Q481" s="129">
        <f>IF($C480&gt;N480,3,IF($C480&gt;N481,2,IF($C480&gt;N482,1,0)))</f>
        <v>0</v>
      </c>
      <c r="R481" s="49">
        <v>11200</v>
      </c>
      <c r="S481" s="104">
        <f>(S$485-S$465)/5+S477</f>
        <v>4.6900000000000004</v>
      </c>
      <c r="T481" s="139">
        <f t="shared" si="86"/>
        <v>2388.059701492537</v>
      </c>
      <c r="U481" s="129">
        <f>IF($C480&gt;R480,3,IF($C480&gt;R481,2,IF($C480&gt;R482,1,0)))</f>
        <v>0</v>
      </c>
      <c r="V481" s="49">
        <v>11200</v>
      </c>
      <c r="W481" s="104">
        <f>(W$485-W$465)/5+W477</f>
        <v>4.12</v>
      </c>
      <c r="X481" s="139">
        <f t="shared" si="87"/>
        <v>2718.4466019417473</v>
      </c>
      <c r="Y481" s="129">
        <f>IF($C480&gt;V480,3,IF($C480&gt;V481,2,IF($C480&gt;V482,1,0)))</f>
        <v>0</v>
      </c>
      <c r="Z481" s="49">
        <v>11200</v>
      </c>
      <c r="AA481" s="104">
        <f>(AA$485-AA$465)/5+AA477</f>
        <v>3.5400000000000005</v>
      </c>
      <c r="AB481" s="147">
        <f t="shared" si="88"/>
        <v>3163.8418079096041</v>
      </c>
      <c r="AC481" s="129">
        <f>IF($C480&gt;Z480,3,IF($C480&gt;Z481,2,IF($C480&gt;Z482,1,0)))</f>
        <v>0</v>
      </c>
      <c r="AL481" s="23"/>
    </row>
    <row r="482" spans="1:38" ht="15.75" thickBot="1" x14ac:dyDescent="0.3">
      <c r="A482" s="128"/>
      <c r="B482" s="188"/>
      <c r="C482" s="161">
        <f>D482*D479</f>
        <v>3308.6922047077037</v>
      </c>
      <c r="D482" s="33">
        <f>IF(AND(C480&gt;Z479,D480&gt;Z$5),AB479,IF(D480&gt;V$5,((D480-V$5)/(Z$5-V$5))*(AC480-Y480)+Y480,IF(D480&gt;R$5,((D480-R$5)/(V$5-R$5))*(Y480-U480)+U480,IF(D480&gt;N$5,((D480-N$5)/(R$5-N$5))*(U480-Q480)+Q480,IF(D480&gt;J$5,((D480-J$5)/(N$5-J$5))*(Q480-M480)+M480,IF(D480&gt;F$5,((D480-F$5)/(J$5-F$5))*(M480-I480)+I480,I480))))))</f>
        <v>682.35507624922968</v>
      </c>
      <c r="E482" s="29" t="s">
        <v>7</v>
      </c>
      <c r="F482" s="114">
        <f>(F$486-F$466)/5+F478</f>
        <v>6180</v>
      </c>
      <c r="G482" s="106">
        <f>(G$486-G$466)/5+G478</f>
        <v>5.4399999999999995</v>
      </c>
      <c r="H482" s="135">
        <f t="shared" si="89"/>
        <v>1136.0294117647061</v>
      </c>
      <c r="I482" s="131">
        <f>IF(I481=1,($C480-F482)/(F481-F482),IF(I481=2,($C480-F481)/(F480-F481),IF(I481=3,($C480-F480)/(F479-F480),0)))</f>
        <v>0</v>
      </c>
      <c r="J482" s="108">
        <f>(J$486-J$466)/5+J478</f>
        <v>5800</v>
      </c>
      <c r="K482" s="106">
        <f>(K$486-K$466)/5+K478</f>
        <v>4.8099999999999996</v>
      </c>
      <c r="L482" s="135">
        <f t="shared" si="84"/>
        <v>1205.8212058212059</v>
      </c>
      <c r="M482" s="131">
        <f>IF(M481=1,($C480-J482)/(J481-J482),IF(M481=2,($C480-J481)/(J480-J481),IF(M481=3,($C480-J480)/(J479-J480),0)))</f>
        <v>0</v>
      </c>
      <c r="N482" s="108">
        <f>(N$486-N$466)/5+N478</f>
        <v>5380</v>
      </c>
      <c r="O482" s="106">
        <f>(O$486-O$466)/5+O478</f>
        <v>4.4200000000000008</v>
      </c>
      <c r="P482" s="135">
        <f t="shared" si="85"/>
        <v>1217.1945701357463</v>
      </c>
      <c r="Q482" s="131">
        <f>IF(Q481=1,($C480-N482)/(N481-N482),IF(Q481=2,($C480-N481)/(N480-N481),IF(Q481=3,($C480-N480)/(N479-N480),0)))</f>
        <v>0</v>
      </c>
      <c r="R482" s="108">
        <f>(R$486-R$466)/5+R478</f>
        <v>4960</v>
      </c>
      <c r="S482" s="106">
        <f>(S$486-S$466)/5+S478</f>
        <v>3.9899999999999993</v>
      </c>
      <c r="T482" s="142">
        <f t="shared" si="86"/>
        <v>1243.1077694235591</v>
      </c>
      <c r="U482" s="131">
        <f>IF(U481=1,($C480-R482)/(R481-R482),IF(U481=2,($C480-R481)/(R480-R481),IF(U481=3,($C480-R480)/(R479-R480),0)))</f>
        <v>0</v>
      </c>
      <c r="V482" s="108">
        <f>(V$486-V$466)/5+V478</f>
        <v>4700</v>
      </c>
      <c r="W482" s="106">
        <f>(W$486-W$466)/5+W478</f>
        <v>3.3599999999999994</v>
      </c>
      <c r="X482" s="142">
        <f t="shared" si="87"/>
        <v>1398.8095238095241</v>
      </c>
      <c r="Y482" s="131">
        <f>IF(Y481=1,($C480-V482)/(V481-V482),IF(Y481=2,($C480-V481)/(V480-V481),IF(Y481=3,($C480-V480)/(V479-V480),0)))</f>
        <v>0</v>
      </c>
      <c r="Z482" s="108">
        <f>(Z$486-Z$466)/5+Z478</f>
        <v>4440</v>
      </c>
      <c r="AA482" s="106">
        <f>(AA$486-AA$466)/5+AA478</f>
        <v>2.7299999999999995</v>
      </c>
      <c r="AB482" s="148">
        <f t="shared" si="88"/>
        <v>1626.3736263736266</v>
      </c>
      <c r="AC482" s="131">
        <f>IF(AC481=1,($C480-Z482)/(Z481-Z482),IF(AC481=2,($C480-Z481)/(Z480-Z481),IF(AC481=3,($C480-Z480)/(Z479-Z480),0)))</f>
        <v>0</v>
      </c>
      <c r="AL482" s="23"/>
    </row>
    <row r="483" spans="1:38" x14ac:dyDescent="0.25">
      <c r="A483" s="128"/>
      <c r="B483" s="186">
        <v>12</v>
      </c>
      <c r="C483" s="34"/>
      <c r="D483" s="31">
        <f>IF(D484&gt;V$5,(1-(D484-V$5)/(Z$5-V$5))*(Y483-AC483)+AC483,IF(D484&gt;R$5,(1-(D484-R$5)/(V$5-R$5))*(U483-Y483)+Y483,IF(D484&gt;N$5,(1-(D484-N$5)/(R$5-N$5))*(Q483-U483)+U483,IF(D484&gt;J$5,(1-(D484-J$5)/(N$5-J$5))*(M483-Q483)+Q483,IF(D484&gt;F$5,(1-(D484-F$5)/(J$5-F$5))*(I483-M483)+M483,I483)))))</f>
        <v>4.9366275308066569</v>
      </c>
      <c r="E483" s="27" t="s">
        <v>6</v>
      </c>
      <c r="F483" s="3">
        <v>17100</v>
      </c>
      <c r="G483" s="74">
        <v>5.25</v>
      </c>
      <c r="H483" s="133">
        <f t="shared" si="89"/>
        <v>3257.1428571428573</v>
      </c>
      <c r="I483" s="16">
        <f>IF(I485=0,G486,IF(I485=1,(G485-G486)*I486+G486,IF(I485=2,(G484-G485)*I486+G485,IF(I485=3,(G483-G484)*I486+G484,G483))))</f>
        <v>5.15</v>
      </c>
      <c r="J483" s="48">
        <v>16800</v>
      </c>
      <c r="K483" s="4">
        <v>4.9000000000000004</v>
      </c>
      <c r="L483" s="133">
        <f t="shared" si="84"/>
        <v>3428.5714285714284</v>
      </c>
      <c r="M483" s="16">
        <f>IF(M485=0,K486,IF(M485=1,(K485-K486)*M486+K486,IF(M485=2,(K484-K485)*M486+K485,IF(M485=3,(K483-K484)*M486+K484,K483))))</f>
        <v>4.9000000000000004</v>
      </c>
      <c r="N483" s="48">
        <v>16600</v>
      </c>
      <c r="O483" s="4">
        <v>4.45</v>
      </c>
      <c r="P483" s="133">
        <f t="shared" si="85"/>
        <v>3730.3370786516853</v>
      </c>
      <c r="Q483" s="16">
        <f>IF(Q485=0,O486,IF(Q485=1,(O485-O486)*Q486+O486,IF(Q485=2,(O484-O485)*Q486+O485,IF(Q485=3,(O483-O484)*Q486+O484,O483))))</f>
        <v>4.6500000000000004</v>
      </c>
      <c r="R483" s="48">
        <v>16400</v>
      </c>
      <c r="S483" s="4">
        <v>4.2</v>
      </c>
      <c r="T483" s="141">
        <f t="shared" si="86"/>
        <v>3904.7619047619046</v>
      </c>
      <c r="U483" s="16">
        <f>IF(U485=0,S486,IF(U485=1,(S485-S486)*U486+S486,IF(U485=2,(S484-S485)*U486+S485,IF(U485=3,(S483-S484)*U486+S484,S483))))</f>
        <v>4.3499999999999996</v>
      </c>
      <c r="V483" s="48">
        <v>15600</v>
      </c>
      <c r="W483" s="4">
        <v>3.7</v>
      </c>
      <c r="X483" s="141">
        <f t="shared" si="87"/>
        <v>4216.2162162162158</v>
      </c>
      <c r="Y483" s="16">
        <f>IF(Y485=0,W486,IF(Y485=1,(W485-W486)*Y486+W486,IF(Y485=2,(W484-W485)*Y486+W485,IF(Y485=3,(W483-W484)*Y486+W484,W483))))</f>
        <v>3.7</v>
      </c>
      <c r="Z483" s="48">
        <v>14800</v>
      </c>
      <c r="AA483" s="4">
        <v>3.2</v>
      </c>
      <c r="AB483" s="149">
        <f t="shared" si="88"/>
        <v>4625</v>
      </c>
      <c r="AC483" s="59">
        <f>IF(AC485=0,AA486,IF(AC485=1,(AA485-AA486)*AC486+AA486,IF(AC485=2,(AA484-AA485)*AC486+AA485,IF(AC485=3,(AA483-AA484)*AC486+AA484,AA483))))</f>
        <v>3.05</v>
      </c>
      <c r="AE483" s="23"/>
      <c r="AF483" s="23"/>
      <c r="AG483" s="23"/>
      <c r="AH483" s="23"/>
      <c r="AI483" s="23"/>
      <c r="AJ483" s="23"/>
      <c r="AK483" s="23"/>
      <c r="AL483" s="23"/>
    </row>
    <row r="484" spans="1:38" x14ac:dyDescent="0.25">
      <c r="A484" s="128"/>
      <c r="B484" s="187"/>
      <c r="C484" s="13">
        <f>C$1/(21-E$1)*(C$391-B483)</f>
        <v>2975.2066115702482</v>
      </c>
      <c r="D484" s="32">
        <f>(C484/P$1)^(1/1.3)*50+C$391+$C$2/2+$N$2/100*5+X$2/2</f>
        <v>33.534898767733729</v>
      </c>
      <c r="E484" s="28" t="s">
        <v>20</v>
      </c>
      <c r="F484" s="5">
        <v>14000</v>
      </c>
      <c r="G484" s="71">
        <v>5.5</v>
      </c>
      <c r="H484" s="134">
        <f t="shared" si="89"/>
        <v>2545.4545454545455</v>
      </c>
      <c r="I484" s="63">
        <f>$C484/I483</f>
        <v>577.71002166412586</v>
      </c>
      <c r="J484" s="49">
        <v>14000</v>
      </c>
      <c r="K484" s="6">
        <v>5.15</v>
      </c>
      <c r="L484" s="134">
        <f t="shared" si="84"/>
        <v>2718.4466019417473</v>
      </c>
      <c r="M484" s="63">
        <f>$C484/M483</f>
        <v>607.18502276943832</v>
      </c>
      <c r="N484" s="49">
        <v>14000</v>
      </c>
      <c r="O484" s="6">
        <v>4.8</v>
      </c>
      <c r="P484" s="134">
        <f t="shared" si="85"/>
        <v>2916.666666666667</v>
      </c>
      <c r="Q484" s="63">
        <f>$C484/Q483</f>
        <v>639.82937883231136</v>
      </c>
      <c r="R484" s="49">
        <v>14000</v>
      </c>
      <c r="S484" s="6">
        <v>4.45</v>
      </c>
      <c r="T484" s="139">
        <f t="shared" si="86"/>
        <v>3146.067415730337</v>
      </c>
      <c r="U484" s="63">
        <f>$C484/U483</f>
        <v>683.95554288971232</v>
      </c>
      <c r="V484" s="49">
        <v>14000</v>
      </c>
      <c r="W484" s="6">
        <v>4</v>
      </c>
      <c r="X484" s="139">
        <f t="shared" si="87"/>
        <v>3500</v>
      </c>
      <c r="Y484" s="63">
        <f>$C484/Y483</f>
        <v>804.10989501898598</v>
      </c>
      <c r="Z484" s="49">
        <v>14000</v>
      </c>
      <c r="AA484" s="6">
        <v>3.5</v>
      </c>
      <c r="AB484" s="146">
        <f t="shared" si="88"/>
        <v>4000</v>
      </c>
      <c r="AC484" s="63">
        <f>IF($C484&gt;Z483,AB483,$C484/AC483)</f>
        <v>975.47757756401586</v>
      </c>
      <c r="AL484" s="23"/>
    </row>
    <row r="485" spans="1:38" x14ac:dyDescent="0.25">
      <c r="A485" s="128"/>
      <c r="B485" s="187"/>
      <c r="C485" s="225">
        <f>C486/X$2/60/1.11</f>
        <v>8.9373214302204076</v>
      </c>
      <c r="D485" s="38">
        <f>IF(AND(D484&lt;F$5,C484&lt;F486),C484/F486*100,IF(AND(D484&lt;J$5,C484&lt;J486),C484/(F486-((D484-F$5)/(J$5-F$5))*(F486-J486))*100,IF(AND(D484&lt;N$5,C484&lt;N486),C484/(J486-((D484-J$5)/(N$5-J$5))*(J486-N486))*100,IF(AND(D484&lt;R$5,C484&lt;R486),C484/(N486-((D484-N$5)/(R$5-N$5))*(N486-R486))*100,IF(AND(D484&lt;V$5,C488&lt;V486),C484/(R486-((D484-R$5)/(V$5-R$5))*(R486-V486))*100,100)))))</f>
        <v>47.537862886652142</v>
      </c>
      <c r="E485" s="28" t="s">
        <v>21</v>
      </c>
      <c r="F485" s="5">
        <v>11200</v>
      </c>
      <c r="G485" s="71">
        <v>5.85</v>
      </c>
      <c r="H485" s="134">
        <f t="shared" si="89"/>
        <v>1914.5299145299145</v>
      </c>
      <c r="I485" s="129">
        <f>IF($C484&gt;F483,4,IF($C484&gt;F484,3,IF($C484&gt;F485,2,IF($C484&gt;F486,1,0))))</f>
        <v>0</v>
      </c>
      <c r="J485" s="49">
        <v>11200</v>
      </c>
      <c r="K485" s="6">
        <v>5.55</v>
      </c>
      <c r="L485" s="134">
        <f t="shared" si="84"/>
        <v>2018.018018018018</v>
      </c>
      <c r="M485" s="129">
        <f>IF($C484&gt;J483,4,IF($C484&gt;J484,3,IF($C484&gt;J485,2,IF($C484&gt;J486,1,0))))</f>
        <v>0</v>
      </c>
      <c r="N485" s="49">
        <v>11200</v>
      </c>
      <c r="O485" s="6">
        <v>5.25</v>
      </c>
      <c r="P485" s="134">
        <f t="shared" si="85"/>
        <v>2133.3333333333335</v>
      </c>
      <c r="Q485" s="129">
        <f>IF($C484&gt;N483,4,IF($C484&gt;N484,3,IF($C484&gt;N485,2,IF($C484&gt;N486,1,0))))</f>
        <v>0</v>
      </c>
      <c r="R485" s="49">
        <v>11200</v>
      </c>
      <c r="S485" s="6">
        <v>4.9000000000000004</v>
      </c>
      <c r="T485" s="139">
        <f t="shared" si="86"/>
        <v>2285.7142857142853</v>
      </c>
      <c r="U485" s="129">
        <f>IF($C484&gt;R483,4,IF($C484&gt;R484,3,IF($C484&gt;R485,2,IF($C484&gt;R486,1,0))))</f>
        <v>0</v>
      </c>
      <c r="V485" s="49">
        <v>11200</v>
      </c>
      <c r="W485" s="6">
        <v>4.3</v>
      </c>
      <c r="X485" s="139">
        <f t="shared" si="87"/>
        <v>2604.651162790698</v>
      </c>
      <c r="Y485" s="129">
        <f>IF($C484&gt;V483,4,IF($C484&gt;V484,3,IF($C484&gt;V485,2,IF($C484&gt;V486,1,0))))</f>
        <v>0</v>
      </c>
      <c r="Z485" s="49">
        <v>11200</v>
      </c>
      <c r="AA485" s="6">
        <v>3.7</v>
      </c>
      <c r="AB485" s="147">
        <f t="shared" si="88"/>
        <v>3027.0270270270271</v>
      </c>
      <c r="AC485" s="129">
        <f>IF($C484&gt;Z483,4,IF($C484&gt;Z484,3,IF($C484&gt;Z485,2,IF($C484&gt;Z486,1,0))))</f>
        <v>0</v>
      </c>
      <c r="AL485" s="23"/>
    </row>
    <row r="486" spans="1:38" ht="15.75" thickBot="1" x14ac:dyDescent="0.3">
      <c r="A486" s="128"/>
      <c r="B486" s="188"/>
      <c r="C486" s="161">
        <f>D486*D483</f>
        <v>2976.1280362633961</v>
      </c>
      <c r="D486" s="33">
        <f>IF(AND(C484&gt;Z483,D484&gt;Z$5),AB483,IF(D484&gt;V$5,((D484-V$5)/(Z$5-V$5))*(AC484-Y484)+Y484,IF(D484&gt;R$5,((D484-R$5)/(V$5-R$5))*(Y484-U484)+U484,IF(D484&gt;N$5,((D484-N$5)/(R$5-N$5))*(U484-Q484)+Q484,IF(D484&gt;J$5,((D484-J$5)/(N$5-J$5))*(Q484-M484)+M484,IF(D484&gt;F$5,((D484-F$5)/(J$5-F$5))*(M484-I484)+I484,I484))))))</f>
        <v>602.86663672539407</v>
      </c>
      <c r="E486" s="29" t="s">
        <v>7</v>
      </c>
      <c r="F486" s="7">
        <v>6600</v>
      </c>
      <c r="G486" s="73">
        <v>5.15</v>
      </c>
      <c r="H486" s="135">
        <f t="shared" si="89"/>
        <v>1281.5533980582522</v>
      </c>
      <c r="I486" s="131">
        <f>IF(I485=1,($C484-F486)/(F485-F486),IF(I485=2,($C484-F485)/(F484-F485),IF(I485=3,($C484-F484)/(F483-F484),0)))</f>
        <v>0</v>
      </c>
      <c r="J486" s="50">
        <v>6200</v>
      </c>
      <c r="K486" s="8">
        <v>4.9000000000000004</v>
      </c>
      <c r="L486" s="135">
        <f t="shared" si="84"/>
        <v>1265.3061224489795</v>
      </c>
      <c r="M486" s="131">
        <f>IF(M485=1,($C484-J486)/(J485-J486),IF(M485=2,($C484-J485)/(J484-J485),IF(M485=3,($C484-J484)/(J483-J484),0)))</f>
        <v>0</v>
      </c>
      <c r="N486" s="50">
        <v>5800</v>
      </c>
      <c r="O486" s="8">
        <v>4.6500000000000004</v>
      </c>
      <c r="P486" s="135">
        <f t="shared" si="85"/>
        <v>1247.3118279569892</v>
      </c>
      <c r="Q486" s="131">
        <f>IF(Q485=1,($C484-N486)/(N485-N486),IF(Q485=2,($C484-N485)/(N484-N485),IF(Q485=3,($C484-N484)/(N483-N484),0)))</f>
        <v>0</v>
      </c>
      <c r="R486" s="50">
        <v>5400</v>
      </c>
      <c r="S486" s="8">
        <v>4.3499999999999996</v>
      </c>
      <c r="T486" s="142">
        <f t="shared" si="86"/>
        <v>1241.3793103448277</v>
      </c>
      <c r="U486" s="131">
        <f>IF(U485=1,($C484-R486)/(R485-R486),IF(U485=2,($C484-R485)/(R484-R485),IF(U485=3,($C484-R484)/(R483-R484),0)))</f>
        <v>0</v>
      </c>
      <c r="V486" s="50">
        <v>5200</v>
      </c>
      <c r="W486" s="8">
        <v>3.7</v>
      </c>
      <c r="X486" s="142">
        <f t="shared" si="87"/>
        <v>1405.4054054054054</v>
      </c>
      <c r="Y486" s="131">
        <f>IF(Y485=1,($C484-V486)/(V485-V486),IF(Y485=2,($C484-V485)/(V484-V485),IF(Y485=3,($C484-V484)/(V483-V484),0)))</f>
        <v>0</v>
      </c>
      <c r="Z486" s="50">
        <v>5000</v>
      </c>
      <c r="AA486" s="8">
        <v>3.05</v>
      </c>
      <c r="AB486" s="148">
        <f t="shared" si="88"/>
        <v>1639.344262295082</v>
      </c>
      <c r="AC486" s="131">
        <f>IF(AC485=1,($C484-Z486)/(Z485-Z486),IF(AC485=2,($C484-Z485)/(Z484-Z485),IF(AC485=3,($C484-Z484)/(Z483-Z484),0)))</f>
        <v>0</v>
      </c>
      <c r="AL486" s="23"/>
    </row>
    <row r="487" spans="1:38" x14ac:dyDescent="0.25">
      <c r="A487" s="128"/>
      <c r="B487" s="186">
        <v>13</v>
      </c>
      <c r="C487" s="25"/>
      <c r="D487" s="31">
        <f>IF(D488&gt;V$5,(1-(D488-V$5)/(Z$5-V$5))*(Y487-AC487)+AC487,IF(D488&gt;R$5,(1-(D488-R$5)/(V$5-R$5))*(U487-Y487)+Y487,IF(D488&gt;N$5,(1-(D488-N$5)/(R$5-N$5))*(Q487-U487)+U487,IF(D488&gt;J$5,(1-(D488-J$5)/(N$5-J$5))*(M487-Q487)+Q487,IF(D488&gt;F$5,(1-(D488-F$5)/(J$5-F$5))*(I487-M487)+M487,I487)))))</f>
        <v>5.0094624517829427</v>
      </c>
      <c r="E487" s="27" t="s">
        <v>6</v>
      </c>
      <c r="F487" s="75">
        <f>(F$495-F$483)/3+F483</f>
        <v>17566.666666666668</v>
      </c>
      <c r="G487" s="105">
        <f>(G$495-G$483)/3+G483</f>
        <v>5.2833333333333332</v>
      </c>
      <c r="H487" s="133">
        <f t="shared" si="89"/>
        <v>3324.9211356466881</v>
      </c>
      <c r="I487" s="16">
        <f>IF(I489=0,G490,IF(I489=1,(G489-G490)*I490+G490,IF(I489=2,(G488-G489)*I490+G489,IF(I489=3,(G487-G488)*I490+G488,G487))))</f>
        <v>5.15</v>
      </c>
      <c r="J487" s="107">
        <f>(J$495-J$483)/3+J483</f>
        <v>17266.666666666668</v>
      </c>
      <c r="K487" s="105">
        <f>(K$495-K$483)/3+K483</f>
        <v>4.9333333333333336</v>
      </c>
      <c r="L487" s="133">
        <f t="shared" si="84"/>
        <v>3500</v>
      </c>
      <c r="M487" s="16">
        <f>IF(M489=0,K490,IF(M489=1,(K489-K490)*M490+K490,IF(M489=2,(K488-K489)*M490+K489,IF(M489=3,(K487-K488)*M490+K488,K487))))</f>
        <v>4.9666666666666668</v>
      </c>
      <c r="N487" s="107">
        <f>(N$495-N$483)/3+N483</f>
        <v>17033.333333333332</v>
      </c>
      <c r="O487" s="105">
        <f>(O$495-O$483)/3+O483</f>
        <v>4.55</v>
      </c>
      <c r="P487" s="133">
        <f t="shared" si="85"/>
        <v>3743.5897435897436</v>
      </c>
      <c r="Q487" s="16">
        <f>IF(Q489=0,O490,IF(Q489=1,(O489-O490)*Q490+O490,IF(Q489=2,(O488-O489)*Q490+O489,IF(Q489=3,(O487-O488)*Q490+O488,O487))))</f>
        <v>4.7833333333333332</v>
      </c>
      <c r="R487" s="107">
        <f>(R$495-R$483)/3+R483</f>
        <v>16833.333333333332</v>
      </c>
      <c r="S487" s="105">
        <f>(S$495-S$483)/3+S483</f>
        <v>4.3</v>
      </c>
      <c r="T487" s="141">
        <f t="shared" si="86"/>
        <v>3914.7286821705425</v>
      </c>
      <c r="U487" s="16">
        <f>IF(U489=0,S490,IF(U489=1,(S489-S490)*U490+S490,IF(U489=2,(S488-S489)*U490+S489,IF(U489=3,(S487-S488)*U490+S488,S487))))</f>
        <v>4.55</v>
      </c>
      <c r="V487" s="107">
        <f>(V$495-V$483)/3+V483</f>
        <v>16033.333333333334</v>
      </c>
      <c r="W487" s="105">
        <f>(W$495-W$483)/3+W483</f>
        <v>3.8000000000000003</v>
      </c>
      <c r="X487" s="141">
        <f t="shared" si="87"/>
        <v>4219.2982456140353</v>
      </c>
      <c r="Y487" s="16">
        <f>IF(Y489=0,W490,IF(Y489=1,(W489-W490)*Y490+W490,IF(Y489=2,(W488-W489)*Y490+W489,IF(Y489=3,(W487-W488)*Y490+W488,W487))))</f>
        <v>3.9166666666666665</v>
      </c>
      <c r="Z487" s="107">
        <f>(Z$495-Z$483)/3+Z483</f>
        <v>15200</v>
      </c>
      <c r="AA487" s="105">
        <f>(AA$495-AA$483)/3+AA483</f>
        <v>3.3000000000000003</v>
      </c>
      <c r="AB487" s="145">
        <f t="shared" si="88"/>
        <v>4606.060606060606</v>
      </c>
      <c r="AC487" s="59">
        <f>IF(AC489=0,AA490,IF(AC489=1,(AA489-AA490)*AC490+AA490,IF(AC489=2,(AA488-AA489)*AC490+AA489,IF(AC489=3,(AA487-AA488)*AC490+AA488,AA487))))</f>
        <v>3.2666666666666666</v>
      </c>
      <c r="AE487" s="23"/>
      <c r="AF487" s="23"/>
      <c r="AG487" s="23"/>
      <c r="AH487" s="23"/>
      <c r="AI487" s="23"/>
      <c r="AJ487" s="23"/>
      <c r="AK487" s="23"/>
      <c r="AL487" s="23"/>
    </row>
    <row r="488" spans="1:38" x14ac:dyDescent="0.25">
      <c r="A488" s="128"/>
      <c r="B488" s="187"/>
      <c r="C488" s="13">
        <f>C$1/(21-E$1)*(C$391-B487)</f>
        <v>2644.6280991735539</v>
      </c>
      <c r="D488" s="32">
        <f>(C488/P$1)^(1/1.3)*50+C$391+$C$2/2+$N$2/100*5+X$2/2</f>
        <v>32.665684448203116</v>
      </c>
      <c r="E488" s="28" t="s">
        <v>20</v>
      </c>
      <c r="F488" s="5">
        <v>14000</v>
      </c>
      <c r="G488" s="104">
        <f>(G$496-G$484)/3+G484</f>
        <v>5.5</v>
      </c>
      <c r="H488" s="134">
        <f t="shared" si="89"/>
        <v>2545.4545454545455</v>
      </c>
      <c r="I488" s="63">
        <f>$C488/I487</f>
        <v>513.52001925700074</v>
      </c>
      <c r="J488" s="49">
        <v>14000</v>
      </c>
      <c r="K488" s="104">
        <f>(K$496-K$484)/3+K484</f>
        <v>5.1833333333333336</v>
      </c>
      <c r="L488" s="134">
        <f t="shared" si="84"/>
        <v>2700.9646302250803</v>
      </c>
      <c r="M488" s="63">
        <f>$C488/M487</f>
        <v>532.47545620944038</v>
      </c>
      <c r="N488" s="49">
        <v>14000</v>
      </c>
      <c r="O488" s="104">
        <f>(O$496-O$484)/3+O484</f>
        <v>4.8666666666666663</v>
      </c>
      <c r="P488" s="134">
        <f t="shared" si="85"/>
        <v>2876.7123287671234</v>
      </c>
      <c r="Q488" s="63">
        <f>$C488/Q487</f>
        <v>552.88392317217154</v>
      </c>
      <c r="R488" s="49">
        <v>14000</v>
      </c>
      <c r="S488" s="104">
        <f>(S$496-S$484)/3+S484</f>
        <v>4.55</v>
      </c>
      <c r="T488" s="139">
        <f t="shared" si="86"/>
        <v>3076.9230769230771</v>
      </c>
      <c r="U488" s="63">
        <f>$C488/U487</f>
        <v>581.23694487330852</v>
      </c>
      <c r="V488" s="49">
        <v>14000</v>
      </c>
      <c r="W488" s="104">
        <f>(W$496-W$484)/3+W484</f>
        <v>4.0999999999999996</v>
      </c>
      <c r="X488" s="139">
        <f t="shared" si="87"/>
        <v>3414.6341463414637</v>
      </c>
      <c r="Y488" s="63">
        <f>$C488/Y487</f>
        <v>675.22419553367331</v>
      </c>
      <c r="Z488" s="49">
        <v>14000</v>
      </c>
      <c r="AA488" s="104">
        <f>(AA$496-AA$484)/3+AA484</f>
        <v>3.6166666666666667</v>
      </c>
      <c r="AB488" s="147">
        <f t="shared" si="88"/>
        <v>3870.9677419354839</v>
      </c>
      <c r="AC488" s="63">
        <f>IF($C488&gt;Z487,AB487,$C488/AC487)</f>
        <v>809.58003035925117</v>
      </c>
      <c r="AL488" s="23"/>
    </row>
    <row r="489" spans="1:38" x14ac:dyDescent="0.25">
      <c r="A489" s="128"/>
      <c r="B489" s="187"/>
      <c r="C489" s="225">
        <f>C490/X$2/60/1.11</f>
        <v>7.9436935414808652</v>
      </c>
      <c r="D489" s="38">
        <f>IF(AND(D488&lt;F$5,C488&lt;F490),C488/F490*100,IF(AND(D488&lt;J$5,C488&lt;J490),C488/(F490-((D488-F$5)/(J$5-F$5))*(F490-J490))*100,IF(AND(D488&lt;N$5,C488&lt;N490),C488/(J490-((D488-J$5)/(N$5-J$5))*(J490-N490))*100,IF(AND(D488&lt;R$5,C488&lt;R490),C488/(N490-((D488-N$5)/(R$5-N$5))*(N490-R490))*100,IF(AND(D488&lt;V$5,C492&lt;V490),C488/(R490-((D488-R$5)/(V$5-R$5))*(R490-V490))*100,100)))))</f>
        <v>41.53113558058643</v>
      </c>
      <c r="E489" s="28" t="s">
        <v>21</v>
      </c>
      <c r="F489" s="5">
        <v>11200</v>
      </c>
      <c r="G489" s="104">
        <f>(G$497-G$485)/3+G485</f>
        <v>5.8999999999999995</v>
      </c>
      <c r="H489" s="134">
        <f t="shared" si="89"/>
        <v>1898.305084745763</v>
      </c>
      <c r="I489" s="129">
        <f>IF($C488&gt;F487,4,IF($C488&gt;F488,3,IF($C488&gt;F489,2,IF($C488&gt;F490,1,0))))</f>
        <v>0</v>
      </c>
      <c r="J489" s="49">
        <v>11200</v>
      </c>
      <c r="K489" s="104">
        <f>(K$497-K$485)/3+K485</f>
        <v>5.583333333333333</v>
      </c>
      <c r="L489" s="134">
        <f t="shared" si="84"/>
        <v>2005.9701492537315</v>
      </c>
      <c r="M489" s="129">
        <f>IF($C488&gt;J487,4,IF($C488&gt;J488,3,IF($C488&gt;J489,2,IF($C488&gt;J490,1,0))))</f>
        <v>0</v>
      </c>
      <c r="N489" s="49">
        <v>11200</v>
      </c>
      <c r="O489" s="104">
        <f>(O$497-O$485)/3+O485</f>
        <v>5.3166666666666664</v>
      </c>
      <c r="P489" s="134">
        <f t="shared" si="85"/>
        <v>2106.5830721003135</v>
      </c>
      <c r="Q489" s="129">
        <f>IF($C488&gt;N487,4,IF($C488&gt;N488,3,IF($C488&gt;N489,2,IF($C488&gt;N490,1,0))))</f>
        <v>0</v>
      </c>
      <c r="R489" s="49">
        <v>11200</v>
      </c>
      <c r="S489" s="104">
        <f>(S$497-S$485)/3+S485</f>
        <v>5.0166666666666666</v>
      </c>
      <c r="T489" s="139">
        <f t="shared" si="86"/>
        <v>2232.5581395348836</v>
      </c>
      <c r="U489" s="129">
        <f>IF($C488&gt;R487,4,IF($C488&gt;R488,3,IF($C488&gt;R489,2,IF($C488&gt;R490,1,0))))</f>
        <v>0</v>
      </c>
      <c r="V489" s="49">
        <v>11200</v>
      </c>
      <c r="W489" s="104">
        <f>(W$497-W$485)/3+W485</f>
        <v>4.416666666666667</v>
      </c>
      <c r="X489" s="139">
        <f t="shared" si="87"/>
        <v>2535.8490566037735</v>
      </c>
      <c r="Y489" s="129">
        <f>IF($C488&gt;V487,4,IF($C488&gt;V488,3,IF($C488&gt;V489,2,IF($C488&gt;V490,1,0))))</f>
        <v>0</v>
      </c>
      <c r="Z489" s="49">
        <v>11200</v>
      </c>
      <c r="AA489" s="104">
        <f>(AA$497-AA$485)/3+AA485</f>
        <v>3.8166666666666669</v>
      </c>
      <c r="AB489" s="147">
        <f t="shared" si="88"/>
        <v>2934.4978165938865</v>
      </c>
      <c r="AC489" s="129">
        <f>IF($C488&gt;Z487,4,IF($C488&gt;Z488,3,IF($C488&gt;Z489,2,IF($C488&gt;Z490,1,0))))</f>
        <v>0</v>
      </c>
      <c r="AL489" s="23"/>
    </row>
    <row r="490" spans="1:38" ht="15.75" thickBot="1" x14ac:dyDescent="0.3">
      <c r="A490" s="128"/>
      <c r="B490" s="188"/>
      <c r="C490" s="161">
        <f>D490*D487</f>
        <v>2645.2499493131286</v>
      </c>
      <c r="D490" s="33">
        <f>IF(AND(C488&gt;Z487,D488&gt;Z$5),AB487,IF(D488&gt;V$5,((D488-V$5)/(Z$5-V$5))*(AC488-Y488)+Y488,IF(D488&gt;R$5,((D488-R$5)/(V$5-R$5))*(Y488-U488)+U488,IF(D488&gt;N$5,((D488-N$5)/(R$5-N$5))*(U488-Q488)+Q488,IF(D488&gt;J$5,((D488-J$5)/(N$5-J$5))*(Q488-M488)+M488,IF(D488&gt;F$5,((D488-F$5)/(J$5-F$5))*(M488-I488)+I488,I488))))))</f>
        <v>528.05065908252186</v>
      </c>
      <c r="E490" s="29" t="s">
        <v>7</v>
      </c>
      <c r="F490" s="114">
        <f>(F$498-F$486)/3+F486</f>
        <v>6700</v>
      </c>
      <c r="G490" s="106">
        <f>(G$498-G$486)/3+G486</f>
        <v>5.15</v>
      </c>
      <c r="H490" s="135">
        <f t="shared" si="89"/>
        <v>1300.9708737864078</v>
      </c>
      <c r="I490" s="131">
        <f>IF(I489=1,($C488-F490)/(F489-F490),IF(I489=2,($C488-F489)/(F488-F489),IF(I489=3,($C488-F488)/(F487-F488),0)))</f>
        <v>0</v>
      </c>
      <c r="J490" s="108">
        <f>(J$498-J$486)/3+J486</f>
        <v>6266.666666666667</v>
      </c>
      <c r="K490" s="106">
        <f>(K$498-K$486)/3+K486</f>
        <v>4.9666666666666668</v>
      </c>
      <c r="L490" s="135">
        <f t="shared" si="84"/>
        <v>1261.744966442953</v>
      </c>
      <c r="M490" s="131">
        <f>IF(M489=1,($C488-J490)/(J489-J490),IF(M489=2,($C488-J489)/(J488-J489),IF(M489=3,($C488-J488)/(J487-J488),0)))</f>
        <v>0</v>
      </c>
      <c r="N490" s="108">
        <f>(N$498-N$486)/3+N486</f>
        <v>5833.333333333333</v>
      </c>
      <c r="O490" s="106">
        <f>(O$498-O$486)/3+O486</f>
        <v>4.7833333333333332</v>
      </c>
      <c r="P490" s="135">
        <f t="shared" si="85"/>
        <v>1219.5121951219512</v>
      </c>
      <c r="Q490" s="131">
        <f>IF(Q489=1,($C488-N490)/(N489-N490),IF(Q489=2,($C488-N489)/(N488-N489),IF(Q489=3,($C488-N488)/(N487-N488),0)))</f>
        <v>0</v>
      </c>
      <c r="R490" s="108">
        <f>(R$498-R$486)/3+R486</f>
        <v>5400</v>
      </c>
      <c r="S490" s="106">
        <f>(S$498-S$486)/3+S486</f>
        <v>4.55</v>
      </c>
      <c r="T490" s="142">
        <f t="shared" si="86"/>
        <v>1186.8131868131868</v>
      </c>
      <c r="U490" s="131">
        <f>IF(U489=1,($C488-R490)/(R489-R490),IF(U489=2,($C488-R489)/(R488-R489),IF(U489=3,($C488-R488)/(R487-R488),0)))</f>
        <v>0</v>
      </c>
      <c r="V490" s="108">
        <f>(V$498-V$486)/3+V486</f>
        <v>5233.333333333333</v>
      </c>
      <c r="W490" s="106">
        <f>(W$498-W$486)/3+W486</f>
        <v>3.9166666666666665</v>
      </c>
      <c r="X490" s="142">
        <f t="shared" si="87"/>
        <v>1336.1702127659573</v>
      </c>
      <c r="Y490" s="131">
        <f>IF(Y489=1,($C488-V490)/(V489-V490),IF(Y489=2,($C488-V489)/(V488-V489),IF(Y489=3,($C488-V488)/(V487-V488),0)))</f>
        <v>0</v>
      </c>
      <c r="Z490" s="108">
        <f>(Z$498-Z$486)/3+Z486</f>
        <v>5066.666666666667</v>
      </c>
      <c r="AA490" s="106">
        <f>(AA$498-AA$486)/3+AA486</f>
        <v>3.2666666666666666</v>
      </c>
      <c r="AB490" s="148">
        <f t="shared" si="88"/>
        <v>1551.0204081632655</v>
      </c>
      <c r="AC490" s="131">
        <f>IF(AC489=1,($C488-Z490)/(Z489-Z490),IF(AC489=2,($C488-Z489)/(Z488-Z489),IF(AC489=3,($C488-Z488)/(Z487-Z488),0)))</f>
        <v>0</v>
      </c>
      <c r="AL490" s="23"/>
    </row>
    <row r="491" spans="1:38" x14ac:dyDescent="0.25">
      <c r="A491" s="128"/>
      <c r="B491" s="186">
        <v>14</v>
      </c>
      <c r="C491" s="34"/>
      <c r="D491" s="31">
        <f>IF(D492&gt;V$5,(1-(D492-V$5)/(Z$5-V$5))*(Y491-AC491)+AC491,IF(D492&gt;R$5,(1-(D492-R$5)/(V$5-R$5))*(U491-Y491)+Y491,IF(D492&gt;N$5,(1-(D492-N$5)/(R$5-N$5))*(Q491-U491)+U491,IF(D492&gt;J$5,(1-(D492-J$5)/(N$5-J$5))*(M491-Q491)+Q491,IF(D492&gt;F$5,(1-(D492-F$5)/(J$5-F$5))*(I491-M491)+M491,I491)))))</f>
        <v>5.0710055131027483</v>
      </c>
      <c r="E491" s="27" t="s">
        <v>6</v>
      </c>
      <c r="F491" s="75">
        <f>(F$495-F$483)/3+F487</f>
        <v>18033.333333333336</v>
      </c>
      <c r="G491" s="105">
        <f>(G$495-G$483)/3+G487</f>
        <v>5.3166666666666664</v>
      </c>
      <c r="H491" s="133">
        <f t="shared" si="89"/>
        <v>3391.8495297805648</v>
      </c>
      <c r="I491" s="16">
        <f>IF(I493=0,G494,IF(I493=1,(G493-G494)*I494+G494,IF(I493=2,(G492-G493)*I494+G493,IF(I493=3,(G491-G492)*I494+G492,G491))))</f>
        <v>5.15</v>
      </c>
      <c r="J491" s="107">
        <f>(J$495-J$483)/3+J487</f>
        <v>17733.333333333336</v>
      </c>
      <c r="K491" s="105">
        <f>(K$495-K$483)/3+K487</f>
        <v>4.9666666666666668</v>
      </c>
      <c r="L491" s="133">
        <f t="shared" si="84"/>
        <v>3570.4697986577185</v>
      </c>
      <c r="M491" s="16">
        <f>IF(M493=0,K494,IF(M493=1,(K493-K494)*M494+K494,IF(M493=2,(K492-K493)*M494+K493,IF(M493=3,(K491-K492)*M494+K492,K491))))</f>
        <v>5.0333333333333332</v>
      </c>
      <c r="N491" s="107">
        <f>(N$495-N$483)/3+N487</f>
        <v>17466.666666666664</v>
      </c>
      <c r="O491" s="105">
        <f>(O$495-O$483)/3+O487</f>
        <v>4.6499999999999995</v>
      </c>
      <c r="P491" s="133">
        <f t="shared" si="85"/>
        <v>3756.2724014336918</v>
      </c>
      <c r="Q491" s="16">
        <f>IF(Q493=0,O494,IF(Q493=1,(O493-O494)*Q494+O494,IF(Q493=2,(O492-O493)*Q494+O493,IF(Q493=3,(O491-O492)*Q494+O492,O491))))</f>
        <v>4.9166666666666661</v>
      </c>
      <c r="R491" s="107">
        <f>(R$495-R$483)/3+R487</f>
        <v>17266.666666666664</v>
      </c>
      <c r="S491" s="105">
        <f>(S$495-S$483)/3+S487</f>
        <v>4.3999999999999995</v>
      </c>
      <c r="T491" s="141">
        <f t="shared" si="86"/>
        <v>3924.242424242424</v>
      </c>
      <c r="U491" s="16">
        <f>IF(U493=0,S494,IF(U493=1,(S493-S494)*U494+S494,IF(U493=2,(S492-S493)*U494+S493,IF(U493=3,(S491-S492)*U494+S492,S491))))</f>
        <v>4.75</v>
      </c>
      <c r="V491" s="107">
        <f>(V$495-V$483)/3+V487</f>
        <v>16466.666666666668</v>
      </c>
      <c r="W491" s="105">
        <f>(W$495-W$483)/3+W487</f>
        <v>3.9000000000000004</v>
      </c>
      <c r="X491" s="141">
        <f t="shared" si="87"/>
        <v>4222.2222222222217</v>
      </c>
      <c r="Y491" s="16">
        <f>IF(Y493=0,W494,IF(Y493=1,(W493-W494)*Y494+W494,IF(Y493=2,(W492-W493)*Y494+W493,IF(Y493=3,(W491-W492)*Y494+W492,W491))))</f>
        <v>4.1333333333333329</v>
      </c>
      <c r="Z491" s="107">
        <f>(Z$495-Z$483)/3+Z487</f>
        <v>15600</v>
      </c>
      <c r="AA491" s="105">
        <f>(AA$495-AA$483)/3+AA487</f>
        <v>3.4000000000000004</v>
      </c>
      <c r="AB491" s="145">
        <f t="shared" si="88"/>
        <v>4588.2352941176468</v>
      </c>
      <c r="AC491" s="59">
        <f>IF(AC493=0,AA494,IF(AC493=1,(AA493-AA494)*AC494+AA494,IF(AC493=2,(AA492-AA493)*AC494+AA493,IF(AC493=3,(AA491-AA492)*AC494+AA492,AA491))))</f>
        <v>3.4833333333333334</v>
      </c>
      <c r="AE491" s="23"/>
      <c r="AF491" s="23"/>
      <c r="AG491" s="23"/>
      <c r="AH491" s="23"/>
      <c r="AI491" s="23"/>
      <c r="AJ491" s="23"/>
      <c r="AK491" s="23"/>
      <c r="AL491" s="23"/>
    </row>
    <row r="492" spans="1:38" x14ac:dyDescent="0.25">
      <c r="A492" s="128"/>
      <c r="B492" s="187"/>
      <c r="C492" s="13">
        <f>C$1/(21-E$1)*(C$391-B491)</f>
        <v>2314.0495867768595</v>
      </c>
      <c r="D492" s="32">
        <f>(C492/P$1)^(1/1.3)*50+C$391+$C$2/2+$N$2/100*5+X$2/2</f>
        <v>31.770956019764441</v>
      </c>
      <c r="E492" s="28" t="s">
        <v>20</v>
      </c>
      <c r="F492" s="5">
        <v>14000</v>
      </c>
      <c r="G492" s="104">
        <f>(G$496-G$484)/3+G488</f>
        <v>5.5</v>
      </c>
      <c r="H492" s="134">
        <f t="shared" si="89"/>
        <v>2545.4545454545455</v>
      </c>
      <c r="I492" s="63">
        <f>$C492/I491</f>
        <v>449.33001684987562</v>
      </c>
      <c r="J492" s="49">
        <v>14000</v>
      </c>
      <c r="K492" s="104">
        <f>(K$496-K$484)/3+K488</f>
        <v>5.2166666666666668</v>
      </c>
      <c r="L492" s="134">
        <f t="shared" si="84"/>
        <v>2683.7060702875397</v>
      </c>
      <c r="M492" s="63">
        <f>$C492/M491</f>
        <v>459.74495101527015</v>
      </c>
      <c r="N492" s="49">
        <v>14000</v>
      </c>
      <c r="O492" s="104">
        <f>(O$496-O$484)/3+O488</f>
        <v>4.9333333333333327</v>
      </c>
      <c r="P492" s="134">
        <f t="shared" si="85"/>
        <v>2837.8378378378384</v>
      </c>
      <c r="Q492" s="63">
        <f>$C492/Q491</f>
        <v>470.65415324275114</v>
      </c>
      <c r="R492" s="49">
        <v>14000</v>
      </c>
      <c r="S492" s="104">
        <f>(S$496-S$484)/3+S488</f>
        <v>4.6499999999999995</v>
      </c>
      <c r="T492" s="139">
        <f t="shared" si="86"/>
        <v>3010.7526881720432</v>
      </c>
      <c r="U492" s="63">
        <f>$C492/U491</f>
        <v>487.16833405828623</v>
      </c>
      <c r="V492" s="49">
        <v>14000</v>
      </c>
      <c r="W492" s="104">
        <f>(W$496-W$484)/3+W488</f>
        <v>4.1999999999999993</v>
      </c>
      <c r="X492" s="139">
        <f t="shared" si="87"/>
        <v>3333.3333333333339</v>
      </c>
      <c r="Y492" s="63">
        <f>$C492/Y491</f>
        <v>559.85070647827251</v>
      </c>
      <c r="Z492" s="49">
        <v>14000</v>
      </c>
      <c r="AA492" s="104">
        <f>(AA$496-AA$484)/3+AA488</f>
        <v>3.7333333333333334</v>
      </c>
      <c r="AB492" s="147">
        <f t="shared" si="88"/>
        <v>3750</v>
      </c>
      <c r="AC492" s="63">
        <f>IF($C492&gt;Z491,AB491,$C492/AC491)</f>
        <v>664.32045553402668</v>
      </c>
      <c r="AL492" s="23"/>
    </row>
    <row r="493" spans="1:38" x14ac:dyDescent="0.25">
      <c r="A493" s="128"/>
      <c r="B493" s="187"/>
      <c r="C493" s="225">
        <f>C494/X$2/60/1.11</f>
        <v>6.9498956379935839</v>
      </c>
      <c r="D493" s="38">
        <f>IF(AND(D492&lt;F$5,C492&lt;F494),C492/F494*100,IF(AND(D492&lt;J$5,C492&lt;J494),C492/(F494-((D492-F$5)/(J$5-F$5))*(F494-J494))*100,IF(AND(D492&lt;N$5,C492&lt;N494),C492/(J494-((D492-J$5)/(N$5-J$5))*(J494-N494))*100,IF(AND(D492&lt;R$5,C492&lt;R494),C492/(N494-((D492-N$5)/(R$5-N$5))*(N494-R494))*100,IF(AND(D492&lt;V$5,C496&lt;V494),C492/(R494-((D492-R$5)/(V$5-R$5))*(R494-V494))*100,100)))))</f>
        <v>35.688490385630509</v>
      </c>
      <c r="E493" s="28" t="s">
        <v>21</v>
      </c>
      <c r="F493" s="5">
        <v>11200</v>
      </c>
      <c r="G493" s="104">
        <f>(G$497-G$485)/3+G489</f>
        <v>5.9499999999999993</v>
      </c>
      <c r="H493" s="134">
        <f t="shared" si="89"/>
        <v>1882.3529411764707</v>
      </c>
      <c r="I493" s="129">
        <f>IF($C492&gt;F491,4,IF($C492&gt;F492,3,IF($C492&gt;F493,2,IF($C492&gt;F494,1,0))))</f>
        <v>0</v>
      </c>
      <c r="J493" s="49">
        <v>11200</v>
      </c>
      <c r="K493" s="104">
        <f>(K$497-K$485)/3+K489</f>
        <v>5.6166666666666663</v>
      </c>
      <c r="L493" s="134">
        <f t="shared" si="84"/>
        <v>1994.06528189911</v>
      </c>
      <c r="M493" s="129">
        <f>IF($C492&gt;J491,4,IF($C492&gt;J492,3,IF($C492&gt;J493,2,IF($C492&gt;J494,1,0))))</f>
        <v>0</v>
      </c>
      <c r="N493" s="49">
        <v>11200</v>
      </c>
      <c r="O493" s="104">
        <f>(O$497-O$485)/3+O489</f>
        <v>5.3833333333333329</v>
      </c>
      <c r="P493" s="134">
        <f t="shared" si="85"/>
        <v>2080.4953560371519</v>
      </c>
      <c r="Q493" s="129">
        <f>IF($C492&gt;N491,4,IF($C492&gt;N492,3,IF($C492&gt;N493,2,IF($C492&gt;N494,1,0))))</f>
        <v>0</v>
      </c>
      <c r="R493" s="49">
        <v>11200</v>
      </c>
      <c r="S493" s="104">
        <f>(S$497-S$485)/3+S489</f>
        <v>5.1333333333333329</v>
      </c>
      <c r="T493" s="139">
        <f t="shared" si="86"/>
        <v>2181.818181818182</v>
      </c>
      <c r="U493" s="129">
        <f>IF($C492&gt;R491,4,IF($C492&gt;R492,3,IF($C492&gt;R493,2,IF($C492&gt;R494,1,0))))</f>
        <v>0</v>
      </c>
      <c r="V493" s="49">
        <v>11200</v>
      </c>
      <c r="W493" s="104">
        <f>(W$497-W$485)/3+W489</f>
        <v>4.5333333333333341</v>
      </c>
      <c r="X493" s="139">
        <f t="shared" si="87"/>
        <v>2470.5882352941171</v>
      </c>
      <c r="Y493" s="129">
        <f>IF($C492&gt;V491,4,IF($C492&gt;V492,3,IF($C492&gt;V493,2,IF($C492&gt;V494,1,0))))</f>
        <v>0</v>
      </c>
      <c r="Z493" s="49">
        <v>11200</v>
      </c>
      <c r="AA493" s="104">
        <f>(AA$497-AA$485)/3+AA489</f>
        <v>3.9333333333333336</v>
      </c>
      <c r="AB493" s="147">
        <f t="shared" si="88"/>
        <v>2847.4576271186438</v>
      </c>
      <c r="AC493" s="129">
        <f>IF($C492&gt;Z491,4,IF($C492&gt;Z492,3,IF($C492&gt;Z493,2,IF($C492&gt;Z494,1,0))))</f>
        <v>0</v>
      </c>
      <c r="AL493" s="23"/>
    </row>
    <row r="494" spans="1:38" ht="15.75" thickBot="1" x14ac:dyDescent="0.3">
      <c r="A494" s="128"/>
      <c r="B494" s="188"/>
      <c r="C494" s="161">
        <f>D494*D491</f>
        <v>2314.3152474518638</v>
      </c>
      <c r="D494" s="33">
        <f>IF(AND(C492&gt;Z491,D492&gt;Z$5),AB491,IF(D492&gt;V$5,((D492-V$5)/(Z$5-V$5))*(AC492-Y492)+Y492,IF(D492&gt;R$5,((D492-R$5)/(V$5-R$5))*(Y492-U492)+U492,IF(D492&gt;N$5,((D492-N$5)/(R$5-N$5))*(U492-Q492)+Q492,IF(D492&gt;J$5,((D492-J$5)/(N$5-J$5))*(Q492-M492)+M492,IF(D492&gt;F$5,((D492-F$5)/(J$5-F$5))*(M492-I492)+I492,I492))))))</f>
        <v>456.38192296813844</v>
      </c>
      <c r="E494" s="29" t="s">
        <v>7</v>
      </c>
      <c r="F494" s="114">
        <f>(F$498-F$486)/3+F490</f>
        <v>6800</v>
      </c>
      <c r="G494" s="106">
        <f>(G$498-G$486)/3+G490</f>
        <v>5.15</v>
      </c>
      <c r="H494" s="135">
        <f t="shared" si="89"/>
        <v>1320.3883495145631</v>
      </c>
      <c r="I494" s="131">
        <f>IF(I493=1,($C492-F494)/(F493-F494),IF(I493=2,($C492-F493)/(F492-F493),IF(I493=3,($C492-F492)/(F491-F492),0)))</f>
        <v>0</v>
      </c>
      <c r="J494" s="108">
        <f>(J$498-J$486)/3+J490</f>
        <v>6333.3333333333339</v>
      </c>
      <c r="K494" s="106">
        <f>(K$498-K$486)/3+K490</f>
        <v>5.0333333333333332</v>
      </c>
      <c r="L494" s="135">
        <f t="shared" si="84"/>
        <v>1258.2781456953644</v>
      </c>
      <c r="M494" s="131">
        <f>IF(M493=1,($C492-J494)/(J493-J494),IF(M493=2,($C492-J493)/(J492-J493),IF(M493=3,($C492-J492)/(J491-J492),0)))</f>
        <v>0</v>
      </c>
      <c r="N494" s="108">
        <f>(N$498-N$486)/3+N490</f>
        <v>5866.6666666666661</v>
      </c>
      <c r="O494" s="106">
        <f>(O$498-O$486)/3+O490</f>
        <v>4.9166666666666661</v>
      </c>
      <c r="P494" s="135">
        <f t="shared" si="85"/>
        <v>1193.2203389830509</v>
      </c>
      <c r="Q494" s="131">
        <f>IF(Q493=1,($C492-N494)/(N493-N494),IF(Q493=2,($C492-N493)/(N492-N493),IF(Q493=3,($C492-N492)/(N491-N492),0)))</f>
        <v>0</v>
      </c>
      <c r="R494" s="108">
        <f>(R$498-R$486)/3+R490</f>
        <v>5400</v>
      </c>
      <c r="S494" s="106">
        <f>(S$498-S$486)/3+S490</f>
        <v>4.75</v>
      </c>
      <c r="T494" s="142">
        <f t="shared" si="86"/>
        <v>1136.8421052631579</v>
      </c>
      <c r="U494" s="131">
        <f>IF(U493=1,($C492-R494)/(R493-R494),IF(U493=2,($C492-R493)/(R492-R493),IF(U493=3,($C492-R492)/(R491-R492),0)))</f>
        <v>0</v>
      </c>
      <c r="V494" s="108">
        <f>(V$498-V$486)/3+V490</f>
        <v>5266.6666666666661</v>
      </c>
      <c r="W494" s="106">
        <f>(W$498-W$486)/3+W490</f>
        <v>4.1333333333333329</v>
      </c>
      <c r="X494" s="142">
        <f t="shared" si="87"/>
        <v>1274.1935483870968</v>
      </c>
      <c r="Y494" s="131">
        <f>IF(Y493=1,($C492-V494)/(V493-V494),IF(Y493=2,($C492-V493)/(V492-V493),IF(Y493=3,($C492-V492)/(V491-V492),0)))</f>
        <v>0</v>
      </c>
      <c r="Z494" s="108">
        <f>(Z$498-Z$486)/3+Z490</f>
        <v>5133.3333333333339</v>
      </c>
      <c r="AA494" s="106">
        <f>(AA$498-AA$486)/3+AA490</f>
        <v>3.4833333333333334</v>
      </c>
      <c r="AB494" s="148">
        <f t="shared" si="88"/>
        <v>1473.6842105263158</v>
      </c>
      <c r="AC494" s="131">
        <f>IF(AC493=1,($C492-Z494)/(Z493-Z494),IF(AC493=2,($C492-Z493)/(Z492-Z493),IF(AC493=3,($C492-Z492)/(Z491-Z492),0)))</f>
        <v>0</v>
      </c>
      <c r="AL494" s="23"/>
    </row>
    <row r="495" spans="1:38" x14ac:dyDescent="0.25">
      <c r="A495" s="128"/>
      <c r="B495" s="186">
        <v>15</v>
      </c>
      <c r="C495" s="25"/>
      <c r="D495" s="31">
        <f>IF(D496&gt;V$5,(1-(D496-V$5)/(Z$5-V$5))*(Y495-AC495)+AC495,IF(D496&gt;R$5,(1-(D496-R$5)/(V$5-R$5))*(U495-Y495)+Y495,IF(D496&gt;N$5,(1-(D496-N$5)/(R$5-N$5))*(Q495-U495)+U495,IF(D496&gt;J$5,(1-(D496-J$5)/(N$5-J$5))*(M495-Q495)+Q495,IF(D496&gt;F$5,(1-(D496-F$5)/(J$5-F$5))*(I495-M495)+M495,I495)))))</f>
        <v>5.1207693862411725</v>
      </c>
      <c r="E495" s="27" t="s">
        <v>6</v>
      </c>
      <c r="F495" s="3">
        <v>18500</v>
      </c>
      <c r="G495" s="74">
        <v>5.35</v>
      </c>
      <c r="H495" s="133">
        <f t="shared" si="89"/>
        <v>3457.9439252336451</v>
      </c>
      <c r="I495" s="16">
        <f>IF(I497=0,G498,IF(I497=1,(G497-G498)*I498+G498,IF(I497=2,(G496-G497)*I498+G497,IF(I497=3,(G495-G496)*I498+G496,G495))))</f>
        <v>5.15</v>
      </c>
      <c r="J495" s="48">
        <v>18200</v>
      </c>
      <c r="K495" s="4">
        <v>5</v>
      </c>
      <c r="L495" s="133">
        <f t="shared" si="84"/>
        <v>3640</v>
      </c>
      <c r="M495" s="16">
        <f>IF(M497=0,K498,IF(M497=1,(K497-K498)*M498+K498,IF(M497=2,(K496-K497)*M498+K497,IF(M497=3,(K495-K496)*M498+K496,K495))))</f>
        <v>5.0999999999999996</v>
      </c>
      <c r="N495" s="48">
        <v>17900</v>
      </c>
      <c r="O495" s="4">
        <v>4.75</v>
      </c>
      <c r="P495" s="133">
        <f t="shared" si="85"/>
        <v>3768.4210526315787</v>
      </c>
      <c r="Q495" s="16">
        <f>IF(Q497=0,O498,IF(Q497=1,(O497-O498)*Q498+O498,IF(Q497=2,(O496-O497)*Q498+O497,IF(Q497=3,(O495-O496)*Q498+O496,O495))))</f>
        <v>5.05</v>
      </c>
      <c r="R495" s="48">
        <v>17700</v>
      </c>
      <c r="S495" s="4">
        <v>4.5</v>
      </c>
      <c r="T495" s="141">
        <f t="shared" si="86"/>
        <v>3933.3333333333335</v>
      </c>
      <c r="U495" s="16">
        <f>IF(U497=0,S498,IF(U497=1,(S497-S498)*U498+S498,IF(U497=2,(S496-S497)*U498+S497,IF(U497=3,(S495-S496)*U498+S496,S495))))</f>
        <v>4.95</v>
      </c>
      <c r="V495" s="48">
        <v>16900</v>
      </c>
      <c r="W495" s="4">
        <v>4</v>
      </c>
      <c r="X495" s="141">
        <f t="shared" si="87"/>
        <v>4225</v>
      </c>
      <c r="Y495" s="16">
        <f>IF(Y497=0,W498,IF(Y497=1,(W497-W498)*Y498+W498,IF(Y497=2,(W496-W497)*Y498+W497,IF(Y497=3,(W495-W496)*Y498+W496,W495))))</f>
        <v>4.3499999999999996</v>
      </c>
      <c r="Z495" s="48">
        <v>16000</v>
      </c>
      <c r="AA495" s="4">
        <v>3.5</v>
      </c>
      <c r="AB495" s="145">
        <f t="shared" si="88"/>
        <v>4571.4285714285716</v>
      </c>
      <c r="AC495" s="59">
        <f>IF(AC497=0,AA498,IF(AC497=1,(AA497-AA498)*AC498+AA498,IF(AC497=2,(AA496-AA497)*AC498+AA497,IF(AC497=3,(AA495-AA496)*AC498+AA496,AA495))))</f>
        <v>3.7</v>
      </c>
      <c r="AE495" s="23"/>
      <c r="AF495" s="23"/>
      <c r="AG495" s="23"/>
      <c r="AH495" s="23"/>
      <c r="AI495" s="23"/>
      <c r="AJ495" s="23"/>
      <c r="AK495" s="23"/>
      <c r="AL495" s="23"/>
    </row>
    <row r="496" spans="1:38" x14ac:dyDescent="0.25">
      <c r="A496" s="128"/>
      <c r="B496" s="187"/>
      <c r="C496" s="13">
        <f>C$1/(21-E$1)*(C$391-B495)</f>
        <v>1983.4710743801654</v>
      </c>
      <c r="D496" s="32">
        <f>(C496/P$1)^(1/1.3)*50+C$391+$C$2/2+$N$2/100*5+X$2/2</f>
        <v>30.846122751765503</v>
      </c>
      <c r="E496" s="28" t="s">
        <v>20</v>
      </c>
      <c r="F496" s="5">
        <v>14000</v>
      </c>
      <c r="G496" s="71">
        <v>5.5</v>
      </c>
      <c r="H496" s="134">
        <f t="shared" si="89"/>
        <v>2545.4545454545455</v>
      </c>
      <c r="I496" s="63">
        <f>$C496/I495</f>
        <v>385.14001444275056</v>
      </c>
      <c r="J496" s="49">
        <v>14000</v>
      </c>
      <c r="K496" s="6">
        <v>5.25</v>
      </c>
      <c r="L496" s="134">
        <f t="shared" si="84"/>
        <v>2666.6666666666665</v>
      </c>
      <c r="M496" s="63">
        <f>$C496/M495</f>
        <v>388.91589693728736</v>
      </c>
      <c r="N496" s="49">
        <v>14000</v>
      </c>
      <c r="O496" s="6">
        <v>5</v>
      </c>
      <c r="P496" s="134">
        <f t="shared" si="85"/>
        <v>2800</v>
      </c>
      <c r="Q496" s="63">
        <f>$C496/Q495</f>
        <v>392.766549382211</v>
      </c>
      <c r="R496" s="49">
        <v>14000</v>
      </c>
      <c r="S496" s="6">
        <v>4.75</v>
      </c>
      <c r="T496" s="139">
        <f t="shared" si="86"/>
        <v>2947.3684210526317</v>
      </c>
      <c r="U496" s="63">
        <f>$C496/U495</f>
        <v>400.70122714750818</v>
      </c>
      <c r="V496" s="49">
        <v>14000</v>
      </c>
      <c r="W496" s="6">
        <v>4.3</v>
      </c>
      <c r="X496" s="139">
        <f t="shared" si="87"/>
        <v>3255.8139534883721</v>
      </c>
      <c r="Y496" s="63">
        <f>$C496/Y495</f>
        <v>455.97036192647482</v>
      </c>
      <c r="Z496" s="49">
        <v>14000</v>
      </c>
      <c r="AA496" s="6">
        <v>3.85</v>
      </c>
      <c r="AB496" s="147">
        <f t="shared" si="88"/>
        <v>3636.3636363636365</v>
      </c>
      <c r="AC496" s="63">
        <f>IF($C496&gt;Z495,AB495,$C496/AC495)</f>
        <v>536.07326334599065</v>
      </c>
      <c r="AL496" s="23"/>
    </row>
    <row r="497" spans="1:38" x14ac:dyDescent="0.25">
      <c r="A497" s="128"/>
      <c r="B497" s="187"/>
      <c r="C497" s="225">
        <f>C498/X$2/60/1.11</f>
        <v>5.9565072711394684</v>
      </c>
      <c r="D497" s="38">
        <f>IF(AND(D496&lt;F$5,C496&lt;F498),C496/F498*100,IF(AND(D496&lt;J$5,C496&lt;J498),C496/(F498-((D496-F$5)/(J$5-F$5))*(F498-J498))*100,IF(AND(D496&lt;N$5,C496&lt;N498),C496/(J498-((D496-J$5)/(N$5-J$5))*(J498-N498))*100,IF(AND(D496&lt;R$5,C496&lt;R498),C496/(N498-((D496-N$5)/(R$5-N$5))*(N498-R498))*100,IF(AND(D496&lt;V$5,C500&lt;V498),C496/(R498-((D496-R$5)/(V$5-R$5))*(R498-V498))*100,100)))))</f>
        <v>30.017599417903778</v>
      </c>
      <c r="E497" s="28" t="s">
        <v>21</v>
      </c>
      <c r="F497" s="5">
        <v>11200</v>
      </c>
      <c r="G497" s="71">
        <v>6</v>
      </c>
      <c r="H497" s="134">
        <f t="shared" si="89"/>
        <v>1866.6666666666667</v>
      </c>
      <c r="I497" s="129">
        <f>IF($C496&gt;F495,4,IF($C496&gt;F496,3,IF($C496&gt;F497,2,IF($C496&gt;F498,1,0))))</f>
        <v>0</v>
      </c>
      <c r="J497" s="49">
        <v>11200</v>
      </c>
      <c r="K497" s="6">
        <v>5.65</v>
      </c>
      <c r="L497" s="134">
        <f t="shared" si="84"/>
        <v>1982.3008849557521</v>
      </c>
      <c r="M497" s="129">
        <f>IF($C496&gt;J495,4,IF($C496&gt;J496,3,IF($C496&gt;J497,2,IF($C496&gt;J498,1,0))))</f>
        <v>0</v>
      </c>
      <c r="N497" s="49">
        <v>11200</v>
      </c>
      <c r="O497" s="6">
        <v>5.45</v>
      </c>
      <c r="P497" s="134">
        <f t="shared" si="85"/>
        <v>2055.0458715596328</v>
      </c>
      <c r="Q497" s="129">
        <f>IF($C496&gt;N495,4,IF($C496&gt;N496,3,IF($C496&gt;N497,2,IF($C496&gt;N498,1,0))))</f>
        <v>0</v>
      </c>
      <c r="R497" s="49">
        <v>11200</v>
      </c>
      <c r="S497" s="6">
        <v>5.25</v>
      </c>
      <c r="T497" s="139">
        <f t="shared" si="86"/>
        <v>2133.3333333333335</v>
      </c>
      <c r="U497" s="129">
        <f>IF($C496&gt;R495,4,IF($C496&gt;R496,3,IF($C496&gt;R497,2,IF($C496&gt;R498,1,0))))</f>
        <v>0</v>
      </c>
      <c r="V497" s="49">
        <v>11200</v>
      </c>
      <c r="W497" s="6">
        <v>4.6500000000000004</v>
      </c>
      <c r="X497" s="139">
        <f t="shared" si="87"/>
        <v>2408.6021505376343</v>
      </c>
      <c r="Y497" s="129">
        <f>IF($C496&gt;V495,4,IF($C496&gt;V496,3,IF($C496&gt;V497,2,IF($C496&gt;V498,1,0))))</f>
        <v>0</v>
      </c>
      <c r="Z497" s="49">
        <v>11200</v>
      </c>
      <c r="AA497" s="6">
        <v>4.05</v>
      </c>
      <c r="AB497" s="147">
        <f t="shared" si="88"/>
        <v>2765.4320987654323</v>
      </c>
      <c r="AC497" s="129">
        <f>IF($C496&gt;Z495,4,IF($C496&gt;Z496,3,IF($C496&gt;Z497,2,IF($C496&gt;Z498,1,0))))</f>
        <v>0</v>
      </c>
      <c r="AL497" s="23"/>
    </row>
    <row r="498" spans="1:38" ht="15.75" thickBot="1" x14ac:dyDescent="0.3">
      <c r="A498" s="128"/>
      <c r="B498" s="188"/>
      <c r="C498" s="161">
        <f>D498*D495</f>
        <v>1983.516921289443</v>
      </c>
      <c r="D498" s="33">
        <f>IF(AND(C496&gt;Z495,D496&gt;Z$5),AB495,IF(D496&gt;V$5,((D496-V$5)/(Z$5-V$5))*(AC496-Y496)+Y496,IF(D496&gt;R$5,((D496-R$5)/(V$5-R$5))*(Y496-U496)+U496,IF(D496&gt;N$5,((D496-N$5)/(R$5-N$5))*(U496-Q496)+Q496,IF(D496&gt;J$5,((D496-J$5)/(N$5-J$5))*(Q496-M496)+M496,IF(D496&gt;F$5,((D496-F$5)/(J$5-F$5))*(M496-I496)+I496,I496))))))</f>
        <v>387.347441698681</v>
      </c>
      <c r="E498" s="29" t="s">
        <v>7</v>
      </c>
      <c r="F498" s="7">
        <v>6900</v>
      </c>
      <c r="G498" s="73">
        <v>5.15</v>
      </c>
      <c r="H498" s="135">
        <f t="shared" si="89"/>
        <v>1339.8058252427184</v>
      </c>
      <c r="I498" s="131">
        <f>IF(I497=1,($C496-F498)/(F497-F498),IF(I497=2,($C496-F497)/(F496-F497),IF(I497=3,($C496-F496)/(F495-F496),0)))</f>
        <v>0</v>
      </c>
      <c r="J498" s="50">
        <v>6400</v>
      </c>
      <c r="K498" s="8">
        <v>5.0999999999999996</v>
      </c>
      <c r="L498" s="135">
        <f t="shared" si="84"/>
        <v>1254.9019607843138</v>
      </c>
      <c r="M498" s="131">
        <f>IF(M497=1,($C496-J498)/(J497-J498),IF(M497=2,($C496-J497)/(J496-J497),IF(M497=3,($C496-J496)/(J495-J496),0)))</f>
        <v>0</v>
      </c>
      <c r="N498" s="50">
        <v>5900</v>
      </c>
      <c r="O498" s="8">
        <v>5.05</v>
      </c>
      <c r="P498" s="135">
        <f t="shared" si="85"/>
        <v>1168.3168316831684</v>
      </c>
      <c r="Q498" s="131">
        <f>IF(Q497=1,($C496-N498)/(N497-N498),IF(Q497=2,($C496-N497)/(N496-N497),IF(Q497=3,($C496-N496)/(N495-N496),0)))</f>
        <v>0</v>
      </c>
      <c r="R498" s="50">
        <v>5400</v>
      </c>
      <c r="S498" s="8">
        <v>4.95</v>
      </c>
      <c r="T498" s="142">
        <f t="shared" si="86"/>
        <v>1090.9090909090908</v>
      </c>
      <c r="U498" s="131">
        <f>IF(U497=1,($C496-R498)/(R497-R498),IF(U497=2,($C496-R497)/(R496-R497),IF(U497=3,($C496-R496)/(R495-R496),0)))</f>
        <v>0</v>
      </c>
      <c r="V498" s="50">
        <v>5300</v>
      </c>
      <c r="W498" s="8">
        <v>4.3499999999999996</v>
      </c>
      <c r="X498" s="142">
        <f t="shared" si="87"/>
        <v>1218.3908045977012</v>
      </c>
      <c r="Y498" s="131">
        <f>IF(Y497=1,($C496-V498)/(V497-V498),IF(Y497=2,($C496-V497)/(V496-V497),IF(Y497=3,($C496-V496)/(V495-V496),0)))</f>
        <v>0</v>
      </c>
      <c r="Z498" s="50">
        <v>5200</v>
      </c>
      <c r="AA498" s="8">
        <v>3.7</v>
      </c>
      <c r="AB498" s="148">
        <f t="shared" si="88"/>
        <v>1405.4054054054054</v>
      </c>
      <c r="AC498" s="131">
        <f>IF(AC497=1,($C496-Z498)/(Z497-Z498),IF(AC497=2,($C496-Z497)/(Z496-Z497),IF(AC497=3,($C496-Z496)/(Z495-Z496),0)))</f>
        <v>0</v>
      </c>
      <c r="AL498" s="23"/>
    </row>
    <row r="499" spans="1:38" x14ac:dyDescent="0.25">
      <c r="A499" s="128"/>
      <c r="B499" s="186">
        <v>16</v>
      </c>
      <c r="C499" s="34"/>
      <c r="D499" s="31">
        <f>IF(D500&gt;V$5,(1-(D500-V$5)/(Z$5-V$5))*(Y499-AC499)+AC499,IF(D500&gt;R$5,(1-(D500-R$5)/(V$5-R$5))*(U499-Y499)+Y499,IF(D500&gt;N$5,(1-(D500-N$5)/(R$5-N$5))*(Q499-U499)+U499,IF(D500&gt;J$5,(1-(D500-J$5)/(N$5-J$5))*(M499-Q499)+Q499,IF(D500&gt;F$5,(1-(D500-F$5)/(J$5-F$5))*(I499-M499)+M499,I499)))))</f>
        <v>6.3142807303259225</v>
      </c>
      <c r="E499" s="27" t="s">
        <v>6</v>
      </c>
      <c r="F499" s="75">
        <f>(F$515-F$495)/5+F495</f>
        <v>19020</v>
      </c>
      <c r="G499" s="105">
        <f>(G$515-G$495)/5+G495</f>
        <v>5.7299999999999995</v>
      </c>
      <c r="H499" s="133">
        <f t="shared" si="89"/>
        <v>3319.3717277486912</v>
      </c>
      <c r="I499" s="16">
        <f>IF(I501=0,G502,IF(I501=1,(G501-G502)*I502+G502,IF(I501=2,(G500-G501)*I502+G501,IF(I501=3,(G499-G500)*I502+G500,G499))))</f>
        <v>6.92</v>
      </c>
      <c r="J499" s="107">
        <f>(J$515-J$495)/5+J495</f>
        <v>18720</v>
      </c>
      <c r="K499" s="105">
        <f>(K$515-K$495)/5+K495</f>
        <v>5.3</v>
      </c>
      <c r="L499" s="133">
        <f t="shared" si="84"/>
        <v>3532.0754716981132</v>
      </c>
      <c r="M499" s="16">
        <f>IF(M501=0,K502,IF(M501=1,(K501-K502)*M502+K502,IF(M501=2,(K500-K501)*M502+K501,IF(M501=3,(K499-K500)*M502+K500,K499))))</f>
        <v>5.68</v>
      </c>
      <c r="N499" s="107">
        <f>(N$515-N$495)/5+N495</f>
        <v>18420</v>
      </c>
      <c r="O499" s="105">
        <f>(O$515-O$495)/5+O495</f>
        <v>4.95</v>
      </c>
      <c r="P499" s="133">
        <f t="shared" si="85"/>
        <v>3721.212121212121</v>
      </c>
      <c r="Q499" s="16">
        <f>IF(Q501=0,O502,IF(Q501=1,(O501-O502)*Q502+O502,IF(Q501=2,(O500-O501)*Q502+O501,IF(Q501=3,(O499-O500)*Q502+O500,O499))))</f>
        <v>5.37</v>
      </c>
      <c r="R499" s="107">
        <f>(R$515-R$495)/5+R495</f>
        <v>18200</v>
      </c>
      <c r="S499" s="105">
        <f>(S$515-S$495)/5+S495</f>
        <v>4.59</v>
      </c>
      <c r="T499" s="141">
        <f t="shared" si="86"/>
        <v>3965.1416122004357</v>
      </c>
      <c r="U499" s="16">
        <f>IF(U501=0,S502,IF(U501=1,(S501-S502)*U502+S502,IF(U501=2,(S500-S501)*U502+S501,IF(U501=3,(S499-S500)*U502+S500,S499))))</f>
        <v>5.0200000000000005</v>
      </c>
      <c r="V499" s="107">
        <f>(V$515-V$495)/5+V495</f>
        <v>17380</v>
      </c>
      <c r="W499" s="105">
        <f>(W$515-W$495)/5+W495</f>
        <v>4.08</v>
      </c>
      <c r="X499" s="141">
        <f t="shared" si="87"/>
        <v>4259.8039215686276</v>
      </c>
      <c r="Y499" s="16">
        <f>IF(Y501=0,W502,IF(Y501=1,(W501-W502)*Y502+W502,IF(Y501=2,(W500-W501)*Y502+W501,IF(Y501=3,(W499-W500)*Y502+W500,W499))))</f>
        <v>4.3599999999999994</v>
      </c>
      <c r="Z499" s="107">
        <f>(Z$515-Z$495)/5+Z495</f>
        <v>16460</v>
      </c>
      <c r="AA499" s="105">
        <f>(AA$515-AA$495)/5+AA495</f>
        <v>3.56</v>
      </c>
      <c r="AB499" s="145">
        <f t="shared" si="88"/>
        <v>4623.5955056179773</v>
      </c>
      <c r="AC499" s="59">
        <f>IF(AC501=0,AA502,IF(AC501=1,(AA501-AA502)*AC502+AA502,IF(AC501=2,(AA500-AA501)*AC502+AA501,IF(AC501=3,(AA499-AA500)*AC502+AA500,AA499))))</f>
        <v>3.6500000000000004</v>
      </c>
      <c r="AE499" s="23"/>
      <c r="AF499" s="23"/>
      <c r="AG499" s="23"/>
      <c r="AH499" s="23"/>
      <c r="AI499" s="23"/>
      <c r="AJ499" s="23"/>
      <c r="AK499" s="23"/>
      <c r="AL499" s="23"/>
    </row>
    <row r="500" spans="1:38" x14ac:dyDescent="0.25">
      <c r="A500" s="128"/>
      <c r="B500" s="187"/>
      <c r="C500" s="13">
        <f>C$1/(21-E$1)*(C$391-B499)</f>
        <v>1652.8925619834713</v>
      </c>
      <c r="D500" s="32">
        <f>(C500/P$1)^(1/1.3)*50+C$391+$C$2/2+$N$2/100*5+X$2/2</f>
        <v>29.884832819952237</v>
      </c>
      <c r="E500" s="28" t="s">
        <v>20</v>
      </c>
      <c r="F500" s="5">
        <v>14000</v>
      </c>
      <c r="G500" s="104">
        <f>(G$516-G$496)/5+G496</f>
        <v>5.93</v>
      </c>
      <c r="H500" s="134">
        <f t="shared" si="89"/>
        <v>2360.8768971332211</v>
      </c>
      <c r="I500" s="63">
        <f>$C500/I499</f>
        <v>238.85730664501031</v>
      </c>
      <c r="J500" s="49">
        <v>14000</v>
      </c>
      <c r="K500" s="104">
        <f>(K$516-K$496)/5+K496</f>
        <v>5.57</v>
      </c>
      <c r="L500" s="134">
        <f t="shared" si="84"/>
        <v>2513.4649910233393</v>
      </c>
      <c r="M500" s="63">
        <f>$C500/M499</f>
        <v>291.00221161680832</v>
      </c>
      <c r="N500" s="49">
        <v>14000</v>
      </c>
      <c r="O500" s="104">
        <f>(O$516-O$496)/5+O496</f>
        <v>5.21</v>
      </c>
      <c r="P500" s="134">
        <f t="shared" si="85"/>
        <v>2687.1401151631476</v>
      </c>
      <c r="Q500" s="63">
        <f>$C500/Q499</f>
        <v>307.80122197085126</v>
      </c>
      <c r="R500" s="49">
        <v>14000</v>
      </c>
      <c r="S500" s="104">
        <f>(S$516-S$496)/5+S496</f>
        <v>4.8499999999999996</v>
      </c>
      <c r="T500" s="139">
        <f t="shared" si="86"/>
        <v>2886.5979381443303</v>
      </c>
      <c r="U500" s="63">
        <f>$C500/U499</f>
        <v>329.26146653057197</v>
      </c>
      <c r="V500" s="49">
        <v>14000</v>
      </c>
      <c r="W500" s="104">
        <f>(W$516-W$496)/5+W496</f>
        <v>4.3899999999999997</v>
      </c>
      <c r="X500" s="139">
        <f t="shared" si="87"/>
        <v>3189.0660592255126</v>
      </c>
      <c r="Y500" s="63">
        <f>$C500/Y499</f>
        <v>379.10379862006226</v>
      </c>
      <c r="Z500" s="49">
        <v>14000</v>
      </c>
      <c r="AA500" s="104">
        <f>(AA$516-AA$496)/5+AA496</f>
        <v>3.92</v>
      </c>
      <c r="AB500" s="147">
        <f t="shared" si="88"/>
        <v>3571.4285714285716</v>
      </c>
      <c r="AC500" s="63">
        <f>IF($C500&gt;Z499,AB499,$C500/AC499)</f>
        <v>452.8472772557455</v>
      </c>
      <c r="AL500" s="23"/>
    </row>
    <row r="501" spans="1:38" x14ac:dyDescent="0.25">
      <c r="A501" s="128"/>
      <c r="B501" s="187"/>
      <c r="C501" s="225">
        <f>C502/X$2/60/1.11</f>
        <v>5.0121588780814719</v>
      </c>
      <c r="D501" s="38">
        <f>IF(AND(D500&lt;F$5,C500&lt;F502),C500/F502*100,IF(AND(D500&lt;J$5,C500&lt;J502),C500/(F502-((D500-F$5)/(J$5-F$5))*(F502-J502))*100,IF(AND(D500&lt;N$5,C500&lt;N502),C500/(J502-((D500-J$5)/(N$5-J$5))*(J502-N502))*100,IF(AND(D500&lt;R$5,C500&lt;R502),C500/(N502-((D500-N$5)/(R$5-N$5))*(N502-R502))*100,IF(AND(D500&lt;V$5,C504&lt;V502),C500/(R502-((D500-R$5)/(V$5-R$5))*(R502-V502))*100,100)))))</f>
        <v>24.574715143583603</v>
      </c>
      <c r="E501" s="28" t="s">
        <v>21</v>
      </c>
      <c r="F501" s="5">
        <v>11200</v>
      </c>
      <c r="G501" s="104">
        <f>(G$517-G$497)/5+G497</f>
        <v>6.42</v>
      </c>
      <c r="H501" s="134">
        <f t="shared" si="89"/>
        <v>1744.5482866043615</v>
      </c>
      <c r="I501" s="129">
        <f>IF($C500&gt;F499,4,IF($C500&gt;F500,3,IF($C500&gt;F501,2,IF($C500&gt;F502,1,0))))</f>
        <v>0</v>
      </c>
      <c r="J501" s="49">
        <v>11200</v>
      </c>
      <c r="K501" s="104">
        <f>(K$517-K$497)/5+K497</f>
        <v>5.99</v>
      </c>
      <c r="L501" s="134">
        <f t="shared" si="84"/>
        <v>1869.7829716193655</v>
      </c>
      <c r="M501" s="129">
        <f>IF($C500&gt;J499,4,IF($C500&gt;J500,3,IF($C500&gt;J501,2,IF($C500&gt;J502,1,0))))</f>
        <v>0</v>
      </c>
      <c r="N501" s="49">
        <v>11200</v>
      </c>
      <c r="O501" s="104">
        <f>(O$517-O$497)/5+O497</f>
        <v>5.68</v>
      </c>
      <c r="P501" s="134">
        <f t="shared" si="85"/>
        <v>1971.8309859154931</v>
      </c>
      <c r="Q501" s="129">
        <f>IF($C500&gt;N499,4,IF($C500&gt;N500,3,IF($C500&gt;N501,2,IF($C500&gt;N502,1,0))))</f>
        <v>0</v>
      </c>
      <c r="R501" s="49">
        <v>11200</v>
      </c>
      <c r="S501" s="104">
        <f>(S$517-S$497)/5+S497</f>
        <v>5.36</v>
      </c>
      <c r="T501" s="139">
        <f t="shared" si="86"/>
        <v>2089.5522388059699</v>
      </c>
      <c r="U501" s="129">
        <f>IF($C500&gt;R499,4,IF($C500&gt;R500,3,IF($C500&gt;R501,2,IF($C500&gt;R502,1,0))))</f>
        <v>0</v>
      </c>
      <c r="V501" s="49">
        <v>11200</v>
      </c>
      <c r="W501" s="104">
        <f>(W$517-W$497)/5+W497</f>
        <v>4.74</v>
      </c>
      <c r="X501" s="139">
        <f t="shared" si="87"/>
        <v>2362.8691983122362</v>
      </c>
      <c r="Y501" s="129">
        <f>IF($C500&gt;V499,4,IF($C500&gt;V500,3,IF($C500&gt;V501,2,IF($C500&gt;V502,1,0))))</f>
        <v>0</v>
      </c>
      <c r="Z501" s="49">
        <v>11200</v>
      </c>
      <c r="AA501" s="104">
        <f>(AA$517-AA$497)/5+AA497</f>
        <v>4.12</v>
      </c>
      <c r="AB501" s="147">
        <f t="shared" si="88"/>
        <v>2718.4466019417473</v>
      </c>
      <c r="AC501" s="129">
        <f>IF($C500&gt;Z499,4,IF($C500&gt;Z500,3,IF($C500&gt;Z501,2,IF($C500&gt;Z502,1,0))))</f>
        <v>0</v>
      </c>
      <c r="AL501" s="23"/>
    </row>
    <row r="502" spans="1:38" ht="15.75" thickBot="1" x14ac:dyDescent="0.3">
      <c r="A502" s="128"/>
      <c r="B502" s="188"/>
      <c r="C502" s="161">
        <f>D502*D499</f>
        <v>1669.0489064011304</v>
      </c>
      <c r="D502" s="33">
        <f>IF(AND(C500&gt;Z499,D500&gt;Z$5),AB499,IF(D500&gt;V$5,((D500-V$5)/(Z$5-V$5))*(AC500-Y500)+Y500,IF(D500&gt;R$5,((D500-R$5)/(V$5-R$5))*(Y500-U500)+U500,IF(D500&gt;N$5,((D500-N$5)/(R$5-N$5))*(U500-Q500)+Q500,IF(D500&gt;J$5,((D500-J$5)/(N$5-J$5))*(Q500-M500)+M500,IF(D500&gt;F$5,((D500-F$5)/(J$5-F$5))*(M500-I500)+I500,I500))))))</f>
        <v>264.32922096496327</v>
      </c>
      <c r="E502" s="29" t="s">
        <v>7</v>
      </c>
      <c r="F502" s="114">
        <f>(F$518-F$498)/5+F498</f>
        <v>6980</v>
      </c>
      <c r="G502" s="106">
        <f>(G$518-G$498)/5+G498</f>
        <v>6.92</v>
      </c>
      <c r="H502" s="135">
        <f t="shared" si="89"/>
        <v>1008.6705202312139</v>
      </c>
      <c r="I502" s="131">
        <f>IF(I501=1,($C500-F502)/(F501-F502),IF(I501=2,($C500-F501)/(F500-F501),IF(I501=3,($C500-F500)/(F499-F500),0)))</f>
        <v>0</v>
      </c>
      <c r="J502" s="108">
        <f>(J$518-J$498)/5+J498</f>
        <v>6460</v>
      </c>
      <c r="K502" s="106">
        <f>(K$518-K$498)/5+K498</f>
        <v>5.68</v>
      </c>
      <c r="L502" s="135">
        <f t="shared" si="84"/>
        <v>1137.323943661972</v>
      </c>
      <c r="M502" s="131">
        <f>IF(M501=1,($C500-J502)/(J501-J502),IF(M501=2,($C500-J501)/(J500-J501),IF(M501=3,($C500-J500)/(J499-J500),0)))</f>
        <v>0</v>
      </c>
      <c r="N502" s="108">
        <f>(N$518-N$498)/5+N498</f>
        <v>6000</v>
      </c>
      <c r="O502" s="106">
        <f>(O$518-O$498)/5+O498</f>
        <v>5.37</v>
      </c>
      <c r="P502" s="135">
        <f t="shared" si="85"/>
        <v>1117.31843575419</v>
      </c>
      <c r="Q502" s="131">
        <f>IF(Q501=1,($C500-N502)/(N501-N502),IF(Q501=2,($C500-N501)/(N500-N501),IF(Q501=3,($C500-N500)/(N499-N500),0)))</f>
        <v>0</v>
      </c>
      <c r="R502" s="108">
        <f>(R$518-R$498)/5+R498</f>
        <v>5520</v>
      </c>
      <c r="S502" s="106">
        <f>(S$518-S$498)/5+S498</f>
        <v>5.0200000000000005</v>
      </c>
      <c r="T502" s="142">
        <f t="shared" si="86"/>
        <v>1099.6015936254978</v>
      </c>
      <c r="U502" s="131">
        <f>IF(U501=1,($C500-R502)/(R501-R502),IF(U501=2,($C500-R501)/(R500-R501),IF(U501=3,($C500-R500)/(R499-R500),0)))</f>
        <v>0</v>
      </c>
      <c r="V502" s="108">
        <f>(V$518-V$498)/5+V498</f>
        <v>5360</v>
      </c>
      <c r="W502" s="106">
        <f>(W$518-W$498)/5+W498</f>
        <v>4.3599999999999994</v>
      </c>
      <c r="X502" s="142">
        <f t="shared" si="87"/>
        <v>1229.3577981651379</v>
      </c>
      <c r="Y502" s="131">
        <f>IF(Y501=1,($C500-V502)/(V501-V502),IF(Y501=2,($C500-V501)/(V500-V501),IF(Y501=3,($C500-V500)/(V499-V500),0)))</f>
        <v>0</v>
      </c>
      <c r="Z502" s="108">
        <f>(Z$518-Z$498)/5+Z498</f>
        <v>5180</v>
      </c>
      <c r="AA502" s="106">
        <f>(AA$518-AA$498)/5+AA498</f>
        <v>3.6500000000000004</v>
      </c>
      <c r="AB502" s="148">
        <f t="shared" si="88"/>
        <v>1419.1780821917807</v>
      </c>
      <c r="AC502" s="131">
        <f>IF(AC501=1,($C500-Z502)/(Z501-Z502),IF(AC501=2,($C500-Z501)/(Z500-Z501),IF(AC501=3,($C500-Z500)/(Z499-Z500),0)))</f>
        <v>0</v>
      </c>
      <c r="AL502" s="23"/>
    </row>
    <row r="503" spans="1:38" x14ac:dyDescent="0.25">
      <c r="A503" s="128"/>
      <c r="B503" s="186">
        <v>17</v>
      </c>
      <c r="C503" s="25"/>
      <c r="D503" s="31">
        <f>IF(D504&gt;V$5,(1-(D504-V$5)/(Z$5-V$5))*(Y503-AC503)+AC503,IF(D504&gt;R$5,(1-(D504-R$5)/(V$5-R$5))*(U503-Y503)+Y503,IF(D504&gt;N$5,(1-(D504-N$5)/(R$5-N$5))*(Q503-U503)+U503,IF(D504&gt;J$5,(1-(D504-J$5)/(N$5-J$5))*(M503-Q503)+Q503,IF(D504&gt;F$5,(1-(D504-F$5)/(J$5-F$5))*(I503-M503)+M503,I503)))))</f>
        <v>7.7476984529052491</v>
      </c>
      <c r="E503" s="27" t="s">
        <v>6</v>
      </c>
      <c r="F503" s="75">
        <f>(F$515-F$495)/5+F499</f>
        <v>19540</v>
      </c>
      <c r="G503" s="105">
        <f>(G$515-G$495)/5+G499</f>
        <v>6.1099999999999994</v>
      </c>
      <c r="H503" s="133">
        <f t="shared" si="89"/>
        <v>3198.0360065466452</v>
      </c>
      <c r="I503" s="16">
        <f>IF(I505=0,G506,IF(I505=1,(G505-G506)*I506+G506,IF(I505=2,(G504-G505)*I506+G505,IF(I505=3,(G503-G504)*I506+G504,G503))))</f>
        <v>8.69</v>
      </c>
      <c r="J503" s="107">
        <f>(J$515-J$495)/5+J499</f>
        <v>19240</v>
      </c>
      <c r="K503" s="105">
        <f>(K$515-K$495)/5+K499</f>
        <v>5.6</v>
      </c>
      <c r="L503" s="133">
        <f t="shared" ref="L503:L518" si="90">J503/K503</f>
        <v>3435.7142857142858</v>
      </c>
      <c r="M503" s="16">
        <f>IF(M505=0,K506,IF(M505=1,(K505-K506)*M506+K506,IF(M505=2,(K504-K505)*M506+K505,IF(M505=3,(K503-K504)*M506+K504,K503))))</f>
        <v>6.26</v>
      </c>
      <c r="N503" s="107">
        <f>(N$515-N$495)/5+N499</f>
        <v>18940</v>
      </c>
      <c r="O503" s="105">
        <f>(O$515-O$495)/5+O499</f>
        <v>5.15</v>
      </c>
      <c r="P503" s="133">
        <f t="shared" ref="P503:P518" si="91">N503/O503</f>
        <v>3677.6699029126212</v>
      </c>
      <c r="Q503" s="16">
        <f>IF(Q505=0,O506,IF(Q505=1,(O505-O506)*Q506+O506,IF(Q505=2,(O504-O505)*Q506+O505,IF(Q505=3,(O503-O504)*Q506+O504,O503))))</f>
        <v>5.69</v>
      </c>
      <c r="R503" s="107">
        <f>(R$515-R$495)/5+R499</f>
        <v>18700</v>
      </c>
      <c r="S503" s="105">
        <f>(S$515-S$495)/5+S499</f>
        <v>4.68</v>
      </c>
      <c r="T503" s="141">
        <f t="shared" ref="T503:T518" si="92">R503/S503</f>
        <v>3995.7264957264961</v>
      </c>
      <c r="U503" s="16">
        <f>IF(U505=0,S506,IF(U505=1,(S505-S506)*U506+S506,IF(U505=2,(S504-S505)*U506+S505,IF(U505=3,(S503-S504)*U506+S504,S503))))</f>
        <v>5.0900000000000007</v>
      </c>
      <c r="V503" s="107">
        <f>(V$515-V$495)/5+V499</f>
        <v>17860</v>
      </c>
      <c r="W503" s="105">
        <f>(W$515-W$495)/5+W499</f>
        <v>4.16</v>
      </c>
      <c r="X503" s="141">
        <f t="shared" ref="X503:X518" si="93">V503/W503</f>
        <v>4293.2692307692305</v>
      </c>
      <c r="Y503" s="16">
        <f>IF(Y505=0,W506,IF(Y505=1,(W505-W506)*Y506+W506,IF(Y505=2,(W504-W505)*Y506+W505,IF(Y505=3,(W503-W504)*Y506+W504,W503))))</f>
        <v>4.3699999999999992</v>
      </c>
      <c r="Z503" s="107">
        <f>(Z$515-Z$495)/5+Z499</f>
        <v>16920</v>
      </c>
      <c r="AA503" s="105">
        <f>(AA$515-AA$495)/5+AA499</f>
        <v>3.62</v>
      </c>
      <c r="AB503" s="145">
        <f t="shared" ref="AB503:AB518" si="94">Z503/AA503</f>
        <v>4674.0331491712705</v>
      </c>
      <c r="AC503" s="59">
        <f>IF(AC505=0,AA506,IF(AC505=1,(AA505-AA506)*AC506+AA506,IF(AC505=2,(AA504-AA505)*AC506+AA505,IF(AC505=3,(AA503-AA504)*AC506+AA504,AA503))))</f>
        <v>3.6000000000000005</v>
      </c>
      <c r="AE503" s="23"/>
      <c r="AF503" s="23"/>
      <c r="AG503" s="23"/>
      <c r="AH503" s="23"/>
      <c r="AI503" s="23"/>
      <c r="AJ503" s="23"/>
      <c r="AK503" s="23"/>
      <c r="AL503" s="23"/>
    </row>
    <row r="504" spans="1:38" x14ac:dyDescent="0.25">
      <c r="A504" s="128"/>
      <c r="B504" s="187"/>
      <c r="C504" s="13">
        <f>C$1/(21-E$1)*(C$391-B503)</f>
        <v>1322.3140495867769</v>
      </c>
      <c r="D504" s="32">
        <f>(C504/P$1)^(1/1.3)*50+C$391+$C$2/2+$N$2/100*5+X$2/2</f>
        <v>28.877784144422844</v>
      </c>
      <c r="E504" s="28" t="s">
        <v>20</v>
      </c>
      <c r="F504" s="5">
        <v>14000</v>
      </c>
      <c r="G504" s="104">
        <f>(G$516-G$496)/5+G500</f>
        <v>6.3599999999999994</v>
      </c>
      <c r="H504" s="134">
        <f t="shared" si="89"/>
        <v>2201.2578616352203</v>
      </c>
      <c r="I504" s="63">
        <f>$C504/I503</f>
        <v>152.16502296740816</v>
      </c>
      <c r="J504" s="49">
        <v>14000</v>
      </c>
      <c r="K504" s="104">
        <f>(K$516-K$496)/5+K500</f>
        <v>5.8900000000000006</v>
      </c>
      <c r="L504" s="134">
        <f t="shared" si="90"/>
        <v>2376.9100169779285</v>
      </c>
      <c r="M504" s="63">
        <f>$C504/M503</f>
        <v>211.23227629181741</v>
      </c>
      <c r="N504" s="49">
        <v>14000</v>
      </c>
      <c r="O504" s="104">
        <f>(O$516-O$496)/5+O500</f>
        <v>5.42</v>
      </c>
      <c r="P504" s="134">
        <f t="shared" si="91"/>
        <v>2583.0258302583024</v>
      </c>
      <c r="Q504" s="63">
        <f>$C504/Q503</f>
        <v>232.39262734389752</v>
      </c>
      <c r="R504" s="49">
        <v>14000</v>
      </c>
      <c r="S504" s="104">
        <f>(S$516-S$496)/5+S500</f>
        <v>4.9499999999999993</v>
      </c>
      <c r="T504" s="139">
        <f t="shared" si="92"/>
        <v>2828.2828282828286</v>
      </c>
      <c r="U504" s="63">
        <f>$C504/U503</f>
        <v>259.78665021351213</v>
      </c>
      <c r="V504" s="49">
        <v>14000</v>
      </c>
      <c r="W504" s="104">
        <f>(W$516-W$496)/5+W500</f>
        <v>4.4799999999999995</v>
      </c>
      <c r="X504" s="139">
        <f t="shared" si="93"/>
        <v>3125.0000000000005</v>
      </c>
      <c r="Y504" s="63">
        <f>$C504/Y503</f>
        <v>302.58902736539522</v>
      </c>
      <c r="Z504" s="49">
        <v>14000</v>
      </c>
      <c r="AA504" s="104">
        <f>(AA$516-AA$496)/5+AA500</f>
        <v>3.9899999999999998</v>
      </c>
      <c r="AB504" s="147">
        <f t="shared" si="94"/>
        <v>3508.7719298245615</v>
      </c>
      <c r="AC504" s="63">
        <f>IF($C504&gt;Z503,AB503,$C504/AC503)</f>
        <v>367.30945821854908</v>
      </c>
      <c r="AL504" s="23"/>
    </row>
    <row r="505" spans="1:38" x14ac:dyDescent="0.25">
      <c r="A505" s="128"/>
      <c r="B505" s="187"/>
      <c r="C505" s="225">
        <f>C506/X$2/60/1.11</f>
        <v>4.0732426166310383</v>
      </c>
      <c r="D505" s="38">
        <f>IF(AND(D504&lt;F$5,C504&lt;F506),C504/F506*100,IF(AND(D504&lt;J$5,C504&lt;J506),C504/(F506-((D504-F$5)/(J$5-F$5))*(F506-J506))*100,IF(AND(D504&lt;N$5,C504&lt;N506),C504/(J506-((D504-J$5)/(N$5-J$5))*(J506-N506))*100,IF(AND(D504&lt;R$5,C504&lt;R506),C504/(N506-((D504-N$5)/(R$5-N$5))*(N506-R506))*100,IF(AND(D504&lt;V$5,C508&lt;V506),C504/(R506-((D504-R$5)/(V$5-R$5))*(R506-V506))*100,100)))))</f>
        <v>19.302165006676717</v>
      </c>
      <c r="E505" s="28" t="s">
        <v>21</v>
      </c>
      <c r="F505" s="5">
        <v>11200</v>
      </c>
      <c r="G505" s="104">
        <f>(G$517-G$497)/5+G501</f>
        <v>6.84</v>
      </c>
      <c r="H505" s="134">
        <f t="shared" si="89"/>
        <v>1637.4269005847952</v>
      </c>
      <c r="I505" s="129">
        <f>IF($C504&gt;F503,4,IF($C504&gt;F504,3,IF($C504&gt;F505,2,IF($C504&gt;F506,1,0))))</f>
        <v>0</v>
      </c>
      <c r="J505" s="49">
        <v>11200</v>
      </c>
      <c r="K505" s="104">
        <f>(K$517-K$497)/5+K501</f>
        <v>6.33</v>
      </c>
      <c r="L505" s="134">
        <f t="shared" si="90"/>
        <v>1769.3522906793048</v>
      </c>
      <c r="M505" s="129">
        <f>IF($C504&gt;J503,4,IF($C504&gt;J504,3,IF($C504&gt;J505,2,IF($C504&gt;J506,1,0))))</f>
        <v>0</v>
      </c>
      <c r="N505" s="49">
        <v>11200</v>
      </c>
      <c r="O505" s="104">
        <f>(O$517-O$497)/5+O501</f>
        <v>5.9099999999999993</v>
      </c>
      <c r="P505" s="134">
        <f t="shared" si="91"/>
        <v>1895.0930626057532</v>
      </c>
      <c r="Q505" s="129">
        <f>IF($C504&gt;N503,4,IF($C504&gt;N504,3,IF($C504&gt;N505,2,IF($C504&gt;N506,1,0))))</f>
        <v>0</v>
      </c>
      <c r="R505" s="49">
        <v>11200</v>
      </c>
      <c r="S505" s="104">
        <f>(S$517-S$497)/5+S501</f>
        <v>5.4700000000000006</v>
      </c>
      <c r="T505" s="139">
        <f t="shared" si="92"/>
        <v>2047.5319926873856</v>
      </c>
      <c r="U505" s="129">
        <f>IF($C504&gt;R503,4,IF($C504&gt;R504,3,IF($C504&gt;R505,2,IF($C504&gt;R506,1,0))))</f>
        <v>0</v>
      </c>
      <c r="V505" s="49">
        <v>11200</v>
      </c>
      <c r="W505" s="104">
        <f>(W$517-W$497)/5+W501</f>
        <v>4.83</v>
      </c>
      <c r="X505" s="139">
        <f t="shared" si="93"/>
        <v>2318.840579710145</v>
      </c>
      <c r="Y505" s="129">
        <f>IF($C504&gt;V503,4,IF($C504&gt;V504,3,IF($C504&gt;V505,2,IF($C504&gt;V506,1,0))))</f>
        <v>0</v>
      </c>
      <c r="Z505" s="49">
        <v>11200</v>
      </c>
      <c r="AA505" s="104">
        <f>(AA$517-AA$497)/5+AA501</f>
        <v>4.1900000000000004</v>
      </c>
      <c r="AB505" s="147">
        <f t="shared" si="94"/>
        <v>2673.0310262529829</v>
      </c>
      <c r="AC505" s="129">
        <f>IF($C504&gt;Z503,4,IF($C504&gt;Z504,3,IF($C504&gt;Z505,2,IF($C504&gt;Z506,1,0))))</f>
        <v>0</v>
      </c>
      <c r="AL505" s="23"/>
    </row>
    <row r="506" spans="1:38" ht="15.75" thickBot="1" x14ac:dyDescent="0.3">
      <c r="A506" s="128"/>
      <c r="B506" s="188"/>
      <c r="C506" s="161">
        <f>D506*D503</f>
        <v>1356.3897913381359</v>
      </c>
      <c r="D506" s="33">
        <f>IF(AND(C504&gt;Z503,D504&gt;Z$5),AB503,IF(D504&gt;V$5,((D504-V$5)/(Z$5-V$5))*(AC504-Y504)+Y504,IF(D504&gt;R$5,((D504-R$5)/(V$5-R$5))*(Y504-U504)+U504,IF(D504&gt;N$5,((D504-N$5)/(R$5-N$5))*(U504-Q504)+Q504,IF(D504&gt;J$5,((D504-J$5)/(N$5-J$5))*(Q504-M504)+M504,IF(D504&gt;F$5,((D504-F$5)/(J$5-F$5))*(M504-I504)+I504,I504))))))</f>
        <v>175.07002880700833</v>
      </c>
      <c r="E506" s="29" t="s">
        <v>7</v>
      </c>
      <c r="F506" s="114">
        <f>(F$518-F$498)/5+F502</f>
        <v>7060</v>
      </c>
      <c r="G506" s="106">
        <f>(G$518-G$498)/5+G502</f>
        <v>8.69</v>
      </c>
      <c r="H506" s="135">
        <f t="shared" si="89"/>
        <v>812.42807825086311</v>
      </c>
      <c r="I506" s="131">
        <f>IF(I505=1,($C504-F506)/(F505-F506),IF(I505=2,($C504-F505)/(F504-F505),IF(I505=3,($C504-F504)/(F503-F504),0)))</f>
        <v>0</v>
      </c>
      <c r="J506" s="108">
        <f>(J$518-J$498)/5+J502</f>
        <v>6520</v>
      </c>
      <c r="K506" s="106">
        <f>(K$518-K$498)/5+K502</f>
        <v>6.26</v>
      </c>
      <c r="L506" s="135">
        <f t="shared" si="90"/>
        <v>1041.5335463258787</v>
      </c>
      <c r="M506" s="131">
        <f>IF(M505=1,($C504-J506)/(J505-J506),IF(M505=2,($C504-J505)/(J504-J505),IF(M505=3,($C504-J504)/(J503-J504),0)))</f>
        <v>0</v>
      </c>
      <c r="N506" s="108">
        <f>(N$518-N$498)/5+N502</f>
        <v>6100</v>
      </c>
      <c r="O506" s="106">
        <f>(O$518-O$498)/5+O502</f>
        <v>5.69</v>
      </c>
      <c r="P506" s="135">
        <f t="shared" si="91"/>
        <v>1072.0562390158173</v>
      </c>
      <c r="Q506" s="131">
        <f>IF(Q505=1,($C504-N506)/(N505-N506),IF(Q505=2,($C504-N505)/(N504-N505),IF(Q505=3,($C504-N504)/(N503-N504),0)))</f>
        <v>0</v>
      </c>
      <c r="R506" s="108">
        <f>(R$518-R$498)/5+R502</f>
        <v>5640</v>
      </c>
      <c r="S506" s="106">
        <f>(S$518-S$498)/5+S502</f>
        <v>5.0900000000000007</v>
      </c>
      <c r="T506" s="142">
        <f t="shared" si="92"/>
        <v>1108.0550098231824</v>
      </c>
      <c r="U506" s="131">
        <f>IF(U505=1,($C504-R506)/(R505-R506),IF(U505=2,($C504-R505)/(R504-R505),IF(U505=3,($C504-R504)/(R503-R504),0)))</f>
        <v>0</v>
      </c>
      <c r="V506" s="108">
        <f>(V$518-V$498)/5+V502</f>
        <v>5420</v>
      </c>
      <c r="W506" s="106">
        <f>(W$518-W$498)/5+W502</f>
        <v>4.3699999999999992</v>
      </c>
      <c r="X506" s="142">
        <f t="shared" si="93"/>
        <v>1240.2745995423343</v>
      </c>
      <c r="Y506" s="131">
        <f>IF(Y505=1,($C504-V506)/(V505-V506),IF(Y505=2,($C504-V505)/(V504-V505),IF(Y505=3,($C504-V504)/(V503-V504),0)))</f>
        <v>0</v>
      </c>
      <c r="Z506" s="108">
        <f>(Z$518-Z$498)/5+Z502</f>
        <v>5160</v>
      </c>
      <c r="AA506" s="106">
        <f>(AA$518-AA$498)/5+AA502</f>
        <v>3.6000000000000005</v>
      </c>
      <c r="AB506" s="148">
        <f t="shared" si="94"/>
        <v>1433.333333333333</v>
      </c>
      <c r="AC506" s="131">
        <f>IF(AC505=1,($C504-Z506)/(Z505-Z506),IF(AC505=2,($C504-Z505)/(Z504-Z505),IF(AC505=3,($C504-Z504)/(Z503-Z504),0)))</f>
        <v>0</v>
      </c>
      <c r="AL506" s="23"/>
    </row>
    <row r="507" spans="1:38" x14ac:dyDescent="0.25">
      <c r="A507" s="128"/>
      <c r="B507" s="186">
        <v>18</v>
      </c>
      <c r="C507" s="34"/>
      <c r="D507" s="31">
        <f>IF(D508&gt;V$5,(1-(D508-V$5)/(Z$5-V$5))*(Y507-AC507)+AC507,IF(D508&gt;R$5,(1-(D508-R$5)/(V$5-R$5))*(U507-Y507)+Y507,IF(D508&gt;N$5,(1-(D508-N$5)/(R$5-N$5))*(Q507-U507)+U507,IF(D508&gt;J$5,(1-(D508-J$5)/(N$5-J$5))*(M507-Q507)+Q507,IF(D508&gt;F$5,(1-(D508-F$5)/(J$5-F$5))*(I507-M507)+M507,I507)))))</f>
        <v>9.4427103903797676</v>
      </c>
      <c r="E507" s="27" t="s">
        <v>6</v>
      </c>
      <c r="F507" s="75">
        <f>(F$515-F$495)/5+F503</f>
        <v>20060</v>
      </c>
      <c r="G507" s="105">
        <f>(G$515-G$495)/5+G503</f>
        <v>6.4899999999999993</v>
      </c>
      <c r="H507" s="133">
        <f t="shared" ref="H507:H518" si="95">F507/G507</f>
        <v>3090.9090909090914</v>
      </c>
      <c r="I507" s="16">
        <f>IF(I509=0,G510,IF(I509=1,(G509-G510)*I510+G510,IF(I509=2,(G508-G509)*I510+G509,IF(I509=3,(G507-G508)*I510+G508,G507))))</f>
        <v>10.459999999999999</v>
      </c>
      <c r="J507" s="107">
        <f>(J$515-J$495)/5+J503</f>
        <v>19760</v>
      </c>
      <c r="K507" s="105">
        <f>(K$515-K$495)/5+K503</f>
        <v>5.8999999999999995</v>
      </c>
      <c r="L507" s="133">
        <f t="shared" si="90"/>
        <v>3349.1525423728817</v>
      </c>
      <c r="M507" s="16">
        <f>IF(M509=0,K510,IF(M509=1,(K509-K510)*M510+K510,IF(M509=2,(K508-K509)*M510+K509,IF(M509=3,(K507-K508)*M510+K508,K507))))</f>
        <v>6.84</v>
      </c>
      <c r="N507" s="107">
        <f>(N$515-N$495)/5+N503</f>
        <v>19460</v>
      </c>
      <c r="O507" s="105">
        <f>(O$515-O$495)/5+O503</f>
        <v>5.3500000000000005</v>
      </c>
      <c r="P507" s="133">
        <f t="shared" si="91"/>
        <v>3637.3831775700933</v>
      </c>
      <c r="Q507" s="16">
        <f>IF(Q509=0,O510,IF(Q509=1,(O509-O510)*Q510+O510,IF(Q509=2,(O508-O509)*Q510+O509,IF(Q509=3,(O507-O508)*Q510+O508,O507))))</f>
        <v>6.0100000000000007</v>
      </c>
      <c r="R507" s="107">
        <f>(R$515-R$495)/5+R503</f>
        <v>19200</v>
      </c>
      <c r="S507" s="105">
        <f>(S$515-S$495)/5+S503</f>
        <v>4.7699999999999996</v>
      </c>
      <c r="T507" s="141">
        <f t="shared" si="92"/>
        <v>4025.1572327044028</v>
      </c>
      <c r="U507" s="16">
        <f>IF(U509=0,S510,IF(U509=1,(S509-S510)*U510+S510,IF(U509=2,(S508-S509)*U510+S509,IF(U509=3,(S507-S508)*U510+S508,S507))))</f>
        <v>5.160000000000001</v>
      </c>
      <c r="V507" s="107">
        <f>(V$515-V$495)/5+V503</f>
        <v>18340</v>
      </c>
      <c r="W507" s="105">
        <f>(W$515-W$495)/5+W503</f>
        <v>4.24</v>
      </c>
      <c r="X507" s="141">
        <f t="shared" si="93"/>
        <v>4325.4716981132069</v>
      </c>
      <c r="Y507" s="16">
        <f>IF(Y509=0,W510,IF(Y509=1,(W509-W510)*Y510+W510,IF(Y509=2,(W508-W509)*Y510+W509,IF(Y509=3,(W507-W508)*Y510+W508,W507))))</f>
        <v>4.379999999999999</v>
      </c>
      <c r="Z507" s="107">
        <f>(Z$515-Z$495)/5+Z503</f>
        <v>17380</v>
      </c>
      <c r="AA507" s="105">
        <f>(AA$515-AA$495)/5+AA503</f>
        <v>3.68</v>
      </c>
      <c r="AB507" s="145">
        <f t="shared" si="94"/>
        <v>4722.826086956522</v>
      </c>
      <c r="AC507" s="59">
        <f>IF(AC509=0,AA510,IF(AC509=1,(AA509-AA510)*AC510+AA510,IF(AC509=2,(AA508-AA509)*AC510+AA509,IF(AC509=3,(AA507-AA508)*AC510+AA508,AA507))))</f>
        <v>3.5500000000000007</v>
      </c>
      <c r="AE507" s="23"/>
      <c r="AF507" s="23"/>
      <c r="AG507" s="23"/>
      <c r="AH507" s="23"/>
      <c r="AI507" s="23"/>
      <c r="AJ507" s="23"/>
      <c r="AK507" s="23"/>
      <c r="AL507" s="23"/>
    </row>
    <row r="508" spans="1:38" x14ac:dyDescent="0.25">
      <c r="A508" s="128"/>
      <c r="B508" s="187"/>
      <c r="C508" s="13">
        <f>C$1/(21-E$1)*(C$391-B507)</f>
        <v>991.73553719008271</v>
      </c>
      <c r="D508" s="32">
        <f>(C508/P$1)^(1/1.3)*50+C$391+$C$2/2+$N$2/100*5+X$2/2</f>
        <v>27.810192291768598</v>
      </c>
      <c r="E508" s="28" t="s">
        <v>20</v>
      </c>
      <c r="F508" s="5">
        <v>14000</v>
      </c>
      <c r="G508" s="104">
        <f>(G$516-G$496)/5+G504</f>
        <v>6.7899999999999991</v>
      </c>
      <c r="H508" s="134">
        <f t="shared" si="95"/>
        <v>2061.855670103093</v>
      </c>
      <c r="I508" s="63">
        <f>$C508/I507</f>
        <v>94.812192848000265</v>
      </c>
      <c r="J508" s="49">
        <v>14000</v>
      </c>
      <c r="K508" s="104">
        <f>(K$516-K$496)/5+K504</f>
        <v>6.2100000000000009</v>
      </c>
      <c r="L508" s="134">
        <f t="shared" si="90"/>
        <v>2254.428341384863</v>
      </c>
      <c r="M508" s="63">
        <f>$C508/M507</f>
        <v>144.99057561258519</v>
      </c>
      <c r="N508" s="49">
        <v>14000</v>
      </c>
      <c r="O508" s="104">
        <f>(O$516-O$496)/5+O504</f>
        <v>5.63</v>
      </c>
      <c r="P508" s="134">
        <f t="shared" si="91"/>
        <v>2486.6785079928954</v>
      </c>
      <c r="Q508" s="63">
        <f>$C508/Q507</f>
        <v>165.01423247755119</v>
      </c>
      <c r="R508" s="49">
        <v>14000</v>
      </c>
      <c r="S508" s="104">
        <f>(S$516-S$496)/5+S504</f>
        <v>5.0499999999999989</v>
      </c>
      <c r="T508" s="139">
        <f t="shared" si="92"/>
        <v>2772.2772277227727</v>
      </c>
      <c r="U508" s="63">
        <f>$C508/U507</f>
        <v>192.19680953296174</v>
      </c>
      <c r="V508" s="49">
        <v>14000</v>
      </c>
      <c r="W508" s="104">
        <f>(W$516-W$496)/5+W504</f>
        <v>4.5699999999999994</v>
      </c>
      <c r="X508" s="139">
        <f t="shared" si="93"/>
        <v>3063.4573304157552</v>
      </c>
      <c r="Y508" s="63">
        <f>$C508/Y507</f>
        <v>226.4236386278728</v>
      </c>
      <c r="Z508" s="49">
        <v>14000</v>
      </c>
      <c r="AA508" s="104">
        <f>(AA$516-AA$496)/5+AA504</f>
        <v>4.0599999999999996</v>
      </c>
      <c r="AB508" s="147">
        <f t="shared" si="94"/>
        <v>3448.275862068966</v>
      </c>
      <c r="AC508" s="63">
        <f>IF($C508&gt;Z507,AB507,$C508/AC507)</f>
        <v>279.36212315213589</v>
      </c>
      <c r="AL508" s="23"/>
    </row>
    <row r="509" spans="1:38" x14ac:dyDescent="0.25">
      <c r="A509" s="128"/>
      <c r="B509" s="187"/>
      <c r="C509" s="225">
        <f>C510/X$2/60/1.11</f>
        <v>3.0883981736011061</v>
      </c>
      <c r="D509" s="38">
        <f>IF(AND(D508&lt;F$5,C508&lt;F510),C508/F510*100,IF(AND(D508&lt;J$5,C508&lt;J510),C508/(F510-((D508-F$5)/(J$5-F$5))*(F510-J510))*100,IF(AND(D508&lt;N$5,C508&lt;N510),C508/(J510-((D508-J$5)/(N$5-J$5))*(J510-N510))*100,IF(AND(D508&lt;R$5,C508&lt;R510),C508/(N510-((D508-N$5)/(R$5-N$5))*(N510-R510))*100,IF(AND(D508&lt;V$5,C512&lt;V510),C508/(R510-((D508-R$5)/(V$5-R$5))*(R510-V510))*100,100)))))</f>
        <v>14.202895561077622</v>
      </c>
      <c r="E509" s="28" t="s">
        <v>21</v>
      </c>
      <c r="F509" s="5">
        <v>11200</v>
      </c>
      <c r="G509" s="104">
        <f>(G$517-G$497)/5+G505</f>
        <v>7.26</v>
      </c>
      <c r="H509" s="134">
        <f t="shared" si="95"/>
        <v>1542.6997245179064</v>
      </c>
      <c r="I509" s="129">
        <f>IF($C508&gt;F507,4,IF($C508&gt;F508,3,IF($C508&gt;F509,2,IF($C508&gt;F510,1,0))))</f>
        <v>0</v>
      </c>
      <c r="J509" s="49">
        <v>11200</v>
      </c>
      <c r="K509" s="104">
        <f>(K$517-K$497)/5+K505</f>
        <v>6.67</v>
      </c>
      <c r="L509" s="134">
        <f t="shared" si="90"/>
        <v>1679.1604197901049</v>
      </c>
      <c r="M509" s="129">
        <f>IF($C508&gt;J507,4,IF($C508&gt;J508,3,IF($C508&gt;J509,2,IF($C508&gt;J510,1,0))))</f>
        <v>0</v>
      </c>
      <c r="N509" s="49">
        <v>11200</v>
      </c>
      <c r="O509" s="104">
        <f>(O$517-O$497)/5+O505</f>
        <v>6.1399999999999988</v>
      </c>
      <c r="P509" s="134">
        <f t="shared" si="91"/>
        <v>1824.1042345276876</v>
      </c>
      <c r="Q509" s="129">
        <f>IF($C508&gt;N507,4,IF($C508&gt;N508,3,IF($C508&gt;N509,2,IF($C508&gt;N510,1,0))))</f>
        <v>0</v>
      </c>
      <c r="R509" s="49">
        <v>11200</v>
      </c>
      <c r="S509" s="104">
        <f>(S$517-S$497)/5+S505</f>
        <v>5.580000000000001</v>
      </c>
      <c r="T509" s="139">
        <f t="shared" si="92"/>
        <v>2007.1684587813616</v>
      </c>
      <c r="U509" s="129">
        <f>IF($C508&gt;R507,4,IF($C508&gt;R508,3,IF($C508&gt;R509,2,IF($C508&gt;R510,1,0))))</f>
        <v>0</v>
      </c>
      <c r="V509" s="49">
        <v>11200</v>
      </c>
      <c r="W509" s="104">
        <f>(W$517-W$497)/5+W505</f>
        <v>4.92</v>
      </c>
      <c r="X509" s="139">
        <f t="shared" si="93"/>
        <v>2276.4227642276423</v>
      </c>
      <c r="Y509" s="129">
        <f>IF($C508&gt;V507,4,IF($C508&gt;V508,3,IF($C508&gt;V509,2,IF($C508&gt;V510,1,0))))</f>
        <v>0</v>
      </c>
      <c r="Z509" s="49">
        <v>11200</v>
      </c>
      <c r="AA509" s="104">
        <f>(AA$517-AA$497)/5+AA505</f>
        <v>4.2600000000000007</v>
      </c>
      <c r="AB509" s="147">
        <f t="shared" si="94"/>
        <v>2629.1079812206567</v>
      </c>
      <c r="AC509" s="129">
        <f>IF($C508&gt;Z507,4,IF($C508&gt;Z508,3,IF($C508&gt;Z509,2,IF($C508&gt;Z510,1,0))))</f>
        <v>0</v>
      </c>
      <c r="AL509" s="23"/>
    </row>
    <row r="510" spans="1:38" ht="15.75" thickBot="1" x14ac:dyDescent="0.3">
      <c r="A510" s="128"/>
      <c r="B510" s="188"/>
      <c r="C510" s="161">
        <f>D510*D507</f>
        <v>1028.4365918091685</v>
      </c>
      <c r="D510" s="33">
        <f>IF(AND(C508&gt;Z507,D508&gt;Z$5),AB507,IF(D508&gt;V$5,((D508-V$5)/(Z$5-V$5))*(AC508-Y508)+Y508,IF(D508&gt;R$5,((D508-R$5)/(V$5-R$5))*(Y508-U508)+U508,IF(D508&gt;N$5,((D508-N$5)/(R$5-N$5))*(U508-Q508)+Q508,IF(D508&gt;J$5,((D508-J$5)/(N$5-J$5))*(Q508-M508)+M508,IF(D508&gt;F$5,((D508-F$5)/(J$5-F$5))*(M508-I508)+I508,I508))))))</f>
        <v>108.91328329384534</v>
      </c>
      <c r="E510" s="29" t="s">
        <v>7</v>
      </c>
      <c r="F510" s="114">
        <f>(F$518-F$498)/5+F506</f>
        <v>7140</v>
      </c>
      <c r="G510" s="106">
        <f>(G$518-G$498)/5+G506</f>
        <v>10.459999999999999</v>
      </c>
      <c r="H510" s="135">
        <f t="shared" si="95"/>
        <v>682.60038240917788</v>
      </c>
      <c r="I510" s="131">
        <f>IF(I509=1,($C508-F510)/(F509-F510),IF(I509=2,($C508-F509)/(F508-F509),IF(I509=3,($C508-F508)/(F507-F508),0)))</f>
        <v>0</v>
      </c>
      <c r="J510" s="108">
        <f>(J$518-J$498)/5+J506</f>
        <v>6580</v>
      </c>
      <c r="K510" s="106">
        <f>(K$518-K$498)/5+K506</f>
        <v>6.84</v>
      </c>
      <c r="L510" s="135">
        <f t="shared" si="90"/>
        <v>961.98830409356731</v>
      </c>
      <c r="M510" s="131">
        <f>IF(M509=1,($C508-J510)/(J509-J510),IF(M509=2,($C508-J509)/(J508-J509),IF(M509=3,($C508-J508)/(J507-J508),0)))</f>
        <v>0</v>
      </c>
      <c r="N510" s="108">
        <f>(N$518-N$498)/5+N506</f>
        <v>6200</v>
      </c>
      <c r="O510" s="106">
        <f>(O$518-O$498)/5+O506</f>
        <v>6.0100000000000007</v>
      </c>
      <c r="P510" s="135">
        <f t="shared" si="91"/>
        <v>1031.6139767054908</v>
      </c>
      <c r="Q510" s="131">
        <f>IF(Q509=1,($C508-N510)/(N509-N510),IF(Q509=2,($C508-N509)/(N508-N509),IF(Q509=3,($C508-N508)/(N507-N508),0)))</f>
        <v>0</v>
      </c>
      <c r="R510" s="108">
        <f>(R$518-R$498)/5+R506</f>
        <v>5760</v>
      </c>
      <c r="S510" s="106">
        <f>(S$518-S$498)/5+S506</f>
        <v>5.160000000000001</v>
      </c>
      <c r="T510" s="142">
        <f t="shared" si="92"/>
        <v>1116.2790697674416</v>
      </c>
      <c r="U510" s="131">
        <f>IF(U509=1,($C508-R510)/(R509-R510),IF(U509=2,($C508-R509)/(R508-R509),IF(U509=3,($C508-R508)/(R507-R508),0)))</f>
        <v>0</v>
      </c>
      <c r="V510" s="108">
        <f>(V$518-V$498)/5+V506</f>
        <v>5480</v>
      </c>
      <c r="W510" s="106">
        <f>(W$518-W$498)/5+W506</f>
        <v>4.379999999999999</v>
      </c>
      <c r="X510" s="142">
        <f t="shared" si="93"/>
        <v>1251.1415525114157</v>
      </c>
      <c r="Y510" s="131">
        <f>IF(Y509=1,($C508-V510)/(V509-V510),IF(Y509=2,($C508-V509)/(V508-V509),IF(Y509=3,($C508-V508)/(V507-V508),0)))</f>
        <v>0</v>
      </c>
      <c r="Z510" s="108">
        <f>(Z$518-Z$498)/5+Z506</f>
        <v>5140</v>
      </c>
      <c r="AA510" s="106">
        <f>(AA$518-AA$498)/5+AA506</f>
        <v>3.5500000000000007</v>
      </c>
      <c r="AB510" s="148">
        <f t="shared" si="94"/>
        <v>1447.8873239436616</v>
      </c>
      <c r="AC510" s="131">
        <f>IF(AC509=1,($C508-Z510)/(Z509-Z510),IF(AC509=2,($C508-Z509)/(Z508-Z509),IF(AC509=3,($C508-Z508)/(Z507-Z508),0)))</f>
        <v>0</v>
      </c>
      <c r="AL510" s="23"/>
    </row>
    <row r="511" spans="1:38" x14ac:dyDescent="0.25">
      <c r="A511" s="128"/>
      <c r="B511" s="186">
        <v>19</v>
      </c>
      <c r="C511" s="25"/>
      <c r="D511" s="31">
        <f>IF(D512&gt;V$5,(1-(D512-V$5)/(Z$5-V$5))*(Y511-AC511)+AC511,IF(D512&gt;R$5,(1-(D512-R$5)/(V$5-R$5))*(U511-Y511)+Y511,IF(D512&gt;N$5,(1-(D512-N$5)/(R$5-N$5))*(Q511-U511)+U511,IF(D512&gt;J$5,(1-(D512-J$5)/(N$5-J$5))*(M511-Q511)+Q511,IF(D512&gt;F$5,(1-(D512-F$5)/(J$5-F$5))*(I511-M511)+M511,I511)))))</f>
        <v>11.433796598051234</v>
      </c>
      <c r="E511" s="27" t="s">
        <v>6</v>
      </c>
      <c r="F511" s="75">
        <f>(F$515-F$495)/5+F507</f>
        <v>20580</v>
      </c>
      <c r="G511" s="105">
        <f>(G$515-G$495)/5+G507</f>
        <v>6.8699999999999992</v>
      </c>
      <c r="H511" s="133">
        <f t="shared" si="95"/>
        <v>2995.6331877729262</v>
      </c>
      <c r="I511" s="16">
        <f>IF(I513=0,G514,IF(I513=1,(G513-G514)*I514+G514,IF(I513=2,(G512-G513)*I514+G513,IF(I513=3,(G511-G512)*I514+G512,G511))))</f>
        <v>12.229999999999999</v>
      </c>
      <c r="J511" s="107">
        <f>(J$515-J$495)/5+J507</f>
        <v>20280</v>
      </c>
      <c r="K511" s="105">
        <f>(K$515-K$495)/5+K507</f>
        <v>6.1999999999999993</v>
      </c>
      <c r="L511" s="133">
        <f t="shared" si="90"/>
        <v>3270.9677419354844</v>
      </c>
      <c r="M511" s="16">
        <f>IF(M513=0,K514,IF(M513=1,(K513-K514)*M514+K514,IF(M513=2,(K512-K513)*M514+K513,IF(M513=3,(K511-K512)*M514+K512,K511))))</f>
        <v>7.42</v>
      </c>
      <c r="N511" s="107">
        <f>(N$515-N$495)/5+N507</f>
        <v>19980</v>
      </c>
      <c r="O511" s="105">
        <f>(O$515-O$495)/5+O507</f>
        <v>5.5500000000000007</v>
      </c>
      <c r="P511" s="133">
        <f t="shared" si="91"/>
        <v>3599.9999999999995</v>
      </c>
      <c r="Q511" s="16">
        <f>IF(Q513=0,O514,IF(Q513=1,(O513-O514)*Q514+O514,IF(Q513=2,(O512-O513)*Q514+O513,IF(Q513=3,(O511-O512)*Q514+O512,O511))))</f>
        <v>6.330000000000001</v>
      </c>
      <c r="R511" s="107">
        <f>(R$515-R$495)/5+R507</f>
        <v>19700</v>
      </c>
      <c r="S511" s="105">
        <f>(S$515-S$495)/5+S507</f>
        <v>4.8599999999999994</v>
      </c>
      <c r="T511" s="141">
        <f t="shared" si="92"/>
        <v>4053.4979423868317</v>
      </c>
      <c r="U511" s="16">
        <f>IF(U513=0,S514,IF(U513=1,(S513-S514)*U514+S514,IF(U513=2,(S512-S513)*U514+S513,IF(U513=3,(S511-S512)*U514+S512,S511))))</f>
        <v>5.2300000000000013</v>
      </c>
      <c r="V511" s="107">
        <f>(V$515-V$495)/5+V507</f>
        <v>18820</v>
      </c>
      <c r="W511" s="105">
        <f>(W$515-W$495)/5+W507</f>
        <v>4.32</v>
      </c>
      <c r="X511" s="141">
        <f t="shared" si="93"/>
        <v>4356.4814814814808</v>
      </c>
      <c r="Y511" s="16">
        <f>IF(Y513=0,W514,IF(Y513=1,(W513-W514)*Y514+W514,IF(Y513=2,(W512-W513)*Y514+W513,IF(Y513=3,(W511-W512)*Y514+W512,W511))))</f>
        <v>4.3899999999999988</v>
      </c>
      <c r="Z511" s="107">
        <f>(Z$515-Z$495)/5+Z507</f>
        <v>17840</v>
      </c>
      <c r="AA511" s="105">
        <f>(AA$515-AA$495)/5+AA507</f>
        <v>3.74</v>
      </c>
      <c r="AB511" s="145">
        <f t="shared" si="94"/>
        <v>4770.0534759358288</v>
      </c>
      <c r="AC511" s="59">
        <f>IF(AC513=0,AA514,IF(AC513=1,(AA513-AA514)*AC514+AA514,IF(AC513=2,(AA512-AA513)*AC514+AA513,IF(AC513=3,(AA511-AA512)*AC514+AA512,AA511))))</f>
        <v>3.5000000000000009</v>
      </c>
      <c r="AE511" s="23"/>
      <c r="AF511" s="23"/>
      <c r="AG511" s="23"/>
      <c r="AH511" s="23"/>
      <c r="AI511" s="23"/>
      <c r="AJ511" s="23"/>
      <c r="AK511" s="23"/>
      <c r="AL511" s="23"/>
    </row>
    <row r="512" spans="1:38" x14ac:dyDescent="0.25">
      <c r="A512" s="128"/>
      <c r="B512" s="187"/>
      <c r="C512" s="13">
        <f>C$1/(21-E$1)*(C$391-B511)</f>
        <v>661.15702479338847</v>
      </c>
      <c r="D512" s="32">
        <f>(C512/P$1)^(1/1.3)*50+C$391+$C$2/2+$N$2/100*5+X$2/2</f>
        <v>26.65530852796001</v>
      </c>
      <c r="E512" s="28" t="s">
        <v>20</v>
      </c>
      <c r="F512" s="5">
        <v>14000</v>
      </c>
      <c r="G512" s="104">
        <f>(G$516-G$496)/5+G508</f>
        <v>7.2199999999999989</v>
      </c>
      <c r="H512" s="134">
        <f t="shared" si="95"/>
        <v>1939.0581717451525</v>
      </c>
      <c r="I512" s="63">
        <f>$C512/I511</f>
        <v>54.060263678936103</v>
      </c>
      <c r="J512" s="49">
        <v>14000</v>
      </c>
      <c r="K512" s="104">
        <f>(K$516-K$496)/5+K508</f>
        <v>6.5300000000000011</v>
      </c>
      <c r="L512" s="134">
        <f t="shared" si="90"/>
        <v>2143.950995405819</v>
      </c>
      <c r="M512" s="63">
        <f>$C512/M511</f>
        <v>89.104720322559089</v>
      </c>
      <c r="N512" s="49">
        <v>14000</v>
      </c>
      <c r="O512" s="104">
        <f>(O$516-O$496)/5+O508</f>
        <v>5.84</v>
      </c>
      <c r="P512" s="134">
        <f t="shared" si="91"/>
        <v>2397.2602739726026</v>
      </c>
      <c r="Q512" s="63">
        <f>$C512/Q511</f>
        <v>104.4481871711514</v>
      </c>
      <c r="R512" s="49">
        <v>14000</v>
      </c>
      <c r="S512" s="104">
        <f>(S$516-S$496)/5+S508</f>
        <v>5.1499999999999986</v>
      </c>
      <c r="T512" s="139">
        <f t="shared" si="92"/>
        <v>2718.4466019417482</v>
      </c>
      <c r="U512" s="63">
        <f>$C512/U511</f>
        <v>126.41625713066698</v>
      </c>
      <c r="V512" s="49">
        <v>14000</v>
      </c>
      <c r="W512" s="104">
        <f>(W$516-W$496)/5+W508</f>
        <v>4.6599999999999993</v>
      </c>
      <c r="X512" s="139">
        <f t="shared" si="93"/>
        <v>3004.2918454935625</v>
      </c>
      <c r="Y512" s="63">
        <f>$C512/Y511</f>
        <v>150.60524482765118</v>
      </c>
      <c r="Z512" s="49">
        <v>14000</v>
      </c>
      <c r="AA512" s="104">
        <f>(AA$516-AA$496)/5+AA508</f>
        <v>4.13</v>
      </c>
      <c r="AB512" s="147">
        <f t="shared" si="94"/>
        <v>3389.8305084745762</v>
      </c>
      <c r="AC512" s="63">
        <f>IF($C512&gt;Z511,AB511,$C512/AC511)</f>
        <v>188.90200708382523</v>
      </c>
      <c r="AL512" s="23"/>
    </row>
    <row r="513" spans="1:38" x14ac:dyDescent="0.25">
      <c r="A513" s="128"/>
      <c r="B513" s="187"/>
      <c r="C513" s="225">
        <f>C514/X$2/60/1.11</f>
        <v>2.0553778173880315</v>
      </c>
      <c r="D513" s="38">
        <f>IF(AND(D512&lt;F$5,C512&lt;F514),C512/F514*100,IF(AND(D512&lt;J$5,C512&lt;J514),C512/(F514-((D512-F$5)/(J$5-F$5))*(F514-J514))*100,IF(AND(D512&lt;N$5,C512&lt;N514),C512/(J514-((D512-J$5)/(N$5-J$5))*(J514-N514))*100,IF(AND(D512&lt;R$5,C512&lt;R514),C512/(N514-((D512-N$5)/(R$5-N$5))*(N514-R514))*100,IF(AND(D512&lt;V$5,C516&lt;V514),C512/(R514-((D512-R$5)/(V$5-R$5))*(R514-V514))*100,100)))))</f>
        <v>9.2807096781345724</v>
      </c>
      <c r="E513" s="28" t="s">
        <v>21</v>
      </c>
      <c r="F513" s="5">
        <v>11200</v>
      </c>
      <c r="G513" s="104">
        <f>(G$517-G$497)/5+G509</f>
        <v>7.68</v>
      </c>
      <c r="H513" s="134">
        <f t="shared" si="95"/>
        <v>1458.3333333333335</v>
      </c>
      <c r="I513" s="129">
        <f>IF($C512&gt;F511,4,IF($C512&gt;F512,3,IF($C512&gt;F513,2,IF($C512&gt;F514,1,0))))</f>
        <v>0</v>
      </c>
      <c r="J513" s="49">
        <v>11200</v>
      </c>
      <c r="K513" s="104">
        <f>(K$517-K$497)/5+K509</f>
        <v>7.01</v>
      </c>
      <c r="L513" s="134">
        <f t="shared" si="90"/>
        <v>1597.7175463623396</v>
      </c>
      <c r="M513" s="129">
        <f>IF($C512&gt;J511,4,IF($C512&gt;J512,3,IF($C512&gt;J513,2,IF($C512&gt;J514,1,0))))</f>
        <v>0</v>
      </c>
      <c r="N513" s="49">
        <v>11200</v>
      </c>
      <c r="O513" s="104">
        <f>(O$517-O$497)/5+O509</f>
        <v>6.3699999999999983</v>
      </c>
      <c r="P513" s="134">
        <f t="shared" si="91"/>
        <v>1758.2417582417586</v>
      </c>
      <c r="Q513" s="129">
        <f>IF($C512&gt;N511,4,IF($C512&gt;N512,3,IF($C512&gt;N513,2,IF($C512&gt;N514,1,0))))</f>
        <v>0</v>
      </c>
      <c r="R513" s="49">
        <v>11200</v>
      </c>
      <c r="S513" s="104">
        <f>(S$517-S$497)/5+S509</f>
        <v>5.6900000000000013</v>
      </c>
      <c r="T513" s="139">
        <f t="shared" si="92"/>
        <v>1968.3655536028116</v>
      </c>
      <c r="U513" s="129">
        <f>IF($C512&gt;R511,4,IF($C512&gt;R512,3,IF($C512&gt;R513,2,IF($C512&gt;R514,1,0))))</f>
        <v>0</v>
      </c>
      <c r="V513" s="49">
        <v>11200</v>
      </c>
      <c r="W513" s="104">
        <f>(W$517-W$497)/5+W509</f>
        <v>5.01</v>
      </c>
      <c r="X513" s="139">
        <f t="shared" si="93"/>
        <v>2235.5289421157686</v>
      </c>
      <c r="Y513" s="129">
        <f>IF($C512&gt;V511,4,IF($C512&gt;V512,3,IF($C512&gt;V513,2,IF($C512&gt;V514,1,0))))</f>
        <v>0</v>
      </c>
      <c r="Z513" s="49">
        <v>11200</v>
      </c>
      <c r="AA513" s="104">
        <f>(AA$517-AA$497)/5+AA509</f>
        <v>4.330000000000001</v>
      </c>
      <c r="AB513" s="147">
        <f t="shared" si="94"/>
        <v>2586.605080831408</v>
      </c>
      <c r="AC513" s="129">
        <f>IF($C512&gt;Z511,4,IF($C512&gt;Z512,3,IF($C512&gt;Z513,2,IF($C512&gt;Z514,1,0))))</f>
        <v>0</v>
      </c>
      <c r="AL513" s="23"/>
    </row>
    <row r="514" spans="1:38" ht="15.75" thickBot="1" x14ac:dyDescent="0.3">
      <c r="A514" s="128"/>
      <c r="B514" s="188"/>
      <c r="C514" s="161">
        <f>D514*D511</f>
        <v>684.4408131902145</v>
      </c>
      <c r="D514" s="33">
        <f>IF(AND(C512&gt;Z511,D512&gt;Z$5),AB511,IF(D512&gt;V$5,((D512-V$5)/(Z$5-V$5))*(AC512-Y512)+Y512,IF(D512&gt;R$5,((D512-R$5)/(V$5-R$5))*(Y512-U512)+U512,IF(D512&gt;N$5,((D512-N$5)/(R$5-N$5))*(U512-Q512)+Q512,IF(D512&gt;J$5,((D512-J$5)/(N$5-J$5))*(Q512-M512)+M512,IF(D512&gt;F$5,((D512-F$5)/(J$5-F$5))*(M512-I512)+I512,I512))))))</f>
        <v>59.861202472927495</v>
      </c>
      <c r="E514" s="29" t="s">
        <v>7</v>
      </c>
      <c r="F514" s="114">
        <f>(F$518-F$498)/5+F510</f>
        <v>7220</v>
      </c>
      <c r="G514" s="106">
        <f>(G$518-G$498)/5+G510</f>
        <v>12.229999999999999</v>
      </c>
      <c r="H514" s="135">
        <f t="shared" si="95"/>
        <v>590.35159443990199</v>
      </c>
      <c r="I514" s="131">
        <f>IF(I513=1,($C512-F514)/(F513-F514),IF(I513=2,($C512-F513)/(F512-F513),IF(I513=3,($C512-F512)/(F511-F512),0)))</f>
        <v>0</v>
      </c>
      <c r="J514" s="108">
        <f>(J$518-J$498)/5+J510</f>
        <v>6640</v>
      </c>
      <c r="K514" s="106">
        <f>(K$518-K$498)/5+K510</f>
        <v>7.42</v>
      </c>
      <c r="L514" s="135">
        <f t="shared" si="90"/>
        <v>894.87870619946091</v>
      </c>
      <c r="M514" s="131">
        <f>IF(M513=1,($C512-J514)/(J513-J514),IF(M513=2,($C512-J513)/(J512-J513),IF(M513=3,($C512-J512)/(J511-J512),0)))</f>
        <v>0</v>
      </c>
      <c r="N514" s="108">
        <f>(N$518-N$498)/5+N510</f>
        <v>6300</v>
      </c>
      <c r="O514" s="106">
        <f>(O$518-O$498)/5+O510</f>
        <v>6.330000000000001</v>
      </c>
      <c r="P514" s="135">
        <f t="shared" si="91"/>
        <v>995.2606635071088</v>
      </c>
      <c r="Q514" s="131">
        <f>IF(Q513=1,($C512-N514)/(N513-N514),IF(Q513=2,($C512-N513)/(N512-N513),IF(Q513=3,($C512-N512)/(N511-N512),0)))</f>
        <v>0</v>
      </c>
      <c r="R514" s="108">
        <f>(R$518-R$498)/5+R510</f>
        <v>5880</v>
      </c>
      <c r="S514" s="106">
        <f>(S$518-S$498)/5+S510</f>
        <v>5.2300000000000013</v>
      </c>
      <c r="T514" s="142">
        <f t="shared" si="92"/>
        <v>1124.2829827915866</v>
      </c>
      <c r="U514" s="131">
        <f>IF(U513=1,($C512-R514)/(R513-R514),IF(U513=2,($C512-R513)/(R512-R513),IF(U513=3,($C512-R512)/(R511-R512),0)))</f>
        <v>0</v>
      </c>
      <c r="V514" s="108">
        <f>(V$518-V$498)/5+V510</f>
        <v>5540</v>
      </c>
      <c r="W514" s="106">
        <f>(W$518-W$498)/5+W510</f>
        <v>4.3899999999999988</v>
      </c>
      <c r="X514" s="142">
        <f t="shared" si="93"/>
        <v>1261.958997722096</v>
      </c>
      <c r="Y514" s="131">
        <f>IF(Y513=1,($C512-V514)/(V513-V514),IF(Y513=2,($C512-V513)/(V512-V513),IF(Y513=3,($C512-V512)/(V511-V512),0)))</f>
        <v>0</v>
      </c>
      <c r="Z514" s="108">
        <f>(Z$518-Z$498)/5+Z510</f>
        <v>5120</v>
      </c>
      <c r="AA514" s="106">
        <f>(AA$518-AA$498)/5+AA510</f>
        <v>3.5000000000000009</v>
      </c>
      <c r="AB514" s="148">
        <f t="shared" si="94"/>
        <v>1462.8571428571424</v>
      </c>
      <c r="AC514" s="131">
        <f>IF(AC513=1,($C512-Z514)/(Z513-Z514),IF(AC513=2,($C512-Z513)/(Z512-Z513),IF(AC513=3,($C512-Z512)/(Z511-Z512),0)))</f>
        <v>0</v>
      </c>
      <c r="AL514" s="23"/>
    </row>
    <row r="515" spans="1:38" x14ac:dyDescent="0.25">
      <c r="A515" s="128"/>
      <c r="B515" s="186">
        <v>20</v>
      </c>
      <c r="C515" s="25"/>
      <c r="D515" s="31">
        <f>IF(D516&gt;V$5,(1-(D516-V$5)/(Z$5-V$5))*(Y515-AC515)+AC515,IF(D516&gt;R$5,(1-(D516-R$5)/(V$5-R$5))*(U515-Y515)+Y515,IF(D516&gt;N$5,(1-(D516-N$5)/(R$5-N$5))*(Q515-U515)+U515,IF(D516&gt;J$5,(1-(D516-J$5)/(N$5-J$5))*(M515-Q515)+Q515,IF(D516&gt;F$5,(1-(D516-F$5)/(J$5-F$5))*(I515-M515)+M515,I515)))))</f>
        <v>13.78921106099706</v>
      </c>
      <c r="E515" s="27" t="s">
        <v>6</v>
      </c>
      <c r="F515" s="45">
        <v>21100</v>
      </c>
      <c r="G515" s="78">
        <v>7.25</v>
      </c>
      <c r="H515" s="138">
        <f t="shared" si="95"/>
        <v>2910.344827586207</v>
      </c>
      <c r="I515" s="64">
        <f>IF(I517=0,G518,IF(I517=1,(G517-G518)*I518+G518,IF(I517=2,(G516-G517)*I518+G517,IF(I517=3,(G515-G516)*I518+G516,G515))))</f>
        <v>14</v>
      </c>
      <c r="J515" s="45">
        <v>20800</v>
      </c>
      <c r="K515" s="46">
        <v>6.5</v>
      </c>
      <c r="L515" s="138">
        <f t="shared" si="90"/>
        <v>3200</v>
      </c>
      <c r="M515" s="64">
        <f>IF(M517=0,K518,IF(M517=1,(K517-K518)*M518+K518,IF(M517=2,(K516-K517)*M518+K517,IF(M517=3,(K515-K516)*M518+K516,K515))))</f>
        <v>8</v>
      </c>
      <c r="N515" s="45">
        <v>20500</v>
      </c>
      <c r="O515" s="46">
        <v>5.75</v>
      </c>
      <c r="P515" s="138">
        <f t="shared" si="91"/>
        <v>3565.217391304348</v>
      </c>
      <c r="Q515" s="64">
        <f>IF(Q517=0,O518,IF(Q517=1,(O517-O518)*Q518+O518,IF(Q517=2,(O516-O517)*Q518+O517,IF(Q517=3,(O515-O516)*Q518+O516,O515))))</f>
        <v>6.65</v>
      </c>
      <c r="R515" s="57">
        <v>20200</v>
      </c>
      <c r="S515" s="46">
        <v>4.95</v>
      </c>
      <c r="T515" s="140">
        <f t="shared" si="92"/>
        <v>4080.8080808080808</v>
      </c>
      <c r="U515" s="64">
        <f>IF(U517=0,S518,IF(U517=1,(S517-S518)*U518+S518,IF(U517=2,(S516-S517)*U518+S517,IF(U517=3,(S515-S516)*U518+S516,S515))))</f>
        <v>5.3</v>
      </c>
      <c r="V515" s="45">
        <v>19300</v>
      </c>
      <c r="W515" s="46">
        <v>4.4000000000000004</v>
      </c>
      <c r="X515" s="140">
        <f t="shared" si="93"/>
        <v>4386.363636363636</v>
      </c>
      <c r="Y515" s="64">
        <f>IF(Y517=0,W518,IF(Y517=1,(W517-W518)*Y518+W518,IF(Y517=2,(W516-W517)*Y518+W517,IF(Y517=3,(W515-W516)*Y518+W516,W515))))</f>
        <v>4.4000000000000004</v>
      </c>
      <c r="Z515" s="45">
        <v>18300</v>
      </c>
      <c r="AA515" s="46">
        <v>3.8</v>
      </c>
      <c r="AB515" s="140">
        <f t="shared" si="94"/>
        <v>4815.7894736842109</v>
      </c>
      <c r="AC515" s="59">
        <f>IF(AC517=0,AA518,IF(AC517=1,(AA517-AA518)*AC518+AA518,IF(AC517=2,(AA516-AA517)*AC518+AA517,IF(AC517=3,(AA515-AA516)*AC518+AA516,AA515))))</f>
        <v>3.45</v>
      </c>
      <c r="AE515" s="23"/>
      <c r="AF515" s="23"/>
      <c r="AG515" s="23"/>
      <c r="AH515" s="23"/>
      <c r="AI515" s="23"/>
      <c r="AJ515" s="23"/>
      <c r="AK515" s="23"/>
      <c r="AL515" s="23"/>
    </row>
    <row r="516" spans="1:38" x14ac:dyDescent="0.25">
      <c r="A516" s="128"/>
      <c r="B516" s="187"/>
      <c r="C516" s="13">
        <f>C$1/(21-E$1)*(C$391-B515)</f>
        <v>330.57851239669424</v>
      </c>
      <c r="D516" s="32">
        <f>(C516/P$1)^(1/1.3)*50+C$391+$C$2/2+$N$2/100*5+X$2/2</f>
        <v>25.351314898338234</v>
      </c>
      <c r="E516" s="28" t="s">
        <v>20</v>
      </c>
      <c r="F516" s="5">
        <v>14000</v>
      </c>
      <c r="G516" s="71">
        <v>7.65</v>
      </c>
      <c r="H516" s="134">
        <f t="shared" si="95"/>
        <v>1830.065359477124</v>
      </c>
      <c r="I516" s="63">
        <f>$C516/I515</f>
        <v>23.61275088547816</v>
      </c>
      <c r="J516" s="5">
        <v>14000</v>
      </c>
      <c r="K516" s="6">
        <v>6.85</v>
      </c>
      <c r="L516" s="134">
        <f t="shared" si="90"/>
        <v>2043.7956204379564</v>
      </c>
      <c r="M516" s="63">
        <f>$C516/M515</f>
        <v>41.32231404958678</v>
      </c>
      <c r="N516" s="5">
        <v>14000</v>
      </c>
      <c r="O516" s="6">
        <v>6.05</v>
      </c>
      <c r="P516" s="134">
        <f t="shared" si="91"/>
        <v>2314.0495867768595</v>
      </c>
      <c r="Q516" s="63">
        <f>$C516/Q515</f>
        <v>49.71105449574349</v>
      </c>
      <c r="R516" s="49">
        <v>14000</v>
      </c>
      <c r="S516" s="6">
        <v>5.25</v>
      </c>
      <c r="T516" s="139">
        <f t="shared" si="92"/>
        <v>2666.6666666666665</v>
      </c>
      <c r="U516" s="63">
        <f>$C516/U515</f>
        <v>62.373304225791365</v>
      </c>
      <c r="V516" s="5">
        <v>14000</v>
      </c>
      <c r="W516" s="6">
        <v>4.75</v>
      </c>
      <c r="X516" s="139">
        <f t="shared" si="93"/>
        <v>2947.3684210526317</v>
      </c>
      <c r="Y516" s="63">
        <f>$C516/Y515</f>
        <v>75.13148009015778</v>
      </c>
      <c r="Z516" s="5">
        <v>14000</v>
      </c>
      <c r="AA516" s="6">
        <v>4.2</v>
      </c>
      <c r="AB516" s="139">
        <f t="shared" si="94"/>
        <v>3333.333333333333</v>
      </c>
      <c r="AC516" s="63">
        <f>IF($C516&gt;Z515,AB515,$C516/AC515)</f>
        <v>95.819858665708466</v>
      </c>
      <c r="AL516" s="23"/>
    </row>
    <row r="517" spans="1:38" x14ac:dyDescent="0.25">
      <c r="A517" s="128"/>
      <c r="B517" s="187"/>
      <c r="C517" s="225">
        <f>C518/X$2/60/1.11</f>
        <v>1.0035445864153263</v>
      </c>
      <c r="D517" s="38">
        <f>IF(AND(D516&lt;F$5,C516&lt;F518),C516/F518*100,IF(AND(D516&lt;J$5,C516&lt;J518),C516/(F518-((D516-F$5)/(J$5-F$5))*(F518-J518))*100,IF(AND(D516&lt;N$5,C516&lt;N518),C516/(J518-((D516-J$5)/(N$5-J$5))*(J518-N518))*100,IF(AND(D516&lt;R$5,C516&lt;R518),C516/(N518-((D516-N$5)/(R$5-N$5))*(N518-R518))*100,IF(AND(D516&lt;V$5,C520&lt;V518),C516/(R518-((D516-R$5)/(V$5-R$5))*(R518-V518))*100,100)))))</f>
        <v>4.5415866936608342</v>
      </c>
      <c r="E517" s="28" t="s">
        <v>21</v>
      </c>
      <c r="F517" s="39">
        <v>11200</v>
      </c>
      <c r="G517" s="72">
        <v>8.1</v>
      </c>
      <c r="H517" s="134">
        <f t="shared" si="95"/>
        <v>1382.7160493827162</v>
      </c>
      <c r="I517" s="129">
        <f>IF($C516&gt;F515,4,IF($C516&gt;F516,3,IF($C516&gt;F517,2,IF($C516&gt;F518,1,0))))</f>
        <v>0</v>
      </c>
      <c r="J517" s="39">
        <v>11200</v>
      </c>
      <c r="K517" s="40">
        <v>7.35</v>
      </c>
      <c r="L517" s="134">
        <f t="shared" si="90"/>
        <v>1523.8095238095239</v>
      </c>
      <c r="M517" s="129">
        <f>IF($C516&gt;J515,4,IF($C516&gt;J516,3,IF($C516&gt;J517,2,IF($C516&gt;J518,1,0))))</f>
        <v>0</v>
      </c>
      <c r="N517" s="39">
        <v>11200</v>
      </c>
      <c r="O517" s="40">
        <v>6.6</v>
      </c>
      <c r="P517" s="134">
        <f t="shared" si="91"/>
        <v>1696.969696969697</v>
      </c>
      <c r="Q517" s="129">
        <f>IF($C516&gt;N515,4,IF($C516&gt;N516,3,IF($C516&gt;N517,2,IF($C516&gt;N518,1,0))))</f>
        <v>0</v>
      </c>
      <c r="R517" s="47">
        <v>11200</v>
      </c>
      <c r="S517" s="40">
        <v>5.8</v>
      </c>
      <c r="T517" s="139">
        <f t="shared" si="92"/>
        <v>1931.0344827586207</v>
      </c>
      <c r="U517" s="129">
        <f>IF($C516&gt;R515,4,IF($C516&gt;R516,3,IF($C516&gt;R517,2,IF($C516&gt;R518,1,0))))</f>
        <v>0</v>
      </c>
      <c r="V517" s="39">
        <v>11200</v>
      </c>
      <c r="W517" s="40">
        <v>5.0999999999999996</v>
      </c>
      <c r="X517" s="139">
        <f t="shared" si="93"/>
        <v>2196.0784313725489</v>
      </c>
      <c r="Y517" s="129">
        <f>IF($C516&gt;V515,4,IF($C516&gt;V516,3,IF($C516&gt;V517,2,IF($C516&gt;V518,1,0))))</f>
        <v>0</v>
      </c>
      <c r="Z517" s="39">
        <v>11200</v>
      </c>
      <c r="AA517" s="40">
        <v>4.4000000000000004</v>
      </c>
      <c r="AB517" s="139">
        <f t="shared" si="94"/>
        <v>2545.454545454545</v>
      </c>
      <c r="AC517" s="129">
        <f>IF($C516&gt;Z515,4,IF($C516&gt;Z516,3,IF($C516&gt;Z517,2,IF($C516&gt;Z518,1,0))))</f>
        <v>0</v>
      </c>
      <c r="AL517" s="23"/>
    </row>
    <row r="518" spans="1:38" ht="15.75" thickBot="1" x14ac:dyDescent="0.3">
      <c r="A518" s="128"/>
      <c r="B518" s="188"/>
      <c r="C518" s="161">
        <f>D518*D515</f>
        <v>334.18034727630368</v>
      </c>
      <c r="D518" s="33">
        <f>IF(AND(C516&gt;Z515,D516&gt;Z$5),AB515,IF(D516&gt;V$5,((D516-V$5)/(Z$5-V$5))*(AC516-Y516)+Y516,IF(D516&gt;R$5,((D516-R$5)/(V$5-R$5))*(Y516-U516)+U516,IF(D516&gt;N$5,((D516-N$5)/(R$5-N$5))*(U516-Q516)+Q516,IF(D516&gt;J$5,((D516-J$5)/(N$5-J$5))*(Q516-M516)+M516,IF(D516&gt;F$5,((D516-F$5)/(J$5-F$5))*(M516-I516)+I516,I516))))))</f>
        <v>24.234914223739498</v>
      </c>
      <c r="E518" s="29" t="s">
        <v>7</v>
      </c>
      <c r="F518" s="7">
        <v>7300</v>
      </c>
      <c r="G518" s="73">
        <v>14</v>
      </c>
      <c r="H518" s="137">
        <f t="shared" si="95"/>
        <v>521.42857142857144</v>
      </c>
      <c r="I518" s="131">
        <f>IF(I517=1,($C516-F518)/(F517-F518),IF(I517=2,($C516-F517)/(F516-F517),IF(I517=3,($C516-F516)/(F515-F516),0)))</f>
        <v>0</v>
      </c>
      <c r="J518" s="7">
        <v>6700</v>
      </c>
      <c r="K518" s="8">
        <v>8</v>
      </c>
      <c r="L518" s="137">
        <f t="shared" si="90"/>
        <v>837.5</v>
      </c>
      <c r="M518" s="131">
        <f>IF(M517=1,($C516-J518)/(J517-J518),IF(M517=2,($C516-J517)/(J516-J517),IF(M517=3,($C516-J516)/(J515-J516),0)))</f>
        <v>0</v>
      </c>
      <c r="N518" s="7">
        <v>6400</v>
      </c>
      <c r="O518" s="8">
        <v>6.65</v>
      </c>
      <c r="P518" s="137">
        <f t="shared" si="91"/>
        <v>962.40601503759399</v>
      </c>
      <c r="Q518" s="131">
        <f>IF(Q517=1,($C516-N518)/(N517-N518),IF(Q517=2,($C516-N517)/(N516-N517),IF(Q517=3,($C516-N516)/(N515-N516),0)))</f>
        <v>0</v>
      </c>
      <c r="R518" s="50">
        <v>6000</v>
      </c>
      <c r="S518" s="8">
        <v>5.3</v>
      </c>
      <c r="T518" s="144">
        <f t="shared" si="92"/>
        <v>1132.0754716981132</v>
      </c>
      <c r="U518" s="131">
        <f>IF(U517=1,($C516-R518)/(R517-R518),IF(U517=2,($C516-R517)/(R516-R517),IF(U517=3,($C516-R516)/(R515-R516),0)))</f>
        <v>0</v>
      </c>
      <c r="V518" s="7">
        <v>5600</v>
      </c>
      <c r="W518" s="8">
        <v>4.4000000000000004</v>
      </c>
      <c r="X518" s="144">
        <f t="shared" si="93"/>
        <v>1272.7272727272725</v>
      </c>
      <c r="Y518" s="131">
        <f>IF(Y517=1,($C516-V518)/(V517-V518),IF(Y517=2,($C516-V517)/(V516-V517),IF(Y517=3,($C516-V516)/(V515-V516),0)))</f>
        <v>0</v>
      </c>
      <c r="Z518" s="7">
        <v>5100</v>
      </c>
      <c r="AA518" s="8">
        <v>3.45</v>
      </c>
      <c r="AB518" s="144">
        <f t="shared" si="94"/>
        <v>1478.2608695652173</v>
      </c>
      <c r="AC518" s="131">
        <f>IF(AC517=1,($C516-Z518)/(Z517-Z518),IF(AC517=2,($C516-Z517)/(Z516-Z517),IF(AC517=3,($C516-Z516)/(Z515-Z516),0)))</f>
        <v>0</v>
      </c>
      <c r="AL518" s="23"/>
    </row>
    <row r="519" spans="1:38" ht="15.75" thickBot="1" x14ac:dyDescent="0.3"/>
    <row r="520" spans="1:38" ht="15.75" thickBot="1" x14ac:dyDescent="0.3">
      <c r="A520" s="18" t="s">
        <v>8</v>
      </c>
      <c r="B520" s="70"/>
      <c r="C520" s="79">
        <v>22</v>
      </c>
    </row>
    <row r="521" spans="1:38" ht="15.75" thickBot="1" x14ac:dyDescent="0.3">
      <c r="A521" s="181" t="s">
        <v>0</v>
      </c>
      <c r="B521" s="174"/>
      <c r="C521" s="12"/>
      <c r="D521" s="12"/>
      <c r="E521" s="12"/>
      <c r="F521" s="181">
        <v>25</v>
      </c>
      <c r="G521" s="174"/>
      <c r="H521" s="185"/>
      <c r="I521" s="92"/>
      <c r="J521" s="181">
        <v>35</v>
      </c>
      <c r="K521" s="174"/>
      <c r="L521" s="185"/>
      <c r="M521" s="92"/>
      <c r="N521" s="181">
        <v>40</v>
      </c>
      <c r="O521" s="174"/>
      <c r="P521" s="185"/>
      <c r="Q521" s="92"/>
      <c r="R521" s="181">
        <v>45</v>
      </c>
      <c r="S521" s="174"/>
      <c r="T521" s="185"/>
      <c r="U521" s="92"/>
      <c r="V521" s="181">
        <v>50</v>
      </c>
      <c r="W521" s="174"/>
      <c r="X521" s="185"/>
      <c r="Y521" s="92"/>
      <c r="Z521" s="181">
        <v>55</v>
      </c>
      <c r="AA521" s="174"/>
      <c r="AB521" s="185"/>
      <c r="AC521" s="101"/>
    </row>
    <row r="522" spans="1:38" x14ac:dyDescent="0.25">
      <c r="A522" s="182" t="s">
        <v>1</v>
      </c>
      <c r="B522" s="197"/>
      <c r="C522" s="198" t="s">
        <v>19</v>
      </c>
      <c r="D522" s="99" t="s">
        <v>4</v>
      </c>
      <c r="E522" s="200" t="s">
        <v>2</v>
      </c>
      <c r="F522" s="193" t="s">
        <v>3</v>
      </c>
      <c r="G522" s="201" t="s">
        <v>4</v>
      </c>
      <c r="H522" s="189" t="s">
        <v>5</v>
      </c>
      <c r="I522" s="112" t="s">
        <v>4</v>
      </c>
      <c r="J522" s="193" t="s">
        <v>3</v>
      </c>
      <c r="K522" s="195" t="s">
        <v>4</v>
      </c>
      <c r="L522" s="189" t="s">
        <v>5</v>
      </c>
      <c r="M522" s="112" t="s">
        <v>4</v>
      </c>
      <c r="N522" s="193" t="s">
        <v>3</v>
      </c>
      <c r="O522" s="195" t="s">
        <v>4</v>
      </c>
      <c r="P522" s="189" t="s">
        <v>5</v>
      </c>
      <c r="Q522" s="112" t="s">
        <v>4</v>
      </c>
      <c r="R522" s="193" t="s">
        <v>3</v>
      </c>
      <c r="S522" s="195" t="s">
        <v>4</v>
      </c>
      <c r="T522" s="189" t="s">
        <v>5</v>
      </c>
      <c r="U522" s="112" t="s">
        <v>4</v>
      </c>
      <c r="V522" s="193" t="s">
        <v>3</v>
      </c>
      <c r="W522" s="195" t="s">
        <v>4</v>
      </c>
      <c r="X522" s="189" t="s">
        <v>5</v>
      </c>
      <c r="Y522" s="112" t="s">
        <v>4</v>
      </c>
      <c r="Z522" s="193" t="s">
        <v>3</v>
      </c>
      <c r="AA522" s="195" t="s">
        <v>4</v>
      </c>
      <c r="AB522" s="189" t="s">
        <v>5</v>
      </c>
      <c r="AC522" s="99" t="s">
        <v>4</v>
      </c>
    </row>
    <row r="523" spans="1:38" ht="15.75" thickBot="1" x14ac:dyDescent="0.3">
      <c r="A523" s="183"/>
      <c r="B523" s="197"/>
      <c r="C523" s="199"/>
      <c r="D523" s="30" t="s">
        <v>0</v>
      </c>
      <c r="E523" s="200"/>
      <c r="F523" s="194"/>
      <c r="G523" s="202"/>
      <c r="H523" s="190"/>
      <c r="I523" s="15" t="s">
        <v>5</v>
      </c>
      <c r="J523" s="194"/>
      <c r="K523" s="196"/>
      <c r="L523" s="190"/>
      <c r="M523" s="15" t="s">
        <v>5</v>
      </c>
      <c r="N523" s="194"/>
      <c r="O523" s="196"/>
      <c r="P523" s="190"/>
      <c r="Q523" s="15" t="s">
        <v>5</v>
      </c>
      <c r="R523" s="194"/>
      <c r="S523" s="196"/>
      <c r="T523" s="190"/>
      <c r="U523" s="15" t="s">
        <v>5</v>
      </c>
      <c r="V523" s="194"/>
      <c r="W523" s="196"/>
      <c r="X523" s="190"/>
      <c r="Y523" s="15" t="s">
        <v>5</v>
      </c>
      <c r="Z523" s="194"/>
      <c r="AA523" s="196"/>
      <c r="AB523" s="190"/>
      <c r="AC523" s="51" t="s">
        <v>5</v>
      </c>
    </row>
    <row r="524" spans="1:38" x14ac:dyDescent="0.25">
      <c r="A524" s="128"/>
      <c r="B524" s="186">
        <v>-10</v>
      </c>
      <c r="C524" s="34"/>
      <c r="D524" s="31">
        <f>IF(D525&gt;V$5,(1-(D525-V$5)/(Z$5-V$5))*(Y524-AC524)+AC524,IF(D525&gt;R$5,(1-(D525-R$5)/(V$5-R$5))*(U524-Y524)+Y524,IF(D525&gt;N$5,(1-(D525-N$5)/(R$5-N$5))*(Q524-U524)+U524,IF(D525&gt;J$5,(1-(D525-J$5)/(N$5-J$5))*(M524-Q524)+Q524,IF(D525&gt;F$5,(1-(D525-F$5)/(J$5-F$5))*(I524-M524)+M524,I524)))))</f>
        <v>2.0324597208244004</v>
      </c>
      <c r="E524" s="27" t="s">
        <v>6</v>
      </c>
      <c r="F524" s="3">
        <v>14600</v>
      </c>
      <c r="G524" s="74">
        <v>2.4</v>
      </c>
      <c r="H524" s="133">
        <f t="shared" ref="H524:H571" si="96">F524/G524</f>
        <v>6083.3333333333339</v>
      </c>
      <c r="I524" s="16">
        <f>IF(I526=0,G527,IF(I526=1,(G526-G527)*I527+G527,IF(I526=2,(G525-G526)*I527+G526,IF(I526=3,(G524-G525)*I527+G525,G524))))</f>
        <v>2.8127107438016532</v>
      </c>
      <c r="J524" s="48">
        <v>14400</v>
      </c>
      <c r="K524" s="4">
        <v>2.25</v>
      </c>
      <c r="L524" s="155">
        <f t="shared" ref="L524:L567" si="97">J524/K524</f>
        <v>6400</v>
      </c>
      <c r="M524" s="16">
        <f>IF(M526=0,K527,IF(M526=1,(K526-K527)*M527+K527,IF(M526=2,(K525-K526)*M527+K526,IF(M526=3,(K524-K525)*M527+K525,K524))))</f>
        <v>2.653095275222205</v>
      </c>
      <c r="N524" s="48">
        <v>14200</v>
      </c>
      <c r="O524" s="4">
        <v>2.1</v>
      </c>
      <c r="P524" s="133">
        <f t="shared" ref="P524:P567" si="98">N524/O524</f>
        <v>6761.9047619047615</v>
      </c>
      <c r="Q524" s="16">
        <f>IF(Q526=0,O527,IF(Q526=1,(O526-O527)*Q527+O527,IF(Q526=2,(O525-O526)*Q527+O526,IF(Q526=3,(O524-O525)*Q527+O525,O524))))</f>
        <v>2.4945100354191263</v>
      </c>
      <c r="R524" s="49">
        <v>14000</v>
      </c>
      <c r="S524" s="4">
        <v>1.9</v>
      </c>
      <c r="T524" s="141">
        <f t="shared" ref="T524:T567" si="99">R524/S524</f>
        <v>7368.4210526315792</v>
      </c>
      <c r="U524" s="16">
        <f>IF(U526=0,S527,IF(U526=1,(S526-S527)*U527+S527,IF(U526=2,(S525-S526)*U527+S526,IF(U526=3,(S524-S525)*U527+S525,S524))))</f>
        <v>2.2867978708502594</v>
      </c>
      <c r="V524" s="49">
        <v>14000</v>
      </c>
      <c r="W524" s="4">
        <v>1.85</v>
      </c>
      <c r="X524" s="141">
        <f t="shared" ref="X524:X567" si="100">V524/W524</f>
        <v>7567.5675675675675</v>
      </c>
      <c r="Y524" s="16">
        <f>IF(Y526=0,W527,IF(Y526=1,(W526-W527)*Y527+W527,IF(Y526=2,(W525-W526)*Y527+W526,IF(Y526=3,(W524-W525)*Y527+W525,W524))))</f>
        <v>2.0387928875532184</v>
      </c>
      <c r="Z524" s="49">
        <v>14000</v>
      </c>
      <c r="AA524" s="4">
        <v>1.75</v>
      </c>
      <c r="AB524" s="149">
        <f t="shared" ref="AB524:AB567" si="101">Z524/AA524</f>
        <v>8000</v>
      </c>
      <c r="AC524" s="59">
        <f>IF(AC526=0,AA527,IF(AC526=1,(AA526-AA527)*AC527+AA527,IF(AC526=2,(AA525-AA526)*AC527+AA526,IF(AC526=3,(AA524-AA525)*AC527+AA525,AA524))))</f>
        <v>1.785261707988981</v>
      </c>
      <c r="AE524" s="23"/>
      <c r="AF524" s="23"/>
      <c r="AG524" s="23"/>
      <c r="AH524" s="23"/>
      <c r="AI524" s="23"/>
      <c r="AJ524" s="23"/>
      <c r="AK524" s="23"/>
      <c r="AL524" s="23"/>
    </row>
    <row r="525" spans="1:38" x14ac:dyDescent="0.25">
      <c r="A525" s="128"/>
      <c r="B525" s="187"/>
      <c r="C525" s="13">
        <f>C$1/(21-E$1)*(C$520-B524)</f>
        <v>10578.512396694216</v>
      </c>
      <c r="D525" s="32">
        <f>(C525/P$1)^(1/1.3)*50+C$391+$C$2/2+$N$2/100*5+X$2/2</f>
        <v>50.124899169003655</v>
      </c>
      <c r="E525" s="28" t="s">
        <v>20</v>
      </c>
      <c r="F525" s="5">
        <v>14000</v>
      </c>
      <c r="G525" s="71">
        <v>2.8</v>
      </c>
      <c r="H525" s="134">
        <f t="shared" si="96"/>
        <v>5000</v>
      </c>
      <c r="I525" s="63">
        <f>$C525/I524</f>
        <v>3760.9670386498128</v>
      </c>
      <c r="J525" s="49">
        <v>14000</v>
      </c>
      <c r="K525" s="6">
        <v>2.5</v>
      </c>
      <c r="L525" s="153">
        <f t="shared" si="97"/>
        <v>5600</v>
      </c>
      <c r="M525" s="63">
        <f>$C525/M524</f>
        <v>3987.2342676454514</v>
      </c>
      <c r="N525" s="49">
        <v>14000</v>
      </c>
      <c r="O525" s="6">
        <v>2.2000000000000002</v>
      </c>
      <c r="P525" s="134">
        <f t="shared" si="98"/>
        <v>6363.6363636363631</v>
      </c>
      <c r="Q525" s="63">
        <f>$C525/Q524</f>
        <v>4240.7175142579927</v>
      </c>
      <c r="R525" s="49">
        <v>14000</v>
      </c>
      <c r="S525" s="6">
        <v>1.9</v>
      </c>
      <c r="T525" s="139">
        <f t="shared" si="99"/>
        <v>7368.4210526315792</v>
      </c>
      <c r="U525" s="63">
        <f>$C525/U524</f>
        <v>4625.9061771651004</v>
      </c>
      <c r="V525" s="49">
        <v>14000</v>
      </c>
      <c r="W525" s="6">
        <v>1.85</v>
      </c>
      <c r="X525" s="139">
        <f t="shared" si="100"/>
        <v>7567.5675675675675</v>
      </c>
      <c r="Y525" s="63">
        <f>$C525/Y524</f>
        <v>5188.6155093417183</v>
      </c>
      <c r="Z525" s="49">
        <v>14000</v>
      </c>
      <c r="AA525" s="6">
        <v>1.75</v>
      </c>
      <c r="AB525" s="146">
        <f t="shared" si="101"/>
        <v>8000</v>
      </c>
      <c r="AC525" s="63">
        <f>IF($C525&gt;Z524,AB524,$C525/AC524)</f>
        <v>5925.4687138338086</v>
      </c>
      <c r="AL525" s="23"/>
    </row>
    <row r="526" spans="1:38" x14ac:dyDescent="0.25">
      <c r="A526" s="128"/>
      <c r="B526" s="187"/>
      <c r="C526" s="225">
        <f>C527/X$2/60/1.11</f>
        <v>31.780968287224713</v>
      </c>
      <c r="D526" s="38">
        <f>IF(AND(D525&lt;F$5,C525&lt;F527),C525/F527*100,IF(AND(D525&lt;J$5,C525&lt;J527),C525/(F527-((D525-F$5)/(J$5-F$5))*(F527-J527))*100,IF(AND(D525&lt;N$5,C525&lt;N527),C525/(J527-((D525-J$5)/(N$5-J$5))*(J527-N527))*100,IF(AND(D525&lt;R$5,C525&lt;R527),C525/(N527-((D525-N$5)/(R$5-N$5))*(N527-R527))*100,IF(AND(D525&lt;V$5,C529&lt;V527),C525/(R527-((D525-R$5)/(V$5-R$5))*(R527-V527))*100,100)))))</f>
        <v>100</v>
      </c>
      <c r="E526" s="28" t="s">
        <v>21</v>
      </c>
      <c r="F526" s="5">
        <v>11200</v>
      </c>
      <c r="G526" s="71">
        <v>2.85</v>
      </c>
      <c r="H526" s="134">
        <f t="shared" si="96"/>
        <v>3929.8245614035086</v>
      </c>
      <c r="I526" s="129">
        <f>IF($C525&gt;F524,4,IF($C525&gt;F525,3,IF($C525&gt;F526,2,IF($C525&gt;F527,1,0))))</f>
        <v>1</v>
      </c>
      <c r="J526" s="49">
        <v>11200</v>
      </c>
      <c r="K526" s="6">
        <v>2.7</v>
      </c>
      <c r="L526" s="153">
        <f t="shared" si="97"/>
        <v>4148.1481481481478</v>
      </c>
      <c r="M526" s="129">
        <f>IF($C525&gt;J524,4,IF($C525&gt;J525,3,IF($C525&gt;J526,2,IF($C525&gt;J527,1,0))))</f>
        <v>1</v>
      </c>
      <c r="N526" s="49">
        <v>11200</v>
      </c>
      <c r="O526" s="6">
        <v>2.5499999999999998</v>
      </c>
      <c r="P526" s="134">
        <f t="shared" si="98"/>
        <v>4392.1568627450979</v>
      </c>
      <c r="Q526" s="129">
        <f>IF($C525&gt;N524,4,IF($C525&gt;N525,3,IF($C525&gt;N526,2,IF($C525&gt;N527,1,0))))</f>
        <v>1</v>
      </c>
      <c r="R526" s="49">
        <v>11200</v>
      </c>
      <c r="S526" s="6">
        <v>2.35</v>
      </c>
      <c r="T526" s="139">
        <f t="shared" si="99"/>
        <v>4765.9574468085102</v>
      </c>
      <c r="U526" s="129">
        <f>IF($C525&gt;R524,4,IF($C525&gt;R525,3,IF($C525&gt;R526,2,IF($C525&gt;R527,1,0))))</f>
        <v>1</v>
      </c>
      <c r="V526" s="49">
        <v>11200</v>
      </c>
      <c r="W526" s="6">
        <v>2.1</v>
      </c>
      <c r="X526" s="139">
        <f t="shared" si="100"/>
        <v>5333.333333333333</v>
      </c>
      <c r="Y526" s="129">
        <f>IF($C525&gt;V524,4,IF($C525&gt;V525,3,IF($C525&gt;V526,2,IF($C525&gt;V527,1,0))))</f>
        <v>1</v>
      </c>
      <c r="Z526" s="49">
        <v>11200</v>
      </c>
      <c r="AA526" s="6">
        <v>1.85</v>
      </c>
      <c r="AB526" s="147">
        <f t="shared" si="101"/>
        <v>6054.0540540540542</v>
      </c>
      <c r="AC526" s="129">
        <f>IF($C525&gt;Z524,4,IF($C525&gt;Z525,3,IF($C525&gt;Z526,2,IF($C525&gt;Z527,1,0))))</f>
        <v>1</v>
      </c>
      <c r="AL526" s="23"/>
    </row>
    <row r="527" spans="1:38" ht="15.75" thickBot="1" x14ac:dyDescent="0.3">
      <c r="A527" s="128"/>
      <c r="B527" s="188"/>
      <c r="C527" s="161">
        <f>D527*D524</f>
        <v>10583.06243964583</v>
      </c>
      <c r="D527" s="33">
        <f>IF(AND(C525&gt;Z524,D525&gt;Z$5),AB524,IF(D525&gt;V$5,((D525-V$5)/(Z$5-V$5))*(AC525-Y525)+Y525,IF(D525&gt;R$5,((D525-R$5)/(V$5-R$5))*(Y525-U525)+U525,IF(D525&gt;N$5,((D525-N$5)/(R$5-N$5))*(U525-Q525)+Q525,IF(D525&gt;J$5,((D525-J$5)/(N$5-J$5))*(Q525-M525)+M525,IF(D525&gt;F$5,((D525-F$5)/(J$5-F$5))*(M525-I525)+I525,I525))))))</f>
        <v>5207.0219799254664</v>
      </c>
      <c r="E527" s="29" t="s">
        <v>7</v>
      </c>
      <c r="F527" s="7">
        <v>6200</v>
      </c>
      <c r="G527" s="73">
        <v>2.5499999999999998</v>
      </c>
      <c r="H527" s="135">
        <f t="shared" si="96"/>
        <v>2431.372549019608</v>
      </c>
      <c r="I527" s="131">
        <f>IF(I526=1,($C525-F527)/(F526-F527),IF(I526=2,($C525-F526)/(F525-F526),IF(I526=3,($C525-F525)/(F524-F525),0)))</f>
        <v>0.87570247933884315</v>
      </c>
      <c r="J527" s="50">
        <v>5900</v>
      </c>
      <c r="K527" s="8">
        <v>2.2999999999999998</v>
      </c>
      <c r="L527" s="156">
        <f t="shared" si="97"/>
        <v>2565.217391304348</v>
      </c>
      <c r="M527" s="131">
        <f>IF(M526=1,($C525-J527)/(J526-J527),IF(M526=2,($C525-J526)/(J525-J526),IF(M526=3,($C525-J525)/(J524-J525),0)))</f>
        <v>0.88273818805551241</v>
      </c>
      <c r="N527" s="50">
        <v>5600</v>
      </c>
      <c r="O527" s="8">
        <v>2.0499999999999998</v>
      </c>
      <c r="P527" s="135">
        <f t="shared" si="98"/>
        <v>2731.707317073171</v>
      </c>
      <c r="Q527" s="131">
        <f>IF(Q526=1,($C525-N527)/(N526-N527),IF(Q526=2,($C525-N526)/(N525-N526),IF(Q526=3,($C525-N525)/(N524-N525),0)))</f>
        <v>0.88902007083825274</v>
      </c>
      <c r="R527" s="50">
        <v>5300</v>
      </c>
      <c r="S527" s="8">
        <v>1.75</v>
      </c>
      <c r="T527" s="142">
        <f t="shared" si="99"/>
        <v>3028.5714285714284</v>
      </c>
      <c r="U527" s="131">
        <f>IF(U526=1,($C525-R527)/(R526-R527),IF(U526=2,($C525-R526)/(R525-R526),IF(U526=3,($C525-R525)/(R524-R525),0)))</f>
        <v>0.89466311808376531</v>
      </c>
      <c r="V527" s="50">
        <v>4600</v>
      </c>
      <c r="W527" s="8">
        <v>1.45</v>
      </c>
      <c r="X527" s="142">
        <f t="shared" si="100"/>
        <v>3172.4137931034484</v>
      </c>
      <c r="Y527" s="131">
        <f>IF(Y526=1,($C525-V527)/(V526-V527),IF(Y526=2,($C525-V526)/(V525-V526),IF(Y526=3,($C525-V525)/(V524-V525),0)))</f>
        <v>0.90583521162033565</v>
      </c>
      <c r="Z527" s="50">
        <v>4000</v>
      </c>
      <c r="AA527" s="8">
        <v>1.1000000000000001</v>
      </c>
      <c r="AB527" s="148">
        <f t="shared" si="101"/>
        <v>3636.363636363636</v>
      </c>
      <c r="AC527" s="131">
        <f>IF(AC526=1,($C525-Z527)/(Z526-Z527),IF(AC526=2,($C525-Z526)/(Z525-Z526),IF(AC526=3,($C525-Z525)/(Z524-Z525),0)))</f>
        <v>0.91368227731864105</v>
      </c>
      <c r="AL527" s="23"/>
    </row>
    <row r="528" spans="1:38" x14ac:dyDescent="0.25">
      <c r="A528" s="128"/>
      <c r="B528" s="186">
        <v>-9</v>
      </c>
      <c r="C528" s="25"/>
      <c r="D528" s="31">
        <f>IF(D529&gt;V$5,(1-(D529-V$5)/(Z$5-V$5))*(Y528-AC528)+AC528,IF(D529&gt;R$5,(1-(D529-R$5)/(V$5-R$5))*(U528-Y528)+Y528,IF(D529&gt;N$5,(1-(D529-N$5)/(R$5-N$5))*(Q528-U528)+U528,IF(D529&gt;J$5,(1-(D529-J$5)/(N$5-J$5))*(M528-Q528)+Q528,IF(D529&gt;F$5,(1-(D529-F$5)/(J$5-F$5))*(I528-M528)+M528,I528)))))</f>
        <v>2.095046790083225</v>
      </c>
      <c r="E528" s="27" t="s">
        <v>6</v>
      </c>
      <c r="F528" s="75">
        <f>(F$536-F$524)/3+F524</f>
        <v>15100</v>
      </c>
      <c r="G528" s="105">
        <f>(G$536-G$524)/3+G524</f>
        <v>2.5</v>
      </c>
      <c r="H528" s="133">
        <f t="shared" si="96"/>
        <v>6040</v>
      </c>
      <c r="I528" s="16">
        <f>IF(I530=0,G531,IF(I530=1,(G530-G531)*I531+G531,IF(I530=2,(G529-G530)*I531+G530,IF(I530=3,(G528-G529)*I531+G529,G528))))</f>
        <v>2.9715064250637373</v>
      </c>
      <c r="J528" s="107">
        <f>(J$536-J$524)/3+J524</f>
        <v>14900</v>
      </c>
      <c r="K528" s="105">
        <f>(K$536-K$524)/3+K524</f>
        <v>2.3333333333333335</v>
      </c>
      <c r="L528" s="155">
        <f t="shared" si="97"/>
        <v>6385.7142857142853</v>
      </c>
      <c r="M528" s="16">
        <f>IF(M530=0,K531,IF(M530=1,(K530-K531)*M531+K531,IF(M530=2,(K529-K530)*M531+K530,IF(M530=3,(K528-K529)*M531+K529,K528))))</f>
        <v>2.7170953663292789</v>
      </c>
      <c r="N528" s="107">
        <f>(N$536-N$524)/3+N524</f>
        <v>14700</v>
      </c>
      <c r="O528" s="105">
        <f>(O$536-O$524)/3+O524</f>
        <v>2.1666666666666665</v>
      </c>
      <c r="P528" s="133">
        <f t="shared" si="98"/>
        <v>6784.6153846153848</v>
      </c>
      <c r="Q528" s="16">
        <f>IF(Q530=0,O531,IF(Q530=1,(O530-O531)*Q531+O531,IF(Q530=2,(O529-O530)*Q531+O530,IF(Q530=3,(O528-O529)*Q531+O529,O528))))</f>
        <v>2.5287040364115465</v>
      </c>
      <c r="R528" s="107">
        <f>(R$536-R$524)/3+R524</f>
        <v>14500</v>
      </c>
      <c r="S528" s="105">
        <f>(S$536-S$524)/3+S524</f>
        <v>1.9666666666666666</v>
      </c>
      <c r="T528" s="141">
        <f t="shared" si="99"/>
        <v>7372.8813559322034</v>
      </c>
      <c r="U528" s="16">
        <f>IF(U530=0,S531,IF(U530=1,(S530-S531)*U531+S531,IF(U530=2,(S529-S530)*U531+S530,IF(U530=3,(S528-S529)*U531+S529,S528))))</f>
        <v>2.3072988255763374</v>
      </c>
      <c r="V528" s="107">
        <f>(V$536-V$524)/3+V524</f>
        <v>14233.333333333334</v>
      </c>
      <c r="W528" s="105">
        <f>(W$536-W$524)/3+W524</f>
        <v>1.9166666666666667</v>
      </c>
      <c r="X528" s="141">
        <f t="shared" si="100"/>
        <v>7426.086956521739</v>
      </c>
      <c r="Y528" s="16">
        <f>IF(Y530=0,W531,IF(Y530=1,(W530-W531)*Y531+W531,IF(Y530=2,(W529-W530)*Y531+W530,IF(Y530=3,(W528-W529)*Y531+W529,W528))))</f>
        <v>2.0705446069082432</v>
      </c>
      <c r="Z528" s="107">
        <f>(Z$536-Z$524)/3+Z524</f>
        <v>14000</v>
      </c>
      <c r="AA528" s="105">
        <f>(AA$536-AA$524)/3+AA524</f>
        <v>1.8166666666666667</v>
      </c>
      <c r="AB528" s="145">
        <f t="shared" si="101"/>
        <v>7706.4220183486241</v>
      </c>
      <c r="AC528" s="59">
        <f>IF(AC530=0,AA531,IF(AC530=1,(AA530-AA531)*AC531+AA531,IF(AC530=2,(AA529-AA530)*AC531+AA530,IF(AC530=3,(AA528-AA529)*AC531+AA529,AA528))))</f>
        <v>1.8296639118457301</v>
      </c>
      <c r="AE528" s="23"/>
      <c r="AF528" s="23"/>
      <c r="AG528" s="23"/>
      <c r="AH528" s="23"/>
      <c r="AI528" s="23"/>
      <c r="AJ528" s="23"/>
      <c r="AK528" s="23"/>
      <c r="AL528" s="23"/>
    </row>
    <row r="529" spans="1:38" x14ac:dyDescent="0.25">
      <c r="A529" s="128"/>
      <c r="B529" s="187"/>
      <c r="C529" s="13">
        <f>C$1/(21-E$1)*(C$520-B528)</f>
        <v>10247.933884297521</v>
      </c>
      <c r="D529" s="32">
        <f>(C529/P$1)^(1/1.3)*50+C$391+$C$2/2+$N$2/100*5+X$2/2</f>
        <v>49.48253967103895</v>
      </c>
      <c r="E529" s="28" t="s">
        <v>20</v>
      </c>
      <c r="F529" s="5">
        <v>14000</v>
      </c>
      <c r="G529" s="104">
        <f>(G$537-G$525)/3+G525</f>
        <v>2.8833333333333333</v>
      </c>
      <c r="H529" s="134">
        <f t="shared" si="96"/>
        <v>4855.4913294797689</v>
      </c>
      <c r="I529" s="63">
        <f>$C529/I528</f>
        <v>3448.7335439894628</v>
      </c>
      <c r="J529" s="49">
        <v>14000</v>
      </c>
      <c r="K529" s="104">
        <f>(K$537-K$525)/3+K525</f>
        <v>2.6</v>
      </c>
      <c r="L529" s="153">
        <f t="shared" si="97"/>
        <v>5384.6153846153848</v>
      </c>
      <c r="M529" s="63">
        <f>$C529/M528</f>
        <v>3771.6504217303927</v>
      </c>
      <c r="N529" s="49">
        <v>14000</v>
      </c>
      <c r="O529" s="104">
        <f>(O$537-O$525)/3+O525</f>
        <v>2.3166666666666669</v>
      </c>
      <c r="P529" s="134">
        <f t="shared" si="98"/>
        <v>6043.1654676258986</v>
      </c>
      <c r="Q529" s="63">
        <f>$C529/Q528</f>
        <v>4052.6426725842703</v>
      </c>
      <c r="R529" s="49">
        <v>14000</v>
      </c>
      <c r="S529" s="104">
        <f>(S$537-S$525)/3+S525</f>
        <v>2.0333333333333332</v>
      </c>
      <c r="T529" s="139">
        <f t="shared" si="99"/>
        <v>6885.245901639345</v>
      </c>
      <c r="U529" s="63">
        <f>$C529/U528</f>
        <v>4441.5286701052701</v>
      </c>
      <c r="V529" s="49">
        <v>14000</v>
      </c>
      <c r="W529" s="104">
        <f>(W$537-W$525)/3+W525</f>
        <v>1.95</v>
      </c>
      <c r="X529" s="139">
        <f t="shared" si="100"/>
        <v>7179.4871794871797</v>
      </c>
      <c r="Y529" s="63">
        <f>$C529/Y528</f>
        <v>4949.3905372074223</v>
      </c>
      <c r="Z529" s="49">
        <v>14000</v>
      </c>
      <c r="AA529" s="104">
        <f>(AA$537-AA$525)/3+AA525</f>
        <v>1.8166666666666667</v>
      </c>
      <c r="AB529" s="147">
        <f t="shared" si="101"/>
        <v>7706.4220183486241</v>
      </c>
      <c r="AC529" s="63">
        <f>IF($C529&gt;Z528,AB528,$C529/AC528)</f>
        <v>5600.9925199648287</v>
      </c>
      <c r="AL529" s="23"/>
    </row>
    <row r="530" spans="1:38" x14ac:dyDescent="0.25">
      <c r="A530" s="128"/>
      <c r="B530" s="187"/>
      <c r="C530" s="225">
        <f>C531/X$2/60/1.11</f>
        <v>30.808077423539572</v>
      </c>
      <c r="D530" s="38">
        <f>IF(AND(D529&lt;F$5,C529&lt;F531),C529/F531*100,IF(AND(D529&lt;J$5,C529&lt;J531),C529/(F531-((D529-F$5)/(J$5-F$5))*(F531-J531))*100,IF(AND(D529&lt;N$5,C529&lt;N531),C529/(J531-((D529-J$5)/(N$5-J$5))*(J531-N531))*100,IF(AND(D529&lt;R$5,C529&lt;R531),C529/(N531-((D529-N$5)/(R$5-N$5))*(N531-R531))*100,IF(AND(D529&lt;V$5,C533&lt;V531),C529/(R531-((D529-R$5)/(V$5-R$5))*(R531-V531))*100,100)))))</f>
        <v>100</v>
      </c>
      <c r="E530" s="28" t="s">
        <v>21</v>
      </c>
      <c r="F530" s="5">
        <v>11200</v>
      </c>
      <c r="G530" s="104">
        <f>(G$538-G$526)/3+G526</f>
        <v>2.9833333333333334</v>
      </c>
      <c r="H530" s="134">
        <f t="shared" si="96"/>
        <v>3754.1899441340784</v>
      </c>
      <c r="I530" s="130">
        <f>IF($C529&gt;F529,3,IF($C529&gt;F530,2,IF($C529&gt;F531,1,0)))</f>
        <v>1</v>
      </c>
      <c r="J530" s="49">
        <v>11200</v>
      </c>
      <c r="K530" s="104">
        <f>(K$538-K$526)/3+K526</f>
        <v>2.8000000000000003</v>
      </c>
      <c r="L530" s="153">
        <f t="shared" si="97"/>
        <v>3999.9999999999995</v>
      </c>
      <c r="M530" s="130">
        <f>IF($C529&gt;J529,3,IF($C529&gt;J530,2,IF($C529&gt;J531,1,0)))</f>
        <v>1</v>
      </c>
      <c r="N530" s="49">
        <v>11200</v>
      </c>
      <c r="O530" s="104">
        <f>(O$538-O$526)/3+O526</f>
        <v>2.6166666666666667</v>
      </c>
      <c r="P530" s="134">
        <f t="shared" si="98"/>
        <v>4280.2547770700639</v>
      </c>
      <c r="Q530" s="130">
        <f>IF($C529&gt;N529,3,IF($C529&gt;N530,2,IF($C529&gt;N531,1,0)))</f>
        <v>1</v>
      </c>
      <c r="R530" s="49">
        <v>11200</v>
      </c>
      <c r="S530" s="104">
        <f>(S$538-S$526)/3+S526</f>
        <v>2.4</v>
      </c>
      <c r="T530" s="139">
        <f t="shared" si="99"/>
        <v>4666.666666666667</v>
      </c>
      <c r="U530" s="130">
        <f>IF($C529&gt;R529,3,IF($C529&gt;R530,2,IF($C529&gt;R531,1,0)))</f>
        <v>1</v>
      </c>
      <c r="V530" s="49">
        <v>11200</v>
      </c>
      <c r="W530" s="104">
        <f>(W$538-W$526)/3+W526</f>
        <v>2.1666666666666665</v>
      </c>
      <c r="X530" s="139">
        <f t="shared" si="100"/>
        <v>5169.2307692307695</v>
      </c>
      <c r="Y530" s="130">
        <f>IF($C529&gt;V529,3,IF($C529&gt;V530,2,IF($C529&gt;V531,1,0)))</f>
        <v>1</v>
      </c>
      <c r="Z530" s="49">
        <v>11200</v>
      </c>
      <c r="AA530" s="104">
        <f>(AA$538-AA$526)/3+AA526</f>
        <v>1.9333333333333333</v>
      </c>
      <c r="AB530" s="147">
        <f t="shared" si="101"/>
        <v>5793.1034482758623</v>
      </c>
      <c r="AC530" s="129">
        <f>IF($C529&gt;Z528,4,IF($C529&gt;Z529,3,IF($C529&gt;Z530,2,IF($C529&gt;Z531,1,0))))</f>
        <v>1</v>
      </c>
      <c r="AL530" s="23"/>
    </row>
    <row r="531" spans="1:38" ht="15.75" thickBot="1" x14ac:dyDescent="0.3">
      <c r="A531" s="128"/>
      <c r="B531" s="188"/>
      <c r="C531" s="161">
        <f>D531*D528</f>
        <v>10259.089782038676</v>
      </c>
      <c r="D531" s="33">
        <f>IF(AND(C529&gt;Z528,D529&gt;Z$5),AB528,IF(D529&gt;V$5,((D529-V$5)/(Z$5-V$5))*(AC529-Y529)+Y529,IF(D529&gt;R$5,((D529-R$5)/(V$5-R$5))*(Y529-U529)+U529,IF(D529&gt;N$5,((D529-N$5)/(R$5-N$5))*(U529-Q529)+Q529,IF(D529&gt;J$5,((D529-J$5)/(N$5-J$5))*(Q529-M529)+M529,IF(D529&gt;F$5,((D529-F$5)/(J$5-F$5))*(M529-I529)+I529,I529))))))</f>
        <v>4896.8308634439318</v>
      </c>
      <c r="E531" s="29" t="s">
        <v>7</v>
      </c>
      <c r="F531" s="114">
        <f>(F$539-F$527)/3+F527</f>
        <v>5833.333333333333</v>
      </c>
      <c r="G531" s="106">
        <f>(G$539-G$527)/3+G527</f>
        <v>2.9166666666666665</v>
      </c>
      <c r="H531" s="135">
        <f t="shared" si="96"/>
        <v>2000</v>
      </c>
      <c r="I531" s="131">
        <f>IF(I530=1,($C529-F531)/(F530-F531),IF(I530=2,($C529-F530)/(F529-F530),IF(I530=3,($C529-F529)/(F528-F529),0)))</f>
        <v>0.82259637595605983</v>
      </c>
      <c r="J531" s="108">
        <f>(J$539-J$527)/3+J527</f>
        <v>5266.666666666667</v>
      </c>
      <c r="K531" s="106">
        <f>(K$539-K$527)/3+K527</f>
        <v>2.2833333333333332</v>
      </c>
      <c r="L531" s="156">
        <f t="shared" si="97"/>
        <v>2306.5693430656938</v>
      </c>
      <c r="M531" s="131">
        <f>IF(M530=1,($C529-J531)/(J530-J531),IF(M530=2,($C529-J530)/(J529-J530),IF(M530=3,($C529-J529)/(J528-J529),0)))</f>
        <v>0.83953941870182947</v>
      </c>
      <c r="N531" s="108">
        <f>(N$539-N$527)/3+N527</f>
        <v>5066.666666666667</v>
      </c>
      <c r="O531" s="106">
        <f>(O$539-O$527)/3+O527</f>
        <v>2.0499999999999998</v>
      </c>
      <c r="P531" s="135">
        <f t="shared" si="98"/>
        <v>2471.5447154471549</v>
      </c>
      <c r="Q531" s="131">
        <f>IF(Q530=1,($C529-N531)/(N530-N531),IF(Q530=2,($C529-N530)/(N529-N530),IF(Q530=3,($C529-N529)/(N528-N529),0)))</f>
        <v>0.84477182896155234</v>
      </c>
      <c r="R531" s="108">
        <f>(R$539-R$527)/3+R527</f>
        <v>4866.666666666667</v>
      </c>
      <c r="S531" s="106">
        <f>(S$539-S$527)/3+S527</f>
        <v>1.7833333333333334</v>
      </c>
      <c r="T531" s="142">
        <f t="shared" si="99"/>
        <v>2728.9719626168226</v>
      </c>
      <c r="U531" s="131">
        <f>IF(U530=1,($C529-R531)/(R530-R531),IF(U530=2,($C529-R530)/(R529-R530),IF(U530=3,($C529-R529)/(R528-R529),0)))</f>
        <v>0.84967377120487175</v>
      </c>
      <c r="V531" s="108">
        <f>(V$539-V$527)/3+V527</f>
        <v>4266.666666666667</v>
      </c>
      <c r="W531" s="106">
        <f>(W$539-W$527)/3+W527</f>
        <v>1.4666666666666666</v>
      </c>
      <c r="X531" s="142">
        <f t="shared" si="100"/>
        <v>2909.0909090909095</v>
      </c>
      <c r="Y531" s="131">
        <f>IF(Y530=1,($C529-V531)/(V530-V531),IF(Y530=2,($C529-V530)/(V529-V530),IF(Y530=3,($C529-V529)/(V528-V529),0)))</f>
        <v>0.86268277177368091</v>
      </c>
      <c r="Z531" s="108">
        <f>(Z$539-Z$527)/3+Z527</f>
        <v>3700</v>
      </c>
      <c r="AA531" s="106">
        <f>(AA$539-AA$527)/3+AA527</f>
        <v>1.1166666666666667</v>
      </c>
      <c r="AB531" s="148">
        <f t="shared" si="101"/>
        <v>3313.4328358208954</v>
      </c>
      <c r="AC531" s="131">
        <f>IF(AC530=1,($C529-Z531)/(Z530-Z531),IF(AC530=2,($C529-Z530)/(Z529-Z530),IF(AC530=3,($C529-Z529)/(Z528-Z529),0)))</f>
        <v>0.8730578512396695</v>
      </c>
      <c r="AL531" s="23"/>
    </row>
    <row r="532" spans="1:38" x14ac:dyDescent="0.25">
      <c r="A532" s="128"/>
      <c r="B532" s="186">
        <v>-8</v>
      </c>
      <c r="C532" s="34"/>
      <c r="D532" s="31">
        <f>IF(D533&gt;V$5,(1-(D533-V$5)/(Z$5-V$5))*(Y532-AC532)+AC532,IF(D533&gt;R$5,(1-(D533-R$5)/(V$5-R$5))*(U532-Y532)+Y532,IF(D533&gt;N$5,(1-(D533-N$5)/(R$5-N$5))*(Q532-U532)+U532,IF(D533&gt;J$5,(1-(D533-J$5)/(N$5-J$5))*(M532-Q532)+Q532,IF(D533&gt;F$5,(1-(D533-F$5)/(J$5-F$5))*(I532-M532)+M532,I532)))))</f>
        <v>2.1542897235644749</v>
      </c>
      <c r="E532" s="27" t="s">
        <v>6</v>
      </c>
      <c r="F532" s="75">
        <f>(F$536-F$524)/3+F528</f>
        <v>15600</v>
      </c>
      <c r="G532" s="105">
        <f>(G$536-G$524)/3+G528</f>
        <v>2.6</v>
      </c>
      <c r="H532" s="133">
        <f t="shared" si="96"/>
        <v>6000</v>
      </c>
      <c r="I532" s="16">
        <f>IF(I534=0,G535,IF(I534=1,(G534-G535)*I535+G535,IF(I534=2,(G533-G534)*I535+G534,IF(I534=3,(G532-G533)*I535+G533,G532))))</f>
        <v>3.1539528477160612</v>
      </c>
      <c r="J532" s="107">
        <f>(J$536-J$524)/3+J528</f>
        <v>15400</v>
      </c>
      <c r="K532" s="105">
        <f>(K$536-K$524)/3+K528</f>
        <v>2.416666666666667</v>
      </c>
      <c r="L532" s="155">
        <f t="shared" si="97"/>
        <v>6372.4137931034475</v>
      </c>
      <c r="M532" s="16">
        <f>IF(M534=0,K535,IF(M534=1,(K534-K535)*M535+K535,IF(M534=2,(K533-K534)*M535+K534,IF(M534=3,(K532-K533)*M535+K533,K532))))</f>
        <v>2.7762931576960193</v>
      </c>
      <c r="N532" s="107">
        <f>(N$536-N$524)/3+N528</f>
        <v>15200</v>
      </c>
      <c r="O532" s="105">
        <f>(O$536-O$524)/3+O528</f>
        <v>2.2333333333333329</v>
      </c>
      <c r="P532" s="133">
        <f t="shared" si="98"/>
        <v>6805.9701492537324</v>
      </c>
      <c r="Q532" s="16">
        <f>IF(Q534=0,O535,IF(Q534=1,(O534-O535)*Q535+O535,IF(Q534=2,(O533-O534)*Q535+O534,IF(Q534=3,(O532-O533)*Q535+O533,O532))))</f>
        <v>2.561482093663912</v>
      </c>
      <c r="R532" s="107">
        <f>(R$536-R$524)/3+R528</f>
        <v>15000</v>
      </c>
      <c r="S532" s="105">
        <f>(S$536-S$524)/3+S528</f>
        <v>2.0333333333333332</v>
      </c>
      <c r="T532" s="141">
        <f t="shared" si="99"/>
        <v>7377.0491803278692</v>
      </c>
      <c r="U532" s="16">
        <f>IF(U534=0,S535,IF(U534=1,(S534-S535)*U535+S535,IF(U534=2,(S533-S534)*U535+S534,IF(U534=3,(S532-S533)*U535+S533,S532))))</f>
        <v>2.3299495175670724</v>
      </c>
      <c r="V532" s="107">
        <f>(V$536-V$524)/3+V528</f>
        <v>14466.666666666668</v>
      </c>
      <c r="W532" s="105">
        <f>(W$536-W$524)/3+W528</f>
        <v>1.9833333333333334</v>
      </c>
      <c r="X532" s="133">
        <f t="shared" si="100"/>
        <v>7294.1176470588243</v>
      </c>
      <c r="Y532" s="16">
        <f>IF(Y534=0,W535,IF(Y534=1,(W534-W535)*Y535+W535,IF(Y534=2,(W533-W534)*Y535+W534,IF(Y534=3,(W532-W533)*Y535+W533,W532))))</f>
        <v>2.1009502868552072</v>
      </c>
      <c r="Z532" s="107">
        <f>(Z$536-Z$524)/3+Z528</f>
        <v>14000</v>
      </c>
      <c r="AA532" s="105">
        <f>(AA$536-AA$524)/3+AA528</f>
        <v>1.8833333333333333</v>
      </c>
      <c r="AB532" s="145">
        <f t="shared" si="101"/>
        <v>7433.6283185840712</v>
      </c>
      <c r="AC532" s="59">
        <f>IF(AC534=0,AA535,IF(AC534=1,(AA534-AA535)*AC535+AA535,IF(AC534=2,(AA533-AA534)*AC535+AA534,IF(AC534=3,(AA532-AA533)*AC535+AA533,AA532))))</f>
        <v>1.8714099032280851</v>
      </c>
      <c r="AE532" s="23"/>
      <c r="AF532" s="23"/>
      <c r="AG532" s="23"/>
      <c r="AH532" s="23"/>
      <c r="AI532" s="23"/>
      <c r="AJ532" s="23"/>
      <c r="AK532" s="23"/>
      <c r="AL532" s="23"/>
    </row>
    <row r="533" spans="1:38" x14ac:dyDescent="0.25">
      <c r="A533" s="128"/>
      <c r="B533" s="187"/>
      <c r="C533" s="13">
        <f>C$1/(21-E$1)*(C$520-B532)</f>
        <v>9917.3553719008269</v>
      </c>
      <c r="D533" s="32">
        <f>(C533/P$1)^(1/1.3)*50+C$391+$C$2/2+$N$2/100*5+X$2/2</f>
        <v>48.835379565611262</v>
      </c>
      <c r="E533" s="28" t="s">
        <v>20</v>
      </c>
      <c r="F533" s="5">
        <v>14000</v>
      </c>
      <c r="G533" s="104">
        <f>(G$537-G$525)/3+G529</f>
        <v>2.9666666666666668</v>
      </c>
      <c r="H533" s="134">
        <f t="shared" si="96"/>
        <v>4719.1011235955057</v>
      </c>
      <c r="I533" s="63">
        <f>$C533/I532</f>
        <v>3144.4209380246416</v>
      </c>
      <c r="J533" s="49">
        <v>14000</v>
      </c>
      <c r="K533" s="104">
        <f>(K$537-K$525)/3+K529</f>
        <v>2.7</v>
      </c>
      <c r="L533" s="153">
        <f t="shared" si="97"/>
        <v>5185.1851851851852</v>
      </c>
      <c r="M533" s="63">
        <f>$C533/M532</f>
        <v>3572.1571205149703</v>
      </c>
      <c r="N533" s="49">
        <v>14000</v>
      </c>
      <c r="O533" s="104">
        <f>(O$537-O$525)/3+O529</f>
        <v>2.4333333333333336</v>
      </c>
      <c r="P533" s="134">
        <f t="shared" si="98"/>
        <v>5753.4246575342459</v>
      </c>
      <c r="Q533" s="63">
        <f>$C533/Q532</f>
        <v>3871.725434439858</v>
      </c>
      <c r="R533" s="49">
        <v>14000</v>
      </c>
      <c r="S533" s="104">
        <f>(S$537-S$525)/3+S529</f>
        <v>2.1666666666666665</v>
      </c>
      <c r="T533" s="139">
        <f t="shared" si="99"/>
        <v>6461.5384615384619</v>
      </c>
      <c r="U533" s="63">
        <f>$C533/U532</f>
        <v>4256.46791792146</v>
      </c>
      <c r="V533" s="49">
        <v>14000</v>
      </c>
      <c r="W533" s="104">
        <f>(W$537-W$525)/3+W529</f>
        <v>2.0499999999999998</v>
      </c>
      <c r="X533" s="139">
        <f t="shared" si="100"/>
        <v>6829.2682926829275</v>
      </c>
      <c r="Y533" s="63">
        <f>$C533/Y532</f>
        <v>4720.4141068685403</v>
      </c>
      <c r="Z533" s="49">
        <v>14000</v>
      </c>
      <c r="AA533" s="104">
        <f>(AA$537-AA$525)/3+AA529</f>
        <v>1.8833333333333333</v>
      </c>
      <c r="AB533" s="147">
        <f t="shared" si="101"/>
        <v>7433.6283185840712</v>
      </c>
      <c r="AC533" s="63">
        <f>IF($C533&gt;Z532,AB532,$C533/AC532)</f>
        <v>5299.4030622547753</v>
      </c>
      <c r="AL533" s="23"/>
    </row>
    <row r="534" spans="1:38" x14ac:dyDescent="0.25">
      <c r="A534" s="128"/>
      <c r="B534" s="187"/>
      <c r="C534" s="225">
        <f>C535/X$2/60/1.11</f>
        <v>29.83885259598657</v>
      </c>
      <c r="D534" s="38">
        <f>IF(AND(D533&lt;F$5,C533&lt;F535),C533/F535*100,IF(AND(D533&lt;J$5,C533&lt;J535),C533/(F535-((D533-F$5)/(J$5-F$5))*(F535-J535))*100,IF(AND(D533&lt;N$5,C533&lt;N535),C533/(J535-((D533-J$5)/(N$5-J$5))*(J535-N535))*100,IF(AND(D533&lt;R$5,C533&lt;R535),C533/(N535-((D533-N$5)/(R$5-N$5))*(N535-R535))*100,IF(AND(D533&lt;V$5,C537&lt;V535),C533/(R535-((D533-R$5)/(V$5-R$5))*(R535-V535))*100,100)))))</f>
        <v>100</v>
      </c>
      <c r="E534" s="28" t="s">
        <v>21</v>
      </c>
      <c r="F534" s="5">
        <v>11200</v>
      </c>
      <c r="G534" s="104">
        <f>(G$538-G$526)/3+G530</f>
        <v>3.1166666666666667</v>
      </c>
      <c r="H534" s="134">
        <f t="shared" si="96"/>
        <v>3593.5828877005347</v>
      </c>
      <c r="I534" s="130">
        <f>IF($C533&gt;F533,3,IF($C533&gt;F534,2,IF($C533&gt;F535,1,0)))</f>
        <v>1</v>
      </c>
      <c r="J534" s="49">
        <v>11200</v>
      </c>
      <c r="K534" s="104">
        <f>(K$538-K$526)/3+K530</f>
        <v>2.9000000000000004</v>
      </c>
      <c r="L534" s="153">
        <f t="shared" si="97"/>
        <v>3862.0689655172409</v>
      </c>
      <c r="M534" s="130">
        <f>IF($C533&gt;J533,3,IF($C533&gt;J534,2,IF($C533&gt;J535,1,0)))</f>
        <v>1</v>
      </c>
      <c r="N534" s="49">
        <v>11200</v>
      </c>
      <c r="O534" s="104">
        <f>(O$538-O$526)/3+O530</f>
        <v>2.6833333333333336</v>
      </c>
      <c r="P534" s="134">
        <f t="shared" si="98"/>
        <v>4173.9130434782601</v>
      </c>
      <c r="Q534" s="130">
        <f>IF($C533&gt;N533,3,IF($C533&gt;N534,2,IF($C533&gt;N535,1,0)))</f>
        <v>1</v>
      </c>
      <c r="R534" s="49">
        <v>11200</v>
      </c>
      <c r="S534" s="104">
        <f>(S$538-S$526)/3+S530</f>
        <v>2.4499999999999997</v>
      </c>
      <c r="T534" s="139">
        <f t="shared" si="99"/>
        <v>4571.4285714285716</v>
      </c>
      <c r="U534" s="130">
        <f>IF($C533&gt;R533,3,IF($C533&gt;R534,2,IF($C533&gt;R535,1,0)))</f>
        <v>1</v>
      </c>
      <c r="V534" s="49">
        <v>11200</v>
      </c>
      <c r="W534" s="104">
        <f>(W$538-W$526)/3+W530</f>
        <v>2.2333333333333329</v>
      </c>
      <c r="X534" s="139">
        <f t="shared" si="100"/>
        <v>5014.9253731343297</v>
      </c>
      <c r="Y534" s="130">
        <f>IF($C533&gt;V533,3,IF($C533&gt;V534,2,IF($C533&gt;V535,1,0)))</f>
        <v>1</v>
      </c>
      <c r="Z534" s="49">
        <v>11200</v>
      </c>
      <c r="AA534" s="104">
        <f>(AA$538-AA$526)/3+AA530</f>
        <v>2.0166666666666666</v>
      </c>
      <c r="AB534" s="147">
        <f t="shared" si="101"/>
        <v>5553.7190082644629</v>
      </c>
      <c r="AC534" s="129">
        <f>IF($C533&gt;Z532,4,IF($C533&gt;Z533,3,IF($C533&gt;Z534,2,IF($C533&gt;Z535,1,0))))</f>
        <v>1</v>
      </c>
      <c r="AL534" s="23"/>
    </row>
    <row r="535" spans="1:38" ht="15.75" thickBot="1" x14ac:dyDescent="0.3">
      <c r="A535" s="128"/>
      <c r="B535" s="188"/>
      <c r="C535" s="161">
        <f>D535*D532</f>
        <v>9936.3379144635292</v>
      </c>
      <c r="D535" s="33">
        <f>IF(AND(C533&gt;Z532,D533&gt;Z$5),AB532,IF(D533&gt;V$5,((D533-V$5)/(Z$5-V$5))*(AC533-Y533)+Y533,IF(D533&gt;R$5,((D533-R$5)/(V$5-R$5))*(Y533-U533)+U533,IF(D533&gt;N$5,((D533-N$5)/(R$5-N$5))*(U533-Q533)+Q533,IF(D533&gt;J$5,((D533-J$5)/(N$5-J$5))*(Q533-M533)+M533,IF(D533&gt;F$5,((D533-F$5)/(J$5-F$5))*(M533-I533)+I533,I533))))))</f>
        <v>4612.3498644476304</v>
      </c>
      <c r="E535" s="29" t="s">
        <v>7</v>
      </c>
      <c r="F535" s="114">
        <f>(F$539-F$527)/3+F531</f>
        <v>5466.6666666666661</v>
      </c>
      <c r="G535" s="106">
        <f>(G$539-G$527)/3+G531</f>
        <v>3.2833333333333332</v>
      </c>
      <c r="H535" s="135">
        <f t="shared" si="96"/>
        <v>1664.9746192893399</v>
      </c>
      <c r="I535" s="131">
        <f>IF(I534=1,($C533-F535)/(F534-F535),IF(I534=2,($C533-F534)/(F533-F534),IF(I534=3,($C533-F533)/(F532-F533),0)))</f>
        <v>0.77628291370363267</v>
      </c>
      <c r="J535" s="108">
        <f>(J$539-J$527)/3+J531</f>
        <v>4633.3333333333339</v>
      </c>
      <c r="K535" s="106">
        <f>(K$539-K$527)/3+K531</f>
        <v>2.2666666666666666</v>
      </c>
      <c r="L535" s="156">
        <f t="shared" si="97"/>
        <v>2044.1176470588239</v>
      </c>
      <c r="M535" s="131">
        <f>IF(M534=1,($C533-J535)/(J534-J535),IF(M534=2,($C533-J534)/(J533-J534),IF(M534=3,($C533-J533)/(J532-J533),0)))</f>
        <v>0.80467340688845079</v>
      </c>
      <c r="N535" s="108">
        <f>(N$539-N$527)/3+N531</f>
        <v>4533.3333333333339</v>
      </c>
      <c r="O535" s="106">
        <f>(O$539-O$527)/3+O531</f>
        <v>2.0499999999999998</v>
      </c>
      <c r="P535" s="135">
        <f t="shared" si="98"/>
        <v>2211.3821138211388</v>
      </c>
      <c r="Q535" s="131">
        <f>IF(Q534=1,($C533-N535)/(N534-N535),IF(Q534=2,($C533-N534)/(N533-N534),IF(Q534=3,($C533-N533)/(N532-N533),0)))</f>
        <v>0.80760330578512396</v>
      </c>
      <c r="R535" s="108">
        <f>(R$539-R$527)/3+R531</f>
        <v>4433.3333333333339</v>
      </c>
      <c r="S535" s="106">
        <f>(S$539-S$527)/3+S531</f>
        <v>1.8166666666666669</v>
      </c>
      <c r="T535" s="142">
        <f t="shared" si="99"/>
        <v>2440.3669724770643</v>
      </c>
      <c r="U535" s="131">
        <f>IF(U534=1,($C533-R535)/(R534-R535),IF(U534=2,($C533-R534)/(R533-R534),IF(U534=3,($C533-R533)/(R532-R533),0)))</f>
        <v>0.81044660668485125</v>
      </c>
      <c r="V535" s="108">
        <f>(V$539-V$527)/3+V531</f>
        <v>3933.3333333333335</v>
      </c>
      <c r="W535" s="106">
        <f>(W$539-W$527)/3+W531</f>
        <v>1.4833333333333332</v>
      </c>
      <c r="X535" s="142">
        <f t="shared" si="100"/>
        <v>2651.6853932584272</v>
      </c>
      <c r="Y535" s="131">
        <f>IF(Y534=1,($C533-V535)/(V534-V535),IF(Y534=2,($C533-V534)/(V533-V534),IF(Y534=3,($C533-V533)/(V532-V533),0)))</f>
        <v>0.82348927136249905</v>
      </c>
      <c r="Z535" s="108">
        <f>(Z$539-Z$527)/3+Z531</f>
        <v>3400</v>
      </c>
      <c r="AA535" s="106">
        <f>(AA$539-AA$527)/3+AA531</f>
        <v>1.1333333333333333</v>
      </c>
      <c r="AB535" s="148">
        <f t="shared" si="101"/>
        <v>3000</v>
      </c>
      <c r="AC535" s="131">
        <f>IF(AC534=1,($C533-Z535)/(Z534-Z535),IF(AC534=2,($C533-Z534)/(Z533-Z534),IF(AC534=3,($C533-Z533)/(Z532-Z533),0)))</f>
        <v>0.83555838101292657</v>
      </c>
      <c r="AL535" s="23"/>
    </row>
    <row r="536" spans="1:38" x14ac:dyDescent="0.25">
      <c r="A536" s="128"/>
      <c r="B536" s="186">
        <v>-7</v>
      </c>
      <c r="C536" s="25"/>
      <c r="D536" s="31">
        <f>IF(D537&gt;V$5,(1-(D537-V$5)/(Z$5-V$5))*(Y536-AC536)+AC536,IF(D537&gt;R$5,(1-(D537-R$5)/(V$5-R$5))*(U536-Y536)+Y536,IF(D537&gt;N$5,(1-(D537-N$5)/(R$5-N$5))*(Q536-U536)+U536,IF(D537&gt;J$5,(1-(D537-J$5)/(N$5-J$5))*(M536-Q536)+Q536,IF(D537&gt;F$5,(1-(D537-F$5)/(J$5-F$5))*(I536-M536)+M536,I536)))))</f>
        <v>2.2116422345511229</v>
      </c>
      <c r="E536" s="27" t="s">
        <v>6</v>
      </c>
      <c r="F536" s="3">
        <v>16100</v>
      </c>
      <c r="G536" s="74">
        <v>2.7</v>
      </c>
      <c r="H536" s="133">
        <f t="shared" si="96"/>
        <v>5962.9629629629626</v>
      </c>
      <c r="I536" s="16">
        <f>IF(I538=0,G539,IF(I538=1,(G538-G539)*I539+G539,IF(I538=2,(G537-G538)*I539+G538,IF(I538=3,(G536-G537)*I539+G537,G536))))</f>
        <v>3.3557851239669421</v>
      </c>
      <c r="J536" s="48">
        <v>15900</v>
      </c>
      <c r="K536" s="4">
        <v>2.5</v>
      </c>
      <c r="L536" s="155">
        <f t="shared" si="97"/>
        <v>6360</v>
      </c>
      <c r="M536" s="16">
        <f>IF(M538=0,K539,IF(M538=1,(K538-K539)*M539+K539,IF(M538=2,(K537-K538)*M539+K538,IF(M538=3,(K536-K537)*M539+K537,K536))))</f>
        <v>2.8319559228650135</v>
      </c>
      <c r="N536" s="48">
        <v>15700</v>
      </c>
      <c r="O536" s="4">
        <v>2.2999999999999998</v>
      </c>
      <c r="P536" s="133">
        <f t="shared" si="98"/>
        <v>6826.0869565217399</v>
      </c>
      <c r="Q536" s="16">
        <f>IF(Q538=0,O539,IF(Q538=1,(O538-O539)*Q539+O539,IF(Q538=2,(O537-O538)*Q539+O538,IF(Q538=3,(O536-O537)*Q539+O537,O536))))</f>
        <v>2.5931588613406795</v>
      </c>
      <c r="R536" s="48">
        <v>15500</v>
      </c>
      <c r="S536" s="4">
        <v>2.1</v>
      </c>
      <c r="T536" s="141">
        <f t="shared" si="99"/>
        <v>7380.9523809523807</v>
      </c>
      <c r="U536" s="16">
        <f>IF(U538=0,S539,IF(U538=1,(S538-S539)*U539+S539,IF(U538=2,(S537-S538)*U539+S538,IF(U538=3,(S536-S537)*U539+S537,S536))))</f>
        <v>2.3543617998163455</v>
      </c>
      <c r="V536" s="48">
        <v>14700</v>
      </c>
      <c r="W536" s="4">
        <v>2.0499999999999998</v>
      </c>
      <c r="X536" s="141">
        <f t="shared" si="100"/>
        <v>7170.7317073170734</v>
      </c>
      <c r="Y536" s="16">
        <f>IF(Y538=0,W539,IF(Y538=1,(W538-W539)*Y539+W539,IF(Y538=2,(W537-W538)*Y539+W538,IF(Y538=3,(W536-W537)*Y539+W537,W536))))</f>
        <v>2.13018703784254</v>
      </c>
      <c r="Z536" s="49">
        <v>14000</v>
      </c>
      <c r="AA536" s="4">
        <v>1.95</v>
      </c>
      <c r="AB536" s="145">
        <f t="shared" si="101"/>
        <v>7179.4871794871797</v>
      </c>
      <c r="AC536" s="59">
        <f>IF(AC538=0,AA539,IF(AC538=1,(AA538-AA539)*AC539+AA539,IF(AC538=2,(AA537-AA538)*AC539+AA538,IF(AC538=3,(AA536-AA537)*AC539+AA537,AA536))))</f>
        <v>1.910794816855423</v>
      </c>
      <c r="AE536" s="23"/>
      <c r="AF536" s="23"/>
      <c r="AG536" s="23"/>
      <c r="AH536" s="23"/>
      <c r="AI536" s="23"/>
      <c r="AJ536" s="23"/>
      <c r="AK536" s="23"/>
      <c r="AL536" s="23"/>
    </row>
    <row r="537" spans="1:38" x14ac:dyDescent="0.25">
      <c r="A537" s="128"/>
      <c r="B537" s="187"/>
      <c r="C537" s="13">
        <f>C$1/(21-E$1)*(C$520-B536)</f>
        <v>9586.7768595041325</v>
      </c>
      <c r="D537" s="32">
        <f>(C537/P$1)^(1/1.3)*50+C$391+$C$2/2+$N$2/100*5+X$2/2</f>
        <v>48.18322107289444</v>
      </c>
      <c r="E537" s="28" t="s">
        <v>20</v>
      </c>
      <c r="F537" s="5">
        <v>14000</v>
      </c>
      <c r="G537" s="71">
        <v>3.05</v>
      </c>
      <c r="H537" s="134">
        <f t="shared" si="96"/>
        <v>4590.1639344262294</v>
      </c>
      <c r="I537" s="63">
        <f>$C537/I536</f>
        <v>2856.7910355867507</v>
      </c>
      <c r="J537" s="49">
        <v>14000</v>
      </c>
      <c r="K537" s="6">
        <v>2.8</v>
      </c>
      <c r="L537" s="153">
        <f t="shared" si="97"/>
        <v>5000</v>
      </c>
      <c r="M537" s="63">
        <f>$C537/M536</f>
        <v>3385.2140077821014</v>
      </c>
      <c r="N537" s="49">
        <v>14000</v>
      </c>
      <c r="O537" s="6">
        <v>2.5499999999999998</v>
      </c>
      <c r="P537" s="134">
        <f t="shared" si="98"/>
        <v>5490.1960784313733</v>
      </c>
      <c r="Q537" s="63">
        <f>$C537/Q536</f>
        <v>3696.9493085925742</v>
      </c>
      <c r="R537" s="49">
        <v>14000</v>
      </c>
      <c r="S537" s="6">
        <v>2.2999999999999998</v>
      </c>
      <c r="T537" s="139">
        <f t="shared" si="99"/>
        <v>6086.9565217391309</v>
      </c>
      <c r="U537" s="63">
        <f>$C537/U536</f>
        <v>4071.921681812863</v>
      </c>
      <c r="V537" s="49">
        <v>14000</v>
      </c>
      <c r="W537" s="6">
        <v>2.15</v>
      </c>
      <c r="X537" s="139">
        <f t="shared" si="100"/>
        <v>6511.6279069767443</v>
      </c>
      <c r="Y537" s="63">
        <f>$C537/Y536</f>
        <v>4500.4390174177615</v>
      </c>
      <c r="Z537" s="49">
        <v>14000</v>
      </c>
      <c r="AA537" s="6">
        <v>1.95</v>
      </c>
      <c r="AB537" s="147">
        <f t="shared" si="101"/>
        <v>7179.4871794871797</v>
      </c>
      <c r="AC537" s="63">
        <f>IF($C537&gt;Z536,AB536,$C537/AC536)</f>
        <v>5017.1670840519655</v>
      </c>
      <c r="AL537" s="23"/>
    </row>
    <row r="538" spans="1:38" x14ac:dyDescent="0.25">
      <c r="A538" s="128"/>
      <c r="B538" s="187"/>
      <c r="C538" s="225">
        <f>C539/X$2/60/1.11</f>
        <v>28.855852560987092</v>
      </c>
      <c r="D538" s="38">
        <f>IF(AND(D537&lt;F$5,C537&lt;F539),C537/F539*100,IF(AND(D537&lt;J$5,C537&lt;J539),C537/(F539-((D537-F$5)/(J$5-F$5))*(F539-J539))*100,IF(AND(D537&lt;N$5,C537&lt;N539),C537/(J539-((D537-J$5)/(N$5-J$5))*(J539-N539))*100,IF(AND(D537&lt;R$5,C537&lt;R539),C537/(N539-((D537-N$5)/(R$5-N$5))*(N539-R539))*100,IF(AND(D537&lt;V$5,C541&lt;V539),C537/(R539-((D537-R$5)/(V$5-R$5))*(R539-V539))*100,100)))))</f>
        <v>100</v>
      </c>
      <c r="E538" s="28" t="s">
        <v>21</v>
      </c>
      <c r="F538" s="5">
        <v>11200</v>
      </c>
      <c r="G538" s="71">
        <v>3.25</v>
      </c>
      <c r="H538" s="134">
        <f t="shared" si="96"/>
        <v>3446.1538461538462</v>
      </c>
      <c r="I538" s="132">
        <f>IF($C537&gt;F537,3,IF($C537&gt;F538,2,IF($C537&gt;F539,1,0)))</f>
        <v>1</v>
      </c>
      <c r="J538" s="49">
        <v>11200</v>
      </c>
      <c r="K538" s="6">
        <v>3</v>
      </c>
      <c r="L538" s="153">
        <f t="shared" si="97"/>
        <v>3733.3333333333335</v>
      </c>
      <c r="M538" s="132">
        <f>IF($C537&gt;J537,3,IF($C537&gt;J538,2,IF($C537&gt;J539,1,0)))</f>
        <v>1</v>
      </c>
      <c r="N538" s="49">
        <v>11200</v>
      </c>
      <c r="O538" s="6">
        <v>2.75</v>
      </c>
      <c r="P538" s="134">
        <f t="shared" si="98"/>
        <v>4072.7272727272725</v>
      </c>
      <c r="Q538" s="132">
        <f>IF($C537&gt;N537,3,IF($C537&gt;N538,2,IF($C537&gt;N539,1,0)))</f>
        <v>1</v>
      </c>
      <c r="R538" s="49">
        <v>11200</v>
      </c>
      <c r="S538" s="6">
        <v>2.5</v>
      </c>
      <c r="T538" s="139">
        <f t="shared" si="99"/>
        <v>4480</v>
      </c>
      <c r="U538" s="132">
        <f>IF($C537&gt;R537,3,IF($C537&gt;R538,2,IF($C537&gt;R539,1,0)))</f>
        <v>1</v>
      </c>
      <c r="V538" s="49">
        <v>11200</v>
      </c>
      <c r="W538" s="6">
        <v>2.2999999999999998</v>
      </c>
      <c r="X538" s="139">
        <f t="shared" si="100"/>
        <v>4869.5652173913049</v>
      </c>
      <c r="Y538" s="132">
        <f>IF($C537&gt;V537,3,IF($C537&gt;V538,2,IF($C537&gt;V539,1,0)))</f>
        <v>1</v>
      </c>
      <c r="Z538" s="49">
        <v>11200</v>
      </c>
      <c r="AA538" s="6">
        <v>2.1</v>
      </c>
      <c r="AB538" s="147">
        <f t="shared" si="101"/>
        <v>5333.333333333333</v>
      </c>
      <c r="AC538" s="129">
        <f>IF($C537&gt;Z536,4,IF($C537&gt;Z537,3,IF($C537&gt;Z538,2,IF($C537&gt;Z539,1,0))))</f>
        <v>1</v>
      </c>
      <c r="AL538" s="23"/>
    </row>
    <row r="539" spans="1:38" ht="15.75" thickBot="1" x14ac:dyDescent="0.3">
      <c r="A539" s="128"/>
      <c r="B539" s="188"/>
      <c r="C539" s="161">
        <f>D539*D536</f>
        <v>9608.998902808702</v>
      </c>
      <c r="D539" s="33">
        <f>IF(AND(C537&gt;Z536,D537&gt;Z$5),AB536,IF(D537&gt;V$5,((D537-V$5)/(Z$5-V$5))*(AC537-Y537)+Y537,IF(D537&gt;R$5,((D537-R$5)/(V$5-R$5))*(Y537-U537)+U537,IF(D537&gt;N$5,((D537-N$5)/(R$5-N$5))*(U537-Q537)+Q537,IF(D537&gt;J$5,((D537-J$5)/(N$5-J$5))*(Q537-M537)+M537,IF(D537&gt;F$5,((D537-F$5)/(J$5-F$5))*(M537-I537)+I537,I537))))))</f>
        <v>4344.7347643724815</v>
      </c>
      <c r="E539" s="29" t="s">
        <v>7</v>
      </c>
      <c r="F539" s="7">
        <v>5100</v>
      </c>
      <c r="G539" s="73">
        <v>3.65</v>
      </c>
      <c r="H539" s="135">
        <f t="shared" si="96"/>
        <v>1397.2602739726028</v>
      </c>
      <c r="I539" s="131">
        <f>IF(I538=1,($C537-F539)/(F538-F539),IF(I538=2,($C537-F538)/(F537-F538),IF(I538=3,($C537-F537)/(F536-F537),0)))</f>
        <v>0.73553719008264462</v>
      </c>
      <c r="J539" s="50">
        <v>4000</v>
      </c>
      <c r="K539" s="8">
        <v>2.25</v>
      </c>
      <c r="L539" s="156">
        <f t="shared" si="97"/>
        <v>1777.7777777777778</v>
      </c>
      <c r="M539" s="131">
        <f>IF(M538=1,($C537-J539)/(J538-J539),IF(M538=2,($C537-J538)/(J537-J538),IF(M538=3,($C537-J537)/(J536-J537),0)))</f>
        <v>0.77594123048668506</v>
      </c>
      <c r="N539" s="50">
        <v>4000</v>
      </c>
      <c r="O539" s="8">
        <v>2.0499999999999998</v>
      </c>
      <c r="P539" s="135">
        <f t="shared" si="98"/>
        <v>1951.2195121951222</v>
      </c>
      <c r="Q539" s="131">
        <f>IF(Q538=1,($C537-N539)/(N538-N539),IF(Q538=2,($C537-N538)/(N537-N538),IF(Q538=3,($C537-N537)/(N536-N537),0)))</f>
        <v>0.77594123048668506</v>
      </c>
      <c r="R539" s="50">
        <v>4000</v>
      </c>
      <c r="S539" s="8">
        <v>1.85</v>
      </c>
      <c r="T539" s="142">
        <f t="shared" si="99"/>
        <v>2162.1621621621621</v>
      </c>
      <c r="U539" s="131">
        <f>IF(U538=1,($C537-R539)/(R538-R539),IF(U538=2,($C537-R538)/(R537-R538),IF(U538=3,($C537-R537)/(R536-R537),0)))</f>
        <v>0.77594123048668506</v>
      </c>
      <c r="V539" s="50">
        <v>3600</v>
      </c>
      <c r="W539" s="8">
        <v>1.5</v>
      </c>
      <c r="X539" s="135">
        <f t="shared" si="100"/>
        <v>2400</v>
      </c>
      <c r="Y539" s="131">
        <f>IF(Y538=1,($C537-V539)/(V538-V539),IF(Y538=2,($C537-V538)/(V537-V538),IF(Y538=3,($C537-V537)/(V536-V537),0)))</f>
        <v>0.78773379730317528</v>
      </c>
      <c r="Z539" s="50">
        <v>3100</v>
      </c>
      <c r="AA539" s="8">
        <v>1.1499999999999999</v>
      </c>
      <c r="AB539" s="148">
        <f t="shared" si="101"/>
        <v>2695.6521739130435</v>
      </c>
      <c r="AC539" s="131">
        <f>IF(AC538=1,($C537-Z539)/(Z538-Z539),IF(AC538=2,($C537-Z538)/(Z537-Z538),IF(AC538=3,($C537-Z537)/(Z536-Z537),0)))</f>
        <v>0.8008366493214979</v>
      </c>
      <c r="AL539" s="23"/>
    </row>
    <row r="540" spans="1:38" x14ac:dyDescent="0.25">
      <c r="A540" s="128"/>
      <c r="B540" s="186">
        <v>-6</v>
      </c>
      <c r="C540" s="34"/>
      <c r="D540" s="31">
        <f>IF(D541&gt;V$5,(1-(D541-V$5)/(Z$5-V$5))*(Y540-AC540)+AC540,IF(D541&gt;R$5,(1-(D541-R$5)/(V$5-R$5))*(U540-Y540)+Y540,IF(D541&gt;N$5,(1-(D541-N$5)/(R$5-N$5))*(Q540-U540)+U540,IF(D541&gt;J$5,(1-(D541-J$5)/(N$5-J$5))*(M540-Q540)+Q540,IF(D541&gt;F$5,(1-(D541-F$5)/(J$5-F$5))*(I540-M540)+M540,I540)))))</f>
        <v>2.2607597654603921</v>
      </c>
      <c r="E540" s="27" t="s">
        <v>6</v>
      </c>
      <c r="F540" s="75">
        <f>(F$572-F$536)/9+F536</f>
        <v>16144.444444444445</v>
      </c>
      <c r="G540" s="105">
        <f>(G$572-G$536)/9+G536</f>
        <v>2.7611111111111111</v>
      </c>
      <c r="H540" s="133">
        <f t="shared" si="96"/>
        <v>5847.082494969819</v>
      </c>
      <c r="I540" s="16">
        <f>IF(I542=0,G543,IF(I542=1,(G542-G543)*I543+G543,IF(I542=2,(G541-G542)*I543+G542,IF(I542=3,(G540-G541)*I543+G541,G540))))</f>
        <v>3.4284381245611191</v>
      </c>
      <c r="J540" s="107">
        <f>(J$572-J$536)/9+J536</f>
        <v>15944.444444444445</v>
      </c>
      <c r="K540" s="105">
        <f>(K$572-K$536)/9+K536</f>
        <v>2.5555555555555554</v>
      </c>
      <c r="L540" s="155">
        <f t="shared" si="97"/>
        <v>6239.1304347826099</v>
      </c>
      <c r="M540" s="16">
        <f>IF(M542=0,K543,IF(M542=1,(K542-K543)*M543+K543,IF(M542=2,(K541-K542)*M543+K542,IF(M542=3,(K540-K541)*M543+K541,K540))))</f>
        <v>2.868983541710814</v>
      </c>
      <c r="N540" s="107">
        <f>(N$572-N$536)/9+N536</f>
        <v>15733.333333333334</v>
      </c>
      <c r="O540" s="105">
        <f>(O$572-O$536)/9+O536</f>
        <v>2.3499999999999996</v>
      </c>
      <c r="P540" s="133">
        <f t="shared" si="98"/>
        <v>6695.0354609929091</v>
      </c>
      <c r="Q540" s="16">
        <f>IF(Q542=0,O543,IF(Q542=1,(O542-O543)*Q543+O543,IF(Q542=2,(O541-O542)*Q543+O542,IF(Q542=3,(O540-O541)*Q543+O541,O540))))</f>
        <v>2.623110913417253</v>
      </c>
      <c r="R540" s="107">
        <f>(R$572-R$536)/9+R536</f>
        <v>15533.333333333334</v>
      </c>
      <c r="S540" s="105">
        <f>(S$572-S$536)/9+S536</f>
        <v>2.1444444444444444</v>
      </c>
      <c r="T540" s="141">
        <f t="shared" si="99"/>
        <v>7243.5233160621765</v>
      </c>
      <c r="U540" s="16">
        <f>IF(U542=0,S543,IF(U542=1,(S542-S543)*U543+S543,IF(U542=2,(S541-S542)*U543+S542,IF(U542=3,(S540-S541)*U543+S541,S540))))</f>
        <v>2.3759415147819314</v>
      </c>
      <c r="V540" s="107">
        <f>(V$572-V$536)/9+V536</f>
        <v>14744.444444444445</v>
      </c>
      <c r="W540" s="105">
        <f>(W$572-W$536)/9+W536</f>
        <v>2.0944444444444441</v>
      </c>
      <c r="X540" s="133">
        <f t="shared" si="100"/>
        <v>7039.7877984084898</v>
      </c>
      <c r="Y540" s="16">
        <f>IF(Y542=0,W543,IF(Y542=1,(W542-W543)*Y543+W543,IF(Y542=2,(W541-W542)*Y543+W542,IF(Y542=3,(W540-W541)*Y543+W541,W540))))</f>
        <v>2.1479356993332765</v>
      </c>
      <c r="Z540" s="107">
        <f>(Z$572-Z$536)/9+Z536</f>
        <v>14033.333333333334</v>
      </c>
      <c r="AA540" s="105">
        <f>(AA$572-AA$536)/9+AA536</f>
        <v>1.9944444444444445</v>
      </c>
      <c r="AB540" s="145">
        <f t="shared" si="101"/>
        <v>7036.2116991643452</v>
      </c>
      <c r="AC540" s="59">
        <f>IF(AC542=0,AA543,IF(AC542=1,(AA542-AA543)*AC543+AA543,IF(AC542=2,(AA541-AA542)*AC543+AA542,IF(AC542=3,(AA540-AA541)*AC543+AA541,AA540))))</f>
        <v>1.9203750794659884</v>
      </c>
      <c r="AE540" s="23"/>
      <c r="AF540" s="23"/>
      <c r="AG540" s="23"/>
      <c r="AH540" s="23"/>
      <c r="AI540" s="23"/>
      <c r="AJ540" s="23"/>
      <c r="AK540" s="23"/>
      <c r="AL540" s="23"/>
    </row>
    <row r="541" spans="1:38" x14ac:dyDescent="0.25">
      <c r="A541" s="128"/>
      <c r="B541" s="187"/>
      <c r="C541" s="13">
        <f>C$1/(21-E$1)*(C$520-B540)</f>
        <v>9256.1983471074382</v>
      </c>
      <c r="D541" s="32">
        <f>(C541/P$1)^(1/1.3)*50+C$391+$C$2/2+$N$2/100*5+X$2/2</f>
        <v>47.525851130044472</v>
      </c>
      <c r="E541" s="28" t="s">
        <v>20</v>
      </c>
      <c r="F541" s="5">
        <v>14000</v>
      </c>
      <c r="G541" s="104">
        <f>(G$573-G$537)/9+G537</f>
        <v>3.0888888888888886</v>
      </c>
      <c r="H541" s="134">
        <f t="shared" si="96"/>
        <v>4532.3741007194249</v>
      </c>
      <c r="I541" s="63">
        <f>$C541/I540</f>
        <v>2699.8294881848983</v>
      </c>
      <c r="J541" s="49">
        <v>14000</v>
      </c>
      <c r="K541" s="104">
        <f>(K$573-K$537)/9+K537</f>
        <v>2.8388888888888886</v>
      </c>
      <c r="L541" s="153">
        <f t="shared" si="97"/>
        <v>4931.5068493150693</v>
      </c>
      <c r="M541" s="63">
        <f>$C541/M540</f>
        <v>3226.2988659697367</v>
      </c>
      <c r="N541" s="49">
        <v>14000</v>
      </c>
      <c r="O541" s="104">
        <f>(O$573-O$537)/9+O537</f>
        <v>2.5888888888888886</v>
      </c>
      <c r="P541" s="134">
        <f t="shared" si="98"/>
        <v>5407.7253218884125</v>
      </c>
      <c r="Q541" s="63">
        <f>$C541/Q540</f>
        <v>3528.7102423926644</v>
      </c>
      <c r="R541" s="49">
        <v>14000</v>
      </c>
      <c r="S541" s="104">
        <f>(S$573-S$537)/9+S537</f>
        <v>2.3388888888888886</v>
      </c>
      <c r="T541" s="139">
        <f t="shared" si="99"/>
        <v>5985.7482185273166</v>
      </c>
      <c r="U541" s="63">
        <f>$C541/U540</f>
        <v>3895.8022701821387</v>
      </c>
      <c r="V541" s="49">
        <v>14000</v>
      </c>
      <c r="W541" s="104">
        <f>(W$573-W$537)/9+W537</f>
        <v>2.1944444444444442</v>
      </c>
      <c r="X541" s="139">
        <f t="shared" si="100"/>
        <v>6379.7468354430384</v>
      </c>
      <c r="Y541" s="63">
        <f>$C541/Y540</f>
        <v>4309.3461084429018</v>
      </c>
      <c r="Z541" s="49">
        <v>14000</v>
      </c>
      <c r="AA541" s="104">
        <f>(AA$573-AA$537)/9+AA537</f>
        <v>2</v>
      </c>
      <c r="AB541" s="147">
        <f t="shared" si="101"/>
        <v>7000</v>
      </c>
      <c r="AC541" s="63">
        <f>IF($C541&gt;Z540,AB540,$C541/AC540)</f>
        <v>4819.9950343457758</v>
      </c>
      <c r="AL541" s="23"/>
    </row>
    <row r="542" spans="1:38" x14ac:dyDescent="0.25">
      <c r="A542" s="128"/>
      <c r="B542" s="187"/>
      <c r="C542" s="225">
        <f>C543/X$2/60/1.11</f>
        <v>27.86717245232736</v>
      </c>
      <c r="D542" s="38">
        <f>IF(AND(D541&lt;F$5,C541&lt;F543),C541/F543*100,IF(AND(D541&lt;J$5,C541&lt;J543),C541/(F543-((D541-F$5)/(J$5-F$5))*(F543-J543))*100,IF(AND(D541&lt;N$5,C541&lt;N543),C541/(J543-((D541-J$5)/(N$5-J$5))*(J543-N543))*100,IF(AND(D541&lt;R$5,C541&lt;R543),C541/(N543-((D541-N$5)/(R$5-N$5))*(N543-R543))*100,IF(AND(D541&lt;V$5,C545&lt;V543),C541/(R543-((D541-R$5)/(V$5-R$5))*(R543-V543))*100,100)))))</f>
        <v>100</v>
      </c>
      <c r="E542" s="28" t="s">
        <v>21</v>
      </c>
      <c r="F542" s="5">
        <v>11200</v>
      </c>
      <c r="G542" s="104">
        <f>(G$574-G$538)/9+G538</f>
        <v>3.2944444444444443</v>
      </c>
      <c r="H542" s="134">
        <f t="shared" si="96"/>
        <v>3399.6627318718383</v>
      </c>
      <c r="I542" s="130">
        <f>IF($C541&gt;F541,3,IF($C541&gt;F542,2,IF($C541&gt;F543,1,0)))</f>
        <v>1</v>
      </c>
      <c r="J542" s="49">
        <v>11200</v>
      </c>
      <c r="K542" s="104">
        <f>(K$574-K$538)/9+K538</f>
        <v>3.0444444444444443</v>
      </c>
      <c r="L542" s="153">
        <f t="shared" si="97"/>
        <v>3678.8321167883214</v>
      </c>
      <c r="M542" s="130">
        <f>IF($C541&gt;J541,3,IF($C541&gt;J542,2,IF($C541&gt;J543,1,0)))</f>
        <v>1</v>
      </c>
      <c r="N542" s="49">
        <v>11200</v>
      </c>
      <c r="O542" s="104">
        <f>(O$574-O$538)/9+O538</f>
        <v>2.7944444444444443</v>
      </c>
      <c r="P542" s="134">
        <f t="shared" si="98"/>
        <v>4007.9522862823064</v>
      </c>
      <c r="Q542" s="130">
        <f>IF($C541&gt;N541,3,IF($C541&gt;N542,2,IF($C541&gt;N543,1,0)))</f>
        <v>1</v>
      </c>
      <c r="R542" s="49">
        <v>11200</v>
      </c>
      <c r="S542" s="104">
        <f>(S$574-S$538)/9+S538</f>
        <v>2.5444444444444443</v>
      </c>
      <c r="T542" s="139">
        <f t="shared" si="99"/>
        <v>4401.7467248908297</v>
      </c>
      <c r="U542" s="130">
        <f>IF($C541&gt;R541,3,IF($C541&gt;R542,2,IF($C541&gt;R543,1,0)))</f>
        <v>1</v>
      </c>
      <c r="V542" s="49">
        <v>11200</v>
      </c>
      <c r="W542" s="104">
        <f>(W$574-W$538)/9+W538</f>
        <v>2.3499999999999996</v>
      </c>
      <c r="X542" s="139">
        <f t="shared" si="100"/>
        <v>4765.9574468085111</v>
      </c>
      <c r="Y542" s="130">
        <f>IF($C541&gt;V541,3,IF($C541&gt;V542,2,IF($C541&gt;V543,1,0)))</f>
        <v>1</v>
      </c>
      <c r="Z542" s="49">
        <v>11200</v>
      </c>
      <c r="AA542" s="104">
        <f>(AA$574-AA$538)/9+AA538</f>
        <v>2.15</v>
      </c>
      <c r="AB542" s="147">
        <f t="shared" si="101"/>
        <v>5209.302325581396</v>
      </c>
      <c r="AC542" s="129">
        <f>IF($C541&gt;Z540,4,IF($C541&gt;Z541,3,IF($C541&gt;Z542,2,IF($C541&gt;Z543,1,0))))</f>
        <v>1</v>
      </c>
      <c r="AL542" s="23"/>
    </row>
    <row r="543" spans="1:38" ht="15.75" thickBot="1" x14ac:dyDescent="0.3">
      <c r="A543" s="128"/>
      <c r="B543" s="188"/>
      <c r="C543" s="161">
        <f>D543*D540</f>
        <v>9279.7684266250108</v>
      </c>
      <c r="D543" s="33">
        <f>IF(AND(C541&gt;Z540,D541&gt;Z$5),AB540,IF(D541&gt;V$5,((D541-V$5)/(Z$5-V$5))*(AC541-Y541)+Y541,IF(D541&gt;R$5,((D541-R$5)/(V$5-R$5))*(Y541-U541)+U541,IF(D541&gt;N$5,((D541-N$5)/(R$5-N$5))*(U541-Q541)+Q541,IF(D541&gt;J$5,((D541-J$5)/(N$5-J$5))*(Q541-M541)+M541,IF(D541&gt;F$5,((D541-F$5)/(J$5-F$5))*(M541-I541)+I541,I541))))))</f>
        <v>4104.7123044209138</v>
      </c>
      <c r="E543" s="29" t="s">
        <v>7</v>
      </c>
      <c r="F543" s="114">
        <f>(F$575-F$539)/9+F539</f>
        <v>5155.5555555555557</v>
      </c>
      <c r="G543" s="106">
        <f>(G$575-G$539)/9+G539</f>
        <v>3.7111111111111112</v>
      </c>
      <c r="H543" s="135">
        <f t="shared" si="96"/>
        <v>1389.2215568862275</v>
      </c>
      <c r="I543" s="131">
        <f>IF(I542=1,($C541-F543)/(F542-F543),IF(I542=2,($C541-F542)/(F541-F542),IF(I542=3,($C541-F541)/(F540-F541),0)))</f>
        <v>0.67841516771998056</v>
      </c>
      <c r="J543" s="108">
        <f>(J$575-J$539)/9+J539</f>
        <v>4122.2222222222226</v>
      </c>
      <c r="K543" s="106">
        <f>(K$575-K$539)/9+K539</f>
        <v>2.4055555555555554</v>
      </c>
      <c r="L543" s="156">
        <f t="shared" si="97"/>
        <v>1713.6258660508086</v>
      </c>
      <c r="M543" s="131">
        <f>IF(M542=1,($C541-J543)/(J542-J543),IF(M542=2,($C541-J542)/(J541-J542),IF(M542=3,($C541-J541)/(J540-J541),0)))</f>
        <v>0.72536554354736171</v>
      </c>
      <c r="N543" s="108">
        <f>(N$575-N$539)/9+N539</f>
        <v>4077.7777777777778</v>
      </c>
      <c r="O543" s="106">
        <f>(O$575-O$539)/9+O539</f>
        <v>2.1666666666666665</v>
      </c>
      <c r="P543" s="135">
        <f t="shared" si="98"/>
        <v>1882.0512820512822</v>
      </c>
      <c r="Q543" s="131">
        <f>IF(Q542=1,($C541-N543)/(N542-N543),IF(Q542=2,($C541-N542)/(N541-N542),IF(Q542=3,($C541-N541)/(N540-N541),0)))</f>
        <v>0.72707933110712863</v>
      </c>
      <c r="R543" s="108">
        <f>(R$575-R$539)/9+R539</f>
        <v>4022.2222222222222</v>
      </c>
      <c r="S543" s="106">
        <f>(S$575-S$539)/9+S539</f>
        <v>1.9222222222222223</v>
      </c>
      <c r="T543" s="142">
        <f t="shared" si="99"/>
        <v>2092.4855491329481</v>
      </c>
      <c r="U543" s="131">
        <f>IF(U542=1,($C541-R543)/(R542-R543),IF(U542=2,($C541-R542)/(R541-R542),IF(U542=3,($C541-R541)/(R540-R541),0)))</f>
        <v>0.72919172018524681</v>
      </c>
      <c r="V543" s="108">
        <f>(V$575-V$539)/9+V539</f>
        <v>3611.1111111111113</v>
      </c>
      <c r="W543" s="106">
        <f>(W$575-W$539)/9+W539</f>
        <v>1.5611111111111111</v>
      </c>
      <c r="X543" s="142">
        <f t="shared" si="100"/>
        <v>2313.1672597864772</v>
      </c>
      <c r="Y543" s="131">
        <f>IF(Y542=1,($C541-V543)/(V542-V543),IF(Y542=2,($C541-V542)/(V541-V542),IF(Y542=3,($C541-V541)/(V540-V541),0)))</f>
        <v>0.74386215408443546</v>
      </c>
      <c r="Z543" s="108">
        <f>(Z$575-Z$539)/9+Z539</f>
        <v>3111.1111111111113</v>
      </c>
      <c r="AA543" s="106">
        <f>(AA$575-AA$539)/9+AA539</f>
        <v>1.1944444444444444</v>
      </c>
      <c r="AB543" s="148">
        <f t="shared" si="101"/>
        <v>2604.651162790698</v>
      </c>
      <c r="AC543" s="131">
        <f>IF(AC542=1,($C541-Z543)/(Z542-Z543),IF(AC542=2,($C541-Z542)/(Z541-Z542),IF(AC542=3,($C541-Z541)/(Z540-Z541),0)))</f>
        <v>0.75969485060394149</v>
      </c>
      <c r="AL543" s="23"/>
    </row>
    <row r="544" spans="1:38" x14ac:dyDescent="0.25">
      <c r="A544" s="128"/>
      <c r="B544" s="186">
        <v>-5</v>
      </c>
      <c r="C544" s="25"/>
      <c r="D544" s="31">
        <f>IF(D545&gt;V$5,(1-(D545-V$5)/(Z$5-V$5))*(Y544-AC544)+AC544,IF(D545&gt;R$5,(1-(D545-R$5)/(V$5-R$5))*(U544-Y544)+Y544,IF(D545&gt;N$5,(1-(D545-N$5)/(R$5-N$5))*(Q544-U544)+U544,IF(D545&gt;J$5,(1-(D545-J$5)/(N$5-J$5))*(M544-Q544)+Q544,IF(D545&gt;F$5,(1-(D545-F$5)/(J$5-F$5))*(I544-M544)+M544,I544)))))</f>
        <v>2.3129841213234594</v>
      </c>
      <c r="E544" s="27" t="s">
        <v>6</v>
      </c>
      <c r="F544" s="75">
        <f>(F$572-F$536)/9+F540</f>
        <v>16188.888888888891</v>
      </c>
      <c r="G544" s="105">
        <f>(G$572-G$536)/9+G540</f>
        <v>2.822222222222222</v>
      </c>
      <c r="H544" s="133">
        <f t="shared" si="96"/>
        <v>5736.2204724409457</v>
      </c>
      <c r="I544" s="16">
        <f>IF(I546=0,G547,IF(I546=1,(G546-G547)*I547+G547,IF(I546=2,(G545-G546)*I547+G546,IF(I546=3,(G544-G545)*I547+G545,G544))))</f>
        <v>3.5034544296055512</v>
      </c>
      <c r="J544" s="107">
        <f>(J$572-J$536)/9+J540</f>
        <v>15988.888888888891</v>
      </c>
      <c r="K544" s="105">
        <f>(K$572-K$536)/9+K540</f>
        <v>2.6111111111111107</v>
      </c>
      <c r="L544" s="155">
        <f t="shared" si="97"/>
        <v>6123.4042553191503</v>
      </c>
      <c r="M544" s="16">
        <f>IF(M546=0,K547,IF(M546=1,(K546-K547)*M547+K547,IF(M546=2,(K545-K546)*M547+K546,IF(M546=3,(K544-K545)*M547+K545,K544))))</f>
        <v>2.9163121191584738</v>
      </c>
      <c r="N544" s="107">
        <f>(N$572-N$536)/9+N540</f>
        <v>15766.666666666668</v>
      </c>
      <c r="O544" s="105">
        <f>(O$572-O$536)/9+O540</f>
        <v>2.3999999999999995</v>
      </c>
      <c r="P544" s="133">
        <f t="shared" si="98"/>
        <v>6569.4444444444462</v>
      </c>
      <c r="Q544" s="16">
        <f>IF(Q546=0,O547,IF(Q546=1,(O546-O547)*Q547+O547,IF(Q546=2,(O545-O546)*Q547+O546,IF(Q546=3,(O544-O545)*Q547+O545,O544))))</f>
        <v>2.6595213679670229</v>
      </c>
      <c r="R544" s="107">
        <f>(R$572-R$536)/9+R540</f>
        <v>15566.666666666668</v>
      </c>
      <c r="S544" s="105">
        <f>(S$572-S$536)/9+S540</f>
        <v>2.1888888888888887</v>
      </c>
      <c r="T544" s="141">
        <f t="shared" si="99"/>
        <v>7111.6751269035549</v>
      </c>
      <c r="U544" s="16">
        <f>IF(U546=0,S547,IF(U546=1,(S546-S547)*U547+S547,IF(U546=2,(S545-S546)*U547+S546,IF(U546=3,(S544-S545)*U547+S545,S544))))</f>
        <v>2.3999458161513494</v>
      </c>
      <c r="V544" s="107">
        <f>(V$572-V$536)/9+V540</f>
        <v>14788.888888888891</v>
      </c>
      <c r="W544" s="105">
        <f>(W$572-W$536)/9+W540</f>
        <v>2.1388888888888884</v>
      </c>
      <c r="X544" s="141">
        <f t="shared" si="100"/>
        <v>6914.2857142857165</v>
      </c>
      <c r="Y544" s="16">
        <f>IF(Y546=0,W547,IF(Y546=1,(W546-W547)*Y547+W547,IF(Y546=2,(W545-W546)*Y547+W546,IF(Y546=3,(W544-W545)*Y547+W545,W544))))</f>
        <v>2.1665592205714836</v>
      </c>
      <c r="Z544" s="107">
        <f>(Z$572-Z$536)/9+Z540</f>
        <v>14066.666666666668</v>
      </c>
      <c r="AA544" s="105">
        <f>(AA$572-AA$536)/9+AA540</f>
        <v>2.0388888888888888</v>
      </c>
      <c r="AB544" s="145">
        <f t="shared" si="101"/>
        <v>6899.1825613079027</v>
      </c>
      <c r="AC544" s="59">
        <f>IF(AC546=0,AA547,IF(AC546=1,(AA546-AA547)*AC547+AA547,IF(AC546=2,(AA545-AA546)*AC547+AA546,IF(AC546=3,(AA544-AA545)*AC547+AA545,AA544))))</f>
        <v>1.9293894301272068</v>
      </c>
      <c r="AE544" s="23"/>
      <c r="AF544" s="23"/>
      <c r="AG544" s="23"/>
      <c r="AH544" s="23"/>
      <c r="AI544" s="23"/>
      <c r="AJ544" s="23"/>
      <c r="AK544" s="23"/>
      <c r="AL544" s="23"/>
    </row>
    <row r="545" spans="1:38" x14ac:dyDescent="0.25">
      <c r="A545" s="128"/>
      <c r="B545" s="187"/>
      <c r="C545" s="13">
        <f>C$1/(21-E$1)*(C$520-B544)</f>
        <v>8925.6198347107438</v>
      </c>
      <c r="D545" s="32">
        <f>(C545/P$1)^(1/1.3)*50+C$391+$C$2/2+$N$2/100*5+X$2/2</f>
        <v>46.863039619131243</v>
      </c>
      <c r="E545" s="28" t="s">
        <v>20</v>
      </c>
      <c r="F545" s="5">
        <v>14000</v>
      </c>
      <c r="G545" s="104">
        <f>(G$573-G$537)/9+G541</f>
        <v>3.1277777777777773</v>
      </c>
      <c r="H545" s="134">
        <f t="shared" si="96"/>
        <v>4476.0213143872124</v>
      </c>
      <c r="I545" s="63">
        <f>$C545/I544</f>
        <v>2547.6626038819822</v>
      </c>
      <c r="J545" s="49">
        <v>14000</v>
      </c>
      <c r="K545" s="104">
        <f>(K$573-K$537)/9+K541</f>
        <v>2.8777777777777773</v>
      </c>
      <c r="L545" s="153">
        <f t="shared" si="97"/>
        <v>4864.8648648648659</v>
      </c>
      <c r="M545" s="63">
        <f>$C545/M544</f>
        <v>3060.5845568019331</v>
      </c>
      <c r="N545" s="49">
        <v>14000</v>
      </c>
      <c r="O545" s="104">
        <f>(O$573-O$537)/9+O541</f>
        <v>2.6277777777777773</v>
      </c>
      <c r="P545" s="134">
        <f t="shared" si="98"/>
        <v>5327.6955602537009</v>
      </c>
      <c r="Q545" s="63">
        <f>$C545/Q544</f>
        <v>3356.1000645516974</v>
      </c>
      <c r="R545" s="49">
        <v>14000</v>
      </c>
      <c r="S545" s="104">
        <f>(S$573-S$537)/9+S541</f>
        <v>2.3777777777777773</v>
      </c>
      <c r="T545" s="139">
        <f t="shared" si="99"/>
        <v>5887.8504672897207</v>
      </c>
      <c r="U545" s="63">
        <f>$C545/U544</f>
        <v>3719.0922289338309</v>
      </c>
      <c r="V545" s="49">
        <v>14000</v>
      </c>
      <c r="W545" s="104">
        <f>(W$573-W$537)/9+W541</f>
        <v>2.2388888888888885</v>
      </c>
      <c r="X545" s="139">
        <f t="shared" si="100"/>
        <v>6253.101736972706</v>
      </c>
      <c r="Y545" s="63">
        <f>$C545/Y544</f>
        <v>4119.7211458435877</v>
      </c>
      <c r="Z545" s="49">
        <v>14000</v>
      </c>
      <c r="AA545" s="104">
        <f>(AA$573-AA$537)/9+AA541</f>
        <v>2.0499999999999998</v>
      </c>
      <c r="AB545" s="147">
        <f t="shared" si="101"/>
        <v>6829.2682926829275</v>
      </c>
      <c r="AC545" s="63">
        <f>IF($C545&gt;Z544,AB544,$C545/AC544)</f>
        <v>4626.137002379176</v>
      </c>
      <c r="AL545" s="23"/>
    </row>
    <row r="546" spans="1:38" x14ac:dyDescent="0.25">
      <c r="A546" s="128"/>
      <c r="B546" s="187"/>
      <c r="C546" s="225">
        <f>C547/X$2/60/1.11</f>
        <v>26.869302640071794</v>
      </c>
      <c r="D546" s="38">
        <f>IF(AND(D545&lt;F$5,C545&lt;F547),C545/F547*100,IF(AND(D545&lt;J$5,C545&lt;J547),C545/(F547-((D545-F$5)/(J$5-F$5))*(F547-J547))*100,IF(AND(D545&lt;N$5,C545&lt;N547),C545/(J547-((D545-J$5)/(N$5-J$5))*(J547-N547))*100,IF(AND(D545&lt;R$5,C545&lt;R547),C545/(N547-((D545-N$5)/(R$5-N$5))*(N547-R547))*100,IF(AND(D545&lt;V$5,C549&lt;V547),C545/(R547-((D545-R$5)/(V$5-R$5))*(R547-V547))*100,100)))))</f>
        <v>100</v>
      </c>
      <c r="E546" s="28" t="s">
        <v>21</v>
      </c>
      <c r="F546" s="5">
        <v>11200</v>
      </c>
      <c r="G546" s="104">
        <f>(G$574-G$538)/9+G542</f>
        <v>3.3388888888888886</v>
      </c>
      <c r="H546" s="134">
        <f t="shared" si="96"/>
        <v>3354.409317803661</v>
      </c>
      <c r="I546" s="130">
        <f>IF($C545&gt;F545,3,IF($C545&gt;F546,2,IF($C545&gt;F547,1,0)))</f>
        <v>1</v>
      </c>
      <c r="J546" s="49">
        <v>11200</v>
      </c>
      <c r="K546" s="104">
        <f>(K$574-K$538)/9+K542</f>
        <v>3.0888888888888886</v>
      </c>
      <c r="L546" s="153">
        <f t="shared" si="97"/>
        <v>3625.8992805755402</v>
      </c>
      <c r="M546" s="130">
        <f>IF($C545&gt;J545,3,IF($C545&gt;J546,2,IF($C545&gt;J547,1,0)))</f>
        <v>1</v>
      </c>
      <c r="N546" s="49">
        <v>11200</v>
      </c>
      <c r="O546" s="104">
        <f>(O$574-O$538)/9+O542</f>
        <v>2.8388888888888886</v>
      </c>
      <c r="P546" s="134">
        <f t="shared" si="98"/>
        <v>3945.2054794520554</v>
      </c>
      <c r="Q546" s="130">
        <f>IF($C545&gt;N545,3,IF($C545&gt;N546,2,IF($C545&gt;N547,1,0)))</f>
        <v>1</v>
      </c>
      <c r="R546" s="49">
        <v>11200</v>
      </c>
      <c r="S546" s="104">
        <f>(S$574-S$538)/9+S542</f>
        <v>2.5888888888888886</v>
      </c>
      <c r="T546" s="139">
        <f t="shared" si="99"/>
        <v>4326.1802575107304</v>
      </c>
      <c r="U546" s="130">
        <f>IF($C545&gt;R545,3,IF($C545&gt;R546,2,IF($C545&gt;R547,1,0)))</f>
        <v>1</v>
      </c>
      <c r="V546" s="49">
        <v>11200</v>
      </c>
      <c r="W546" s="104">
        <f>(W$574-W$538)/9+W542</f>
        <v>2.3999999999999995</v>
      </c>
      <c r="X546" s="139">
        <f t="shared" si="100"/>
        <v>4666.6666666666679</v>
      </c>
      <c r="Y546" s="130">
        <f>IF($C545&gt;V545,3,IF($C545&gt;V546,2,IF($C545&gt;V547,1,0)))</f>
        <v>1</v>
      </c>
      <c r="Z546" s="49">
        <v>11200</v>
      </c>
      <c r="AA546" s="104">
        <f>(AA$574-AA$538)/9+AA542</f>
        <v>2.1999999999999997</v>
      </c>
      <c r="AB546" s="147">
        <f t="shared" si="101"/>
        <v>5090.9090909090919</v>
      </c>
      <c r="AC546" s="129">
        <f>IF($C545&gt;Z544,4,IF($C545&gt;Z545,3,IF($C545&gt;Z546,2,IF($C545&gt;Z547,1,0))))</f>
        <v>1</v>
      </c>
      <c r="AL546" s="23"/>
    </row>
    <row r="547" spans="1:38" ht="15.75" thickBot="1" x14ac:dyDescent="0.3">
      <c r="A547" s="128"/>
      <c r="B547" s="188"/>
      <c r="C547" s="161">
        <f>D547*D544</f>
        <v>8947.4777791439083</v>
      </c>
      <c r="D547" s="33">
        <f>IF(AND(C545&gt;Z544,D545&gt;Z$5),AB544,IF(D545&gt;V$5,((D545-V$5)/(Z$5-V$5))*(AC545-Y545)+Y545,IF(D545&gt;R$5,((D545-R$5)/(V$5-R$5))*(Y545-U545)+U545,IF(D545&gt;N$5,((D545-N$5)/(R$5-N$5))*(U545-Q545)+Q545,IF(D545&gt;J$5,((D545-J$5)/(N$5-J$5))*(Q545-M545)+M545,IF(D545&gt;F$5,((D545-F$5)/(J$5-F$5))*(M545-I545)+I545,I545))))))</f>
        <v>3868.3697378883339</v>
      </c>
      <c r="E547" s="29" t="s">
        <v>7</v>
      </c>
      <c r="F547" s="114">
        <f>(F$575-F$539)/9+F543</f>
        <v>5211.1111111111113</v>
      </c>
      <c r="G547" s="106">
        <f>(G$575-G$539)/9+G543</f>
        <v>3.7722222222222226</v>
      </c>
      <c r="H547" s="135">
        <f t="shared" si="96"/>
        <v>1381.443298969072</v>
      </c>
      <c r="I547" s="131">
        <f>IF(I546=1,($C545-F547)/(F546-F547),IF(I546=2,($C545-F546)/(F545-F546),IF(I546=3,($C545-F545)/(F544-F545),0)))</f>
        <v>0.62023336757693304</v>
      </c>
      <c r="J547" s="108">
        <f>(J$575-J$539)/9+J543</f>
        <v>4244.4444444444453</v>
      </c>
      <c r="K547" s="106">
        <f>(K$575-K$539)/9+K543</f>
        <v>2.5611111111111109</v>
      </c>
      <c r="L547" s="156">
        <f t="shared" si="97"/>
        <v>1657.2668112798269</v>
      </c>
      <c r="M547" s="131">
        <f>IF(M546=1,($C545-J547)/(J546-J547),IF(M546=2,($C545-J546)/(J545-J546),IF(M546=3,($C545-J545)/(J544-J545),0)))</f>
        <v>0.67301243630026664</v>
      </c>
      <c r="N547" s="108">
        <f>(N$575-N$539)/9+N543</f>
        <v>4155.5555555555557</v>
      </c>
      <c r="O547" s="106">
        <f>(O$575-O$539)/9+O543</f>
        <v>2.2833333333333332</v>
      </c>
      <c r="P547" s="135">
        <f t="shared" si="98"/>
        <v>1819.9513381995134</v>
      </c>
      <c r="Q547" s="131">
        <f>IF(Q546=1,($C545-N547)/(N546-N547),IF(Q546=2,($C545-N546)/(N545-N546),IF(Q546=3,($C545-N545)/(N544-N545),0)))</f>
        <v>0.6771384623406419</v>
      </c>
      <c r="R547" s="108">
        <f>(R$575-R$539)/9+R543</f>
        <v>4044.4444444444443</v>
      </c>
      <c r="S547" s="106">
        <f>(S$575-S$539)/9+S543</f>
        <v>1.9944444444444445</v>
      </c>
      <c r="T547" s="142">
        <f t="shared" si="99"/>
        <v>2027.8551532033425</v>
      </c>
      <c r="U547" s="131">
        <f>IF(U546=1,($C545-R547)/(R546-R547),IF(U546=2,($C545-R546)/(R545-R546),IF(U546=3,($C545-R545)/(R544-R545),0)))</f>
        <v>0.68215184025460707</v>
      </c>
      <c r="V547" s="108">
        <f>(V$575-V$539)/9+V543</f>
        <v>3622.2222222222226</v>
      </c>
      <c r="W547" s="106">
        <f>(W$575-W$539)/9+W543</f>
        <v>1.6222222222222222</v>
      </c>
      <c r="X547" s="142">
        <f t="shared" si="100"/>
        <v>2232.8767123287676</v>
      </c>
      <c r="Y547" s="131">
        <f>IF(Y546=1,($C545-V547)/(V546-V547),IF(Y546=2,($C545-V546)/(V545-V546),IF(Y546=3,($C545-V545)/(V544-V545),0)))</f>
        <v>0.69986185502047937</v>
      </c>
      <c r="Z547" s="108">
        <f>(Z$575-Z$539)/9+Z543</f>
        <v>3122.2222222222226</v>
      </c>
      <c r="AA547" s="106">
        <f>(AA$575-AA$539)/9+AA543</f>
        <v>1.2388888888888889</v>
      </c>
      <c r="AB547" s="148">
        <f t="shared" si="101"/>
        <v>2520.1793721973095</v>
      </c>
      <c r="AC547" s="131">
        <f>IF(AC546=1,($C545-Z547)/(Z546-Z547),IF(AC546=2,($C545-Z546)/(Z545-Z546),IF(AC546=3,($C545-Z545)/(Z544-Z545),0)))</f>
        <v>0.71843986949651573</v>
      </c>
      <c r="AL547" s="23"/>
    </row>
    <row r="548" spans="1:38" x14ac:dyDescent="0.25">
      <c r="A548" s="128"/>
      <c r="B548" s="186">
        <v>-4</v>
      </c>
      <c r="C548" s="34"/>
      <c r="D548" s="31">
        <f>IF(D549&gt;V$5,(1-(D549-V$5)/(Z$5-V$5))*(Y548-AC548)+AC548,IF(D549&gt;R$5,(1-(D549-R$5)/(V$5-R$5))*(U548-Y548)+Y548,IF(D549&gt;N$5,(1-(D549-N$5)/(R$5-N$5))*(Q548-U548)+U548,IF(D549&gt;J$5,(1-(D549-J$5)/(N$5-J$5))*(M548-Q548)+Q548,IF(D549&gt;F$5,(1-(D549-F$5)/(J$5-F$5))*(I548-M548)+M548,I548)))))</f>
        <v>2.3689793215070489</v>
      </c>
      <c r="E548" s="27" t="s">
        <v>6</v>
      </c>
      <c r="F548" s="75">
        <f>(F$572-F$536)/9+F544</f>
        <v>16233.333333333336</v>
      </c>
      <c r="G548" s="105">
        <f>(G$572-G$536)/9+G544</f>
        <v>2.8833333333333329</v>
      </c>
      <c r="H548" s="133">
        <f t="shared" si="96"/>
        <v>5630.0578034682103</v>
      </c>
      <c r="I548" s="16">
        <f>IF(I550=0,G551,IF(I550=1,(G550-G551)*I551+G551,IF(I550=2,(G549-G550)*I551+G550,IF(I550=3,(G548-G549)*I551+G549,G548))))</f>
        <v>3.5809004240567059</v>
      </c>
      <c r="J548" s="107">
        <f>(J$572-J$536)/9+J544</f>
        <v>16033.333333333336</v>
      </c>
      <c r="K548" s="105">
        <f>(K$572-K$536)/9+K544</f>
        <v>2.6666666666666661</v>
      </c>
      <c r="L548" s="155">
        <f t="shared" si="97"/>
        <v>6012.5000000000018</v>
      </c>
      <c r="M548" s="16">
        <f>IF(M550=0,K551,IF(M550=1,(K550-K551)*M551+K551,IF(M550=2,(K549-K550)*M551+K550,IF(M550=3,(K548-K549)*M551+K549,K548))))</f>
        <v>2.9744943895719946</v>
      </c>
      <c r="N548" s="107">
        <f>(N$572-N$536)/9+N544</f>
        <v>15800.000000000002</v>
      </c>
      <c r="O548" s="105">
        <f>(O$572-O$536)/9+O544</f>
        <v>2.4499999999999993</v>
      </c>
      <c r="P548" s="133">
        <f t="shared" si="98"/>
        <v>6448.9795918367372</v>
      </c>
      <c r="Q548" s="16">
        <f>IF(Q550=0,O551,IF(Q550=1,(O550-O551)*Q551+O551,IF(Q550=2,(O549-O550)*Q551+O550,IF(Q550=3,(O548-O549)*Q551+O549,O548))))</f>
        <v>2.7026065351206716</v>
      </c>
      <c r="R548" s="107">
        <f>(R$572-R$536)/9+R544</f>
        <v>15600.000000000002</v>
      </c>
      <c r="S548" s="105">
        <f>(S$572-S$536)/9+S544</f>
        <v>2.2333333333333329</v>
      </c>
      <c r="T548" s="141">
        <f t="shared" si="99"/>
        <v>6985.074626865674</v>
      </c>
      <c r="U548" s="16">
        <f>IF(U550=0,S551,IF(U550=1,(S550-S551)*U551+S551,IF(U550=2,(S549-S550)*U551+S550,IF(U550=3,(S548-S549)*U551+S549,S548))))</f>
        <v>2.4263973636106173</v>
      </c>
      <c r="V548" s="107">
        <f>(V$572-V$536)/9+V544</f>
        <v>14833.333333333336</v>
      </c>
      <c r="W548" s="105">
        <f>(W$572-W$536)/9+W544</f>
        <v>2.1833333333333327</v>
      </c>
      <c r="X548" s="133">
        <f t="shared" si="100"/>
        <v>6793.8931297709951</v>
      </c>
      <c r="Y548" s="16">
        <f>IF(Y550=0,W551,IF(Y550=1,(W550-W551)*Y551+W551,IF(Y550=2,(W549-W550)*Y551+W550,IF(Y550=3,(W548-W549)*Y551+W549,W548))))</f>
        <v>2.1860614555648592</v>
      </c>
      <c r="Z548" s="107">
        <f>(Z$572-Z$536)/9+Z544</f>
        <v>14100.000000000002</v>
      </c>
      <c r="AA548" s="105">
        <f>(AA$572-AA$536)/9+AA544</f>
        <v>2.083333333333333</v>
      </c>
      <c r="AB548" s="145">
        <f t="shared" si="101"/>
        <v>6768.0000000000018</v>
      </c>
      <c r="AC548" s="59">
        <f>IF(AC550=0,AA551,IF(AC550=1,(AA550-AA551)*AC551+AA551,IF(AC550=2,(AA549-AA550)*AC551+AA550,IF(AC550=3,(AA548-AA549)*AC551+AA549,AA548))))</f>
        <v>1.9378355303599477</v>
      </c>
      <c r="AE548" s="23"/>
      <c r="AF548" s="23"/>
      <c r="AG548" s="23"/>
      <c r="AH548" s="23"/>
      <c r="AI548" s="23"/>
      <c r="AJ548" s="23"/>
      <c r="AK548" s="23"/>
      <c r="AL548" s="23"/>
    </row>
    <row r="549" spans="1:38" x14ac:dyDescent="0.25">
      <c r="A549" s="128"/>
      <c r="B549" s="187"/>
      <c r="C549" s="13">
        <f>C$1/(21-E$1)*(C$520-B548)</f>
        <v>8595.0413223140495</v>
      </c>
      <c r="D549" s="32">
        <f>(C549/P$1)^(1/1.3)*50+C$391+$C$2/2+$N$2/100*5+X$2/2</f>
        <v>46.194537315926937</v>
      </c>
      <c r="E549" s="28" t="s">
        <v>20</v>
      </c>
      <c r="F549" s="5">
        <v>14000</v>
      </c>
      <c r="G549" s="104">
        <f>(G$573-G$537)/9+G545</f>
        <v>3.1666666666666661</v>
      </c>
      <c r="H549" s="134">
        <f t="shared" si="96"/>
        <v>4421.0526315789484</v>
      </c>
      <c r="I549" s="63">
        <f>$C549/I548</f>
        <v>2400.2458333027193</v>
      </c>
      <c r="J549" s="49">
        <v>14000</v>
      </c>
      <c r="K549" s="104">
        <f>(K$573-K$537)/9+K545</f>
        <v>2.9166666666666661</v>
      </c>
      <c r="L549" s="153">
        <f t="shared" si="97"/>
        <v>4800.0000000000009</v>
      </c>
      <c r="M549" s="63">
        <f>$C549/M548</f>
        <v>2889.5806132452667</v>
      </c>
      <c r="N549" s="49">
        <v>14000</v>
      </c>
      <c r="O549" s="104">
        <f>(O$573-O$537)/9+O545</f>
        <v>2.6666666666666661</v>
      </c>
      <c r="P549" s="134">
        <f t="shared" si="98"/>
        <v>5250.0000000000009</v>
      </c>
      <c r="Q549" s="63">
        <f>$C549/Q548</f>
        <v>3180.2784499410232</v>
      </c>
      <c r="R549" s="49">
        <v>14000</v>
      </c>
      <c r="S549" s="104">
        <f>(S$573-S$537)/9+S545</f>
        <v>2.4166666666666661</v>
      </c>
      <c r="T549" s="139">
        <f t="shared" si="99"/>
        <v>5793.1034482758632</v>
      </c>
      <c r="U549" s="63">
        <f>$C549/U548</f>
        <v>3542.3057456360484</v>
      </c>
      <c r="V549" s="49">
        <v>14000</v>
      </c>
      <c r="W549" s="104">
        <f>(W$573-W$537)/9+W545</f>
        <v>2.2833333333333328</v>
      </c>
      <c r="X549" s="139">
        <f t="shared" si="100"/>
        <v>6131.3868613138702</v>
      </c>
      <c r="Y549" s="63">
        <f>$C549/Y548</f>
        <v>3931.7473442635519</v>
      </c>
      <c r="Z549" s="49">
        <v>14000</v>
      </c>
      <c r="AA549" s="104">
        <f>(AA$573-AA$537)/9+AA545</f>
        <v>2.0999999999999996</v>
      </c>
      <c r="AB549" s="147">
        <f t="shared" si="101"/>
        <v>6666.6666666666679</v>
      </c>
      <c r="AC549" s="63">
        <f>IF($C549&gt;Z548,AB548,$C549/AC548)</f>
        <v>4435.382253888979</v>
      </c>
      <c r="AL549" s="23"/>
    </row>
    <row r="550" spans="1:38" x14ac:dyDescent="0.25">
      <c r="A550" s="128"/>
      <c r="B550" s="187"/>
      <c r="C550" s="225">
        <f>C551/X$2/60/1.11</f>
        <v>25.862042320788881</v>
      </c>
      <c r="D550" s="38">
        <f>IF(AND(D549&lt;F$5,C549&lt;F551),C549/F551*100,IF(AND(D549&lt;J$5,C549&lt;J551),C549/(F551-((D549-F$5)/(J$5-F$5))*(F551-J551))*100,IF(AND(D549&lt;N$5,C549&lt;N551),C549/(J551-((D549-J$5)/(N$5-J$5))*(J551-N551))*100,IF(AND(D549&lt;R$5,C549&lt;R551),C549/(N551-((D549-N$5)/(R$5-N$5))*(N551-R551))*100,IF(AND(D549&lt;V$5,C553&lt;V551),C549/(R551-((D549-R$5)/(V$5-R$5))*(R551-V551))*100,100)))))</f>
        <v>100</v>
      </c>
      <c r="E550" s="28" t="s">
        <v>21</v>
      </c>
      <c r="F550" s="5">
        <v>11200</v>
      </c>
      <c r="G550" s="104">
        <f>(G$574-G$538)/9+G546</f>
        <v>3.3833333333333329</v>
      </c>
      <c r="H550" s="134">
        <f t="shared" si="96"/>
        <v>3310.3448275862074</v>
      </c>
      <c r="I550" s="130">
        <f>IF($C549&gt;F549,3,IF($C549&gt;F550,2,IF($C549&gt;F551,1,0)))</f>
        <v>1</v>
      </c>
      <c r="J550" s="49">
        <v>11200</v>
      </c>
      <c r="K550" s="104">
        <f>(K$574-K$538)/9+K546</f>
        <v>3.1333333333333329</v>
      </c>
      <c r="L550" s="153">
        <f t="shared" si="97"/>
        <v>3574.4680851063836</v>
      </c>
      <c r="M550" s="130">
        <f>IF($C549&gt;J549,3,IF($C549&gt;J550,2,IF($C549&gt;J551,1,0)))</f>
        <v>1</v>
      </c>
      <c r="N550" s="49">
        <v>11200</v>
      </c>
      <c r="O550" s="104">
        <f>(O$574-O$538)/9+O546</f>
        <v>2.8833333333333329</v>
      </c>
      <c r="P550" s="134">
        <f t="shared" si="98"/>
        <v>3884.3930635838155</v>
      </c>
      <c r="Q550" s="130">
        <f>IF($C549&gt;N549,3,IF($C549&gt;N550,2,IF($C549&gt;N551,1,0)))</f>
        <v>1</v>
      </c>
      <c r="R550" s="49">
        <v>11200</v>
      </c>
      <c r="S550" s="104">
        <f>(S$574-S$538)/9+S546</f>
        <v>2.6333333333333329</v>
      </c>
      <c r="T550" s="139">
        <f t="shared" si="99"/>
        <v>4253.1645569620259</v>
      </c>
      <c r="U550" s="130">
        <f>IF($C549&gt;R549,3,IF($C549&gt;R550,2,IF($C549&gt;R551,1,0)))</f>
        <v>1</v>
      </c>
      <c r="V550" s="49">
        <v>11200</v>
      </c>
      <c r="W550" s="104">
        <f>(W$574-W$538)/9+W546</f>
        <v>2.4499999999999993</v>
      </c>
      <c r="X550" s="139">
        <f t="shared" si="100"/>
        <v>4571.4285714285725</v>
      </c>
      <c r="Y550" s="130">
        <f>IF($C549&gt;V549,3,IF($C549&gt;V550,2,IF($C549&gt;V551,1,0)))</f>
        <v>1</v>
      </c>
      <c r="Z550" s="49">
        <v>11200</v>
      </c>
      <c r="AA550" s="104">
        <f>(AA$574-AA$538)/9+AA546</f>
        <v>2.2499999999999996</v>
      </c>
      <c r="AB550" s="147">
        <f t="shared" si="101"/>
        <v>4977.7777777777792</v>
      </c>
      <c r="AC550" s="129">
        <f>IF($C549&gt;Z548,4,IF($C549&gt;Z549,3,IF($C549&gt;Z550,2,IF($C549&gt;Z551,1,0))))</f>
        <v>1</v>
      </c>
      <c r="AL550" s="23"/>
    </row>
    <row r="551" spans="1:38" ht="15.75" thickBot="1" x14ac:dyDescent="0.3">
      <c r="A551" s="128"/>
      <c r="B551" s="188"/>
      <c r="C551" s="161">
        <f>D551*D548</f>
        <v>8612.0600928226977</v>
      </c>
      <c r="D551" s="33">
        <f>IF(AND(C549&gt;Z548,D549&gt;Z$5),AB548,IF(D549&gt;V$5,((D549-V$5)/(Z$5-V$5))*(AC549-Y549)+Y549,IF(D549&gt;R$5,((D549-R$5)/(V$5-R$5))*(Y549-U549)+U549,IF(D549&gt;N$5,((D549-N$5)/(R$5-N$5))*(U549-Q549)+Q549,IF(D549&gt;J$5,((D549-J$5)/(N$5-J$5))*(Q549-M549)+M549,IF(D549&gt;F$5,((D549-F$5)/(J$5-F$5))*(M549-I549)+I549,I549))))))</f>
        <v>3635.3462500230071</v>
      </c>
      <c r="E551" s="29" t="s">
        <v>7</v>
      </c>
      <c r="F551" s="114">
        <f>(F$575-F$539)/9+F547</f>
        <v>5266.666666666667</v>
      </c>
      <c r="G551" s="106">
        <f>(G$575-G$539)/9+G547</f>
        <v>3.8333333333333339</v>
      </c>
      <c r="H551" s="135">
        <f t="shared" si="96"/>
        <v>1373.9130434782608</v>
      </c>
      <c r="I551" s="131">
        <f>IF(I550=1,($C549-F551)/(F550-F551),IF(I550=2,($C549-F550)/(F549-F550),IF(I550=3,($C549-F549)/(F548-F549),0)))</f>
        <v>0.56096202061472744</v>
      </c>
      <c r="J551" s="108">
        <f>(J$575-J$539)/9+J547</f>
        <v>4366.6666666666679</v>
      </c>
      <c r="K551" s="106">
        <f>(K$575-K$539)/9+K547</f>
        <v>2.7166666666666663</v>
      </c>
      <c r="L551" s="156">
        <f t="shared" si="97"/>
        <v>1607.3619631901847</v>
      </c>
      <c r="M551" s="131">
        <f>IF(M550=1,($C549-J551)/(J550-J551),IF(M550=2,($C549-J550)/(J549-J550),IF(M550=3,($C549-J549)/(J548-J549),0)))</f>
        <v>0.61878653497278768</v>
      </c>
      <c r="N551" s="108">
        <f>(N$575-N$539)/9+N547</f>
        <v>4233.333333333333</v>
      </c>
      <c r="O551" s="106">
        <f>(O$575-O$539)/9+O547</f>
        <v>2.4</v>
      </c>
      <c r="P551" s="135">
        <f t="shared" si="98"/>
        <v>1763.8888888888889</v>
      </c>
      <c r="Q551" s="131">
        <f>IF(Q550=1,($C549-N551)/(N550-N551),IF(Q550=2,($C549-N550)/(N549-N550),IF(Q550=3,($C549-N549)/(N548-N549),0)))</f>
        <v>0.62608248645656217</v>
      </c>
      <c r="R551" s="108">
        <f>(R$575-R$539)/9+R547</f>
        <v>4066.6666666666665</v>
      </c>
      <c r="S551" s="106">
        <f>(S$575-S$539)/9+S547</f>
        <v>2.0666666666666669</v>
      </c>
      <c r="T551" s="142">
        <f t="shared" si="99"/>
        <v>1967.7419354838707</v>
      </c>
      <c r="U551" s="131">
        <f>IF(U550=1,($C549-R551)/(R550-R551),IF(U550=2,($C549-R550)/(R549-R550),IF(U550=3,($C549-R549)/(R548-R549),0)))</f>
        <v>0.63481887695991346</v>
      </c>
      <c r="V551" s="108">
        <f>(V$575-V$539)/9+V547</f>
        <v>3633.3333333333339</v>
      </c>
      <c r="W551" s="106">
        <f>(W$575-W$539)/9+W547</f>
        <v>1.6833333333333333</v>
      </c>
      <c r="X551" s="142">
        <f t="shared" si="100"/>
        <v>2158.4158415841589</v>
      </c>
      <c r="Y551" s="131">
        <f>IF(Y550=1,($C549-V551)/(V550-V551),IF(Y550=2,($C549-V550)/(V549-V550),IF(Y550=3,($C549-V549)/(V548-V549),0)))</f>
        <v>0.6557323333454691</v>
      </c>
      <c r="Z551" s="108">
        <f>(Z$575-Z$539)/9+Z547</f>
        <v>3133.3333333333339</v>
      </c>
      <c r="AA551" s="106">
        <f>(AA$575-AA$539)/9+AA547</f>
        <v>1.2833333333333334</v>
      </c>
      <c r="AB551" s="148">
        <f t="shared" si="101"/>
        <v>2441.5584415584417</v>
      </c>
      <c r="AC551" s="131">
        <f>IF(AC550=1,($C549-Z551)/(Z550-Z551),IF(AC550=2,($C549-Z550)/(Z549-Z550),IF(AC550=3,($C549-Z549)/(Z548-Z549),0)))</f>
        <v>0.67707123830339455</v>
      </c>
      <c r="AL551" s="23"/>
    </row>
    <row r="552" spans="1:38" x14ac:dyDescent="0.25">
      <c r="A552" s="128"/>
      <c r="B552" s="186">
        <v>-3</v>
      </c>
      <c r="C552" s="25"/>
      <c r="D552" s="31">
        <f>IF(D553&gt;V$5,(1-(D553-V$5)/(Z$5-V$5))*(Y552-AC552)+AC552,IF(D553&gt;R$5,(1-(D553-R$5)/(V$5-R$5))*(U552-Y552)+Y552,IF(D553&gt;N$5,(1-(D553-N$5)/(R$5-N$5))*(Q552-U552)+U552,IF(D553&gt;J$5,(1-(D553-J$5)/(N$5-J$5))*(M552-Q552)+Q552,IF(D553&gt;F$5,(1-(D553-F$5)/(J$5-F$5))*(I552-M552)+M552,I552)))))</f>
        <v>2.4294326683220957</v>
      </c>
      <c r="E552" s="27" t="s">
        <v>6</v>
      </c>
      <c r="F552" s="75">
        <f>(F$572-F$536)/9+F548</f>
        <v>16277.777777777781</v>
      </c>
      <c r="G552" s="105">
        <f>(G$572-G$536)/9+G548</f>
        <v>2.9444444444444438</v>
      </c>
      <c r="H552" s="133">
        <f t="shared" si="96"/>
        <v>5528.3018867924557</v>
      </c>
      <c r="I552" s="16">
        <f>IF(I554=0,G555,IF(I554=1,(G554-G555)*I555+G555,IF(I554=2,(G553-G554)*I555+G554,IF(I554=3,(G552-G553)*I555+G553,G552))))</f>
        <v>3.6608450026992734</v>
      </c>
      <c r="J552" s="107">
        <f>(J$572-J$536)/9+J548</f>
        <v>16077.777777777781</v>
      </c>
      <c r="K552" s="105">
        <f>(K$572-K$536)/9+K548</f>
        <v>2.7222222222222214</v>
      </c>
      <c r="L552" s="155">
        <f t="shared" si="97"/>
        <v>5906.122448979595</v>
      </c>
      <c r="M552" s="16">
        <f>IF(M554=0,K555,IF(M554=1,(K554-K555)*M555+K555,IF(M554=2,(K553-K554)*M555+K554,IF(M554=3,(K552-K553)*M555+K553,K552))))</f>
        <v>3.0441233527326235</v>
      </c>
      <c r="N552" s="107">
        <f>(N$572-N$536)/9+N548</f>
        <v>15833.333333333336</v>
      </c>
      <c r="O552" s="105">
        <f>(O$572-O$536)/9+O548</f>
        <v>2.4999999999999991</v>
      </c>
      <c r="P552" s="133">
        <f t="shared" si="98"/>
        <v>6333.3333333333367</v>
      </c>
      <c r="Q552" s="16">
        <f>IF(Q554=0,O555,IF(Q554=1,(O554-O555)*Q555+O555,IF(Q554=2,(O553-O554)*Q555+O554,IF(Q554=3,(O552-O553)*Q555+O553,O552))))</f>
        <v>2.7525924938534905</v>
      </c>
      <c r="R552" s="107">
        <f>(R$572-R$536)/9+R548</f>
        <v>15633.333333333336</v>
      </c>
      <c r="S552" s="105">
        <f>(S$572-S$536)/9+S548</f>
        <v>2.2777777777777772</v>
      </c>
      <c r="T552" s="141">
        <f t="shared" si="99"/>
        <v>6863.4146341463438</v>
      </c>
      <c r="U552" s="16">
        <f>IF(U554=0,S555,IF(U554=1,(S554-S555)*U555+S555,IF(U554=2,(S553-S554)*U555+S554,IF(U554=3,(S552-S553)*U555+S553,S552))))</f>
        <v>2.4553191000918271</v>
      </c>
      <c r="V552" s="107">
        <f>(V$572-V$536)/9+V548</f>
        <v>14877.777777777781</v>
      </c>
      <c r="W552" s="105">
        <f>(W$572-W$536)/9+W548</f>
        <v>2.227777777777777</v>
      </c>
      <c r="X552" s="141">
        <f t="shared" si="100"/>
        <v>6678.3042394015001</v>
      </c>
      <c r="Y552" s="16">
        <f>IF(Y554=0,W555,IF(Y554=1,(W554-W555)*Y555+W555,IF(Y554=2,(W553-W554)*Y555+W554,IF(Y554=3,(W552-W553)*Y555+W553,W552))))</f>
        <v>2.2064462809917349</v>
      </c>
      <c r="Z552" s="107">
        <f>(Z$572-Z$536)/9+Z548</f>
        <v>14133.333333333336</v>
      </c>
      <c r="AA552" s="105">
        <f>(AA$572-AA$536)/9+AA548</f>
        <v>2.1277777777777773</v>
      </c>
      <c r="AB552" s="145">
        <f t="shared" si="101"/>
        <v>6642.2976501305511</v>
      </c>
      <c r="AC552" s="59">
        <f>IF(AC554=0,AA555,IF(AC554=1,(AA554-AA555)*AC555+AA555,IF(AC554=2,(AA553-AA554)*AC555+AA554,IF(AC554=3,(AA552-AA553)*AC555+AA553,AA552))))</f>
        <v>1.9457110287831287</v>
      </c>
      <c r="AE552" s="23"/>
      <c r="AF552" s="23"/>
      <c r="AG552" s="23"/>
      <c r="AH552" s="23"/>
      <c r="AI552" s="23"/>
      <c r="AJ552" s="23"/>
      <c r="AK552" s="23"/>
      <c r="AL552" s="23"/>
    </row>
    <row r="553" spans="1:38" x14ac:dyDescent="0.25">
      <c r="A553" s="128"/>
      <c r="B553" s="187"/>
      <c r="C553" s="13">
        <f>C$1/(21-E$1)*(C$520-B552)</f>
        <v>8264.4628099173551</v>
      </c>
      <c r="D553" s="32">
        <f>(C553/P$1)^(1/1.3)*50+C$391+$C$2/2+$N$2/100*5+X$2/2</f>
        <v>45.520073503071472</v>
      </c>
      <c r="E553" s="28" t="s">
        <v>20</v>
      </c>
      <c r="F553" s="5">
        <v>14000</v>
      </c>
      <c r="G553" s="104">
        <f>(G$573-G$537)/9+G549</f>
        <v>3.2055555555555548</v>
      </c>
      <c r="H553" s="134">
        <f t="shared" si="96"/>
        <v>4367.4176776429822</v>
      </c>
      <c r="I553" s="63">
        <f>$C553/I552</f>
        <v>2257.5287409938601</v>
      </c>
      <c r="J553" s="49">
        <v>14000</v>
      </c>
      <c r="K553" s="104">
        <f>(K$573-K$537)/9+K549</f>
        <v>2.9555555555555548</v>
      </c>
      <c r="L553" s="153">
        <f t="shared" si="97"/>
        <v>4736.8421052631593</v>
      </c>
      <c r="M553" s="63">
        <f>$C553/M552</f>
        <v>2714.8909069333804</v>
      </c>
      <c r="N553" s="49">
        <v>14000</v>
      </c>
      <c r="O553" s="104">
        <f>(O$573-O$537)/9+O549</f>
        <v>2.7055555555555548</v>
      </c>
      <c r="P553" s="134">
        <f t="shared" si="98"/>
        <v>5174.5379876796733</v>
      </c>
      <c r="Q553" s="63">
        <f>$C553/Q552</f>
        <v>3002.4287388604785</v>
      </c>
      <c r="R553" s="49">
        <v>14000</v>
      </c>
      <c r="S553" s="104">
        <f>(S$573-S$537)/9+S549</f>
        <v>2.4555555555555548</v>
      </c>
      <c r="T553" s="139">
        <f t="shared" si="99"/>
        <v>5701.3574660633503</v>
      </c>
      <c r="U553" s="63">
        <f>$C553/U552</f>
        <v>3365.9424592136602</v>
      </c>
      <c r="V553" s="49">
        <v>14000</v>
      </c>
      <c r="W553" s="104">
        <f>(W$573-W$537)/9+W549</f>
        <v>2.3277777777777771</v>
      </c>
      <c r="X553" s="139">
        <f t="shared" si="100"/>
        <v>6014.319809069214</v>
      </c>
      <c r="Y553" s="63">
        <f>$C553/Y552</f>
        <v>3745.5989212675117</v>
      </c>
      <c r="Z553" s="49">
        <v>14000</v>
      </c>
      <c r="AA553" s="104">
        <f>(AA$573-AA$537)/9+AA549</f>
        <v>2.1499999999999995</v>
      </c>
      <c r="AB553" s="147">
        <f t="shared" si="101"/>
        <v>6511.6279069767461</v>
      </c>
      <c r="AC553" s="63">
        <f>IF($C553&gt;Z552,AB552,$C553/AC552)</f>
        <v>4247.5283778835601</v>
      </c>
      <c r="AL553" s="23"/>
    </row>
    <row r="554" spans="1:38" x14ac:dyDescent="0.25">
      <c r="A554" s="128"/>
      <c r="B554" s="187"/>
      <c r="C554" s="225">
        <f>C555/X$2/60/1.11</f>
        <v>24.844650179059574</v>
      </c>
      <c r="D554" s="38">
        <f>IF(AND(D553&lt;F$5,C553&lt;F555),C553/F555*100,IF(AND(D553&lt;J$5,C553&lt;J555),C553/(F555-((D553-F$5)/(J$5-F$5))*(F555-J555))*100,IF(AND(D553&lt;N$5,C553&lt;N555),C553/(J555-((D553-J$5)/(N$5-J$5))*(J555-N555))*100,IF(AND(D553&lt;R$5,C553&lt;R555),C553/(N555-((D553-N$5)/(R$5-N$5))*(N555-R555))*100,IF(AND(D553&lt;V$5,C557&lt;V555),C553/(R555-((D553-R$5)/(V$5-R$5))*(R555-V555))*100,100)))))</f>
        <v>100</v>
      </c>
      <c r="E554" s="28" t="s">
        <v>21</v>
      </c>
      <c r="F554" s="5">
        <v>11200</v>
      </c>
      <c r="G554" s="104">
        <f>(G$574-G$538)/9+G550</f>
        <v>3.4277777777777771</v>
      </c>
      <c r="H554" s="134">
        <f t="shared" si="96"/>
        <v>3267.4230145867105</v>
      </c>
      <c r="I554" s="130">
        <f>IF($C553&gt;F553,3,IF($C553&gt;F554,2,IF($C553&gt;F555,1,0)))</f>
        <v>1</v>
      </c>
      <c r="J554" s="49">
        <v>11200</v>
      </c>
      <c r="K554" s="104">
        <f>(K$574-K$538)/9+K550</f>
        <v>3.1777777777777771</v>
      </c>
      <c r="L554" s="153">
        <f t="shared" si="97"/>
        <v>3524.4755244755252</v>
      </c>
      <c r="M554" s="130">
        <f>IF($C553&gt;J553,3,IF($C553&gt;J554,2,IF($C553&gt;J555,1,0)))</f>
        <v>1</v>
      </c>
      <c r="N554" s="49">
        <v>11200</v>
      </c>
      <c r="O554" s="104">
        <f>(O$574-O$538)/9+O550</f>
        <v>2.9277777777777771</v>
      </c>
      <c r="P554" s="134">
        <f t="shared" si="98"/>
        <v>3825.426944971538</v>
      </c>
      <c r="Q554" s="130">
        <f>IF($C553&gt;N553,3,IF($C553&gt;N554,2,IF($C553&gt;N555,1,0)))</f>
        <v>1</v>
      </c>
      <c r="R554" s="49">
        <v>11200</v>
      </c>
      <c r="S554" s="104">
        <f>(S$574-S$538)/9+S550</f>
        <v>2.6777777777777771</v>
      </c>
      <c r="T554" s="139">
        <f t="shared" si="99"/>
        <v>4182.5726141078849</v>
      </c>
      <c r="U554" s="130">
        <f>IF($C553&gt;R553,3,IF($C553&gt;R554,2,IF($C553&gt;R555,1,0)))</f>
        <v>1</v>
      </c>
      <c r="V554" s="49">
        <v>11200</v>
      </c>
      <c r="W554" s="104">
        <f>(W$574-W$538)/9+W550</f>
        <v>2.4999999999999991</v>
      </c>
      <c r="X554" s="139">
        <f t="shared" si="100"/>
        <v>4480.0000000000018</v>
      </c>
      <c r="Y554" s="130">
        <f>IF($C553&gt;V553,3,IF($C553&gt;V554,2,IF($C553&gt;V555,1,0)))</f>
        <v>1</v>
      </c>
      <c r="Z554" s="49">
        <v>11200</v>
      </c>
      <c r="AA554" s="104">
        <f>(AA$574-AA$538)/9+AA550</f>
        <v>2.2999999999999994</v>
      </c>
      <c r="AB554" s="147">
        <f t="shared" si="101"/>
        <v>4869.5652173913059</v>
      </c>
      <c r="AC554" s="129">
        <f>IF($C553&gt;Z552,4,IF($C553&gt;Z553,3,IF($C553&gt;Z554,2,IF($C553&gt;Z555,1,0))))</f>
        <v>1</v>
      </c>
      <c r="AL554" s="23"/>
    </row>
    <row r="555" spans="1:38" ht="15.75" thickBot="1" x14ac:dyDescent="0.3">
      <c r="A555" s="128"/>
      <c r="B555" s="188"/>
      <c r="C555" s="161">
        <f>D555*D552</f>
        <v>8273.2685096268397</v>
      </c>
      <c r="D555" s="33">
        <f>IF(AND(C553&gt;Z552,D553&gt;Z$5),AB552,IF(D553&gt;V$5,((D553-V$5)/(Z$5-V$5))*(AC553-Y553)+Y553,IF(D553&gt;R$5,((D553-R$5)/(V$5-R$5))*(Y553-U553)+U553,IF(D553&gt;N$5,((D553-N$5)/(R$5-N$5))*(U553-Q553)+Q553,IF(D553&gt;J$5,((D553-J$5)/(N$5-J$5))*(Q553-M553)+M553,IF(D553&gt;F$5,((D553-F$5)/(J$5-F$5))*(M553-I553)+I553,I553))))))</f>
        <v>3405.432312450474</v>
      </c>
      <c r="E555" s="29" t="s">
        <v>7</v>
      </c>
      <c r="F555" s="114">
        <f>(F$575-F$539)/9+F551</f>
        <v>5322.2222222222226</v>
      </c>
      <c r="G555" s="106">
        <f>(G$575-G$539)/9+G551</f>
        <v>3.8944444444444453</v>
      </c>
      <c r="H555" s="135">
        <f t="shared" si="96"/>
        <v>1366.6191155492152</v>
      </c>
      <c r="I555" s="131">
        <f>IF(I554=1,($C553-F555)/(F554-F555),IF(I554=2,($C553-F554)/(F553-F554),IF(I554=3,($C553-F553)/(F552-F553),0)))</f>
        <v>0.50057023231108122</v>
      </c>
      <c r="J555" s="108">
        <f>(J$575-J$539)/9+J551</f>
        <v>4488.8888888888905</v>
      </c>
      <c r="K555" s="106">
        <f>(K$575-K$539)/9+K551</f>
        <v>2.8722222222222218</v>
      </c>
      <c r="L555" s="156">
        <f t="shared" si="97"/>
        <v>1562.8626692456487</v>
      </c>
      <c r="M555" s="131">
        <f>IF(M554=1,($C553-J555)/(J554-J555),IF(M554=2,($C553-J554)/(J553-J554),IF(M554=3,($C553-J553)/(J552-J553),0)))</f>
        <v>0.56258551803404289</v>
      </c>
      <c r="N555" s="108">
        <f>(N$575-N$539)/9+N551</f>
        <v>4311.1111111111104</v>
      </c>
      <c r="O555" s="106">
        <f>(O$575-O$539)/9+O551</f>
        <v>2.5166666666666666</v>
      </c>
      <c r="P555" s="135">
        <f t="shared" si="98"/>
        <v>1713.0242825607061</v>
      </c>
      <c r="Q555" s="131">
        <f>IF(Q554=1,($C553-N555)/(N554-N555),IF(Q554=2,($C553-N554)/(N553-N554),IF(Q554=3,($C553-N553)/(N552-N553),0)))</f>
        <v>0.57387363369768063</v>
      </c>
      <c r="R555" s="108">
        <f>(R$575-R$539)/9+R551</f>
        <v>4088.8888888888887</v>
      </c>
      <c r="S555" s="106">
        <f>(S$575-S$539)/9+S551</f>
        <v>2.1388888888888893</v>
      </c>
      <c r="T555" s="142">
        <f t="shared" si="99"/>
        <v>1911.6883116883112</v>
      </c>
      <c r="U555" s="131">
        <f>IF(U554=1,($C553-R555)/(R554-R555),IF(U554=2,($C553-R554)/(R553-R554),IF(U554=3,($C553-R553)/(R552-R553),0)))</f>
        <v>0.58719008264462802</v>
      </c>
      <c r="V555" s="108">
        <f>(V$575-V$539)/9+V551</f>
        <v>3644.4444444444453</v>
      </c>
      <c r="W555" s="106">
        <f>(W$575-W$539)/9+W551</f>
        <v>1.7444444444444445</v>
      </c>
      <c r="X555" s="142">
        <f t="shared" si="100"/>
        <v>2089.1719745222936</v>
      </c>
      <c r="Y555" s="131">
        <f>IF(Y554=1,($C553-V555)/(V554-V555),IF(Y554=2,($C553-V554)/(V553-V554),IF(Y554=3,($C553-V553)/(V552-V553),0)))</f>
        <v>0.61147301895964989</v>
      </c>
      <c r="Z555" s="108">
        <f>(Z$575-Z$539)/9+Z551</f>
        <v>3144.4444444444453</v>
      </c>
      <c r="AA555" s="106">
        <f>(AA$575-AA$539)/9+AA551</f>
        <v>1.3277777777777779</v>
      </c>
      <c r="AB555" s="148">
        <f t="shared" si="101"/>
        <v>2368.2008368200841</v>
      </c>
      <c r="AC555" s="131">
        <f>IF(AC554=1,($C553-Z555)/(Z554-Z555),IF(AC554=2,($C553-Z554)/(Z553-Z554),IF(AC554=3,($C553-Z553)/(Z552-Z553),0)))</f>
        <v>0.63558848674836133</v>
      </c>
      <c r="AL555" s="23"/>
    </row>
    <row r="556" spans="1:38" x14ac:dyDescent="0.25">
      <c r="A556" s="128"/>
      <c r="B556" s="186">
        <v>-2</v>
      </c>
      <c r="C556" s="34"/>
      <c r="D556" s="31">
        <f>IF(D557&gt;V$5,(1-(D557-V$5)/(Z$5-V$5))*(Y556-AC556)+AC556,IF(D557&gt;R$5,(1-(D557-R$5)/(V$5-R$5))*(U556-Y556)+Y556,IF(D557&gt;N$5,(1-(D557-N$5)/(R$5-N$5))*(Q556-U556)+U556,IF(D557&gt;J$5,(1-(D557-J$5)/(N$5-J$5))*(M556-Q556)+Q556,IF(D557&gt;F$5,(1-(D557-F$5)/(J$5-F$5))*(I556-M556)+M556,I556)))))</f>
        <v>2.4971114431665584</v>
      </c>
      <c r="E556" s="27" t="s">
        <v>6</v>
      </c>
      <c r="F556" s="75">
        <f>(F$572-F$536)/9+F552</f>
        <v>16322.222222222226</v>
      </c>
      <c r="G556" s="105">
        <f>(G$572-G$536)/9+G552</f>
        <v>3.0055555555555546</v>
      </c>
      <c r="H556" s="133">
        <f t="shared" si="96"/>
        <v>5430.6839186691341</v>
      </c>
      <c r="I556" s="16">
        <f>IF(I558=0,G559,IF(I558=1,(G558-G559)*I559+G559,IF(I558=2,(G557-G558)*I559+G558,IF(I558=3,(G556-G557)*I559+G557,G556))))</f>
        <v>3.7433596898898776</v>
      </c>
      <c r="J556" s="107">
        <f>(J$572-J$536)/9+J552</f>
        <v>16122.222222222226</v>
      </c>
      <c r="K556" s="105">
        <f>(K$572-K$536)/9+K552</f>
        <v>2.7777777777777768</v>
      </c>
      <c r="L556" s="155">
        <f t="shared" si="97"/>
        <v>5804.0000000000036</v>
      </c>
      <c r="M556" s="16">
        <f>IF(M558=0,K559,IF(M558=1,(K558-K559)*M559+K559,IF(M558=2,(K557-K558)*M559+K558,IF(M558=3,(K556-K557)*M559+K557,K556))))</f>
        <v>3.1258360084053778</v>
      </c>
      <c r="N556" s="107">
        <f>(N$572-N$536)/9+N552</f>
        <v>15866.66666666667</v>
      </c>
      <c r="O556" s="105">
        <f>(O$572-O$536)/9+O552</f>
        <v>2.5499999999999989</v>
      </c>
      <c r="P556" s="133">
        <f t="shared" si="98"/>
        <v>6222.2222222222263</v>
      </c>
      <c r="Q556" s="16">
        <f>IF(Q558=0,O559,IF(Q558=1,(O558-O559)*Q559+O559,IF(Q558=2,(O557-O558)*Q559+O558,IF(Q558=3,(O556-O557)*Q559+O557,O556))))</f>
        <v>2.8097156497497586</v>
      </c>
      <c r="R556" s="107">
        <f>(R$572-R$536)/9+R552</f>
        <v>15666.66666666667</v>
      </c>
      <c r="S556" s="105">
        <f>(S$572-S$536)/9+S552</f>
        <v>2.3222222222222215</v>
      </c>
      <c r="T556" s="141">
        <f t="shared" si="99"/>
        <v>6746.4114832535915</v>
      </c>
      <c r="U556" s="16">
        <f>IF(U558=0,S559,IF(U558=1,(S558-S559)*U559+S559,IF(U558=2,(S557-S558)*U559+S558,IF(U558=3,(S556-S557)*U559+S557,S556))))</f>
        <v>2.4867342562127401</v>
      </c>
      <c r="V556" s="107">
        <f>(V$572-V$536)/9+V552</f>
        <v>14922.222222222226</v>
      </c>
      <c r="W556" s="105">
        <f>(W$572-W$536)/9+W552</f>
        <v>2.2722222222222213</v>
      </c>
      <c r="X556" s="133">
        <f t="shared" si="100"/>
        <v>6567.2371638141858</v>
      </c>
      <c r="Y556" s="16">
        <f>IF(Y558=0,W559,IF(Y558=1,(W558-W559)*Y559+W559,IF(Y558=2,(W557-W558)*Y559+W558,IF(Y558=3,(W556-W557)*Y559+W557,W556))))</f>
        <v>2.2277175963680174</v>
      </c>
      <c r="Z556" s="107">
        <f>(Z$572-Z$536)/9+Z552</f>
        <v>14166.66666666667</v>
      </c>
      <c r="AA556" s="105">
        <f>(AA$572-AA$536)/9+AA552</f>
        <v>2.1722222222222216</v>
      </c>
      <c r="AB556" s="145">
        <f t="shared" si="101"/>
        <v>6521.7391304347857</v>
      </c>
      <c r="AC556" s="59">
        <f>IF(AC558=0,AA559,IF(AC558=1,(AA558-AA559)*AC559+AA559,IF(AC558=2,(AA557-AA558)*AC559+AA558,IF(AC558=3,(AA556-AA557)*AC559+AA557,AA556))))</f>
        <v>1.9530135610246104</v>
      </c>
      <c r="AE556" s="23"/>
      <c r="AF556" s="23"/>
      <c r="AG556" s="23"/>
      <c r="AH556" s="23"/>
      <c r="AI556" s="23"/>
      <c r="AJ556" s="23"/>
      <c r="AK556" s="23"/>
      <c r="AL556" s="23"/>
    </row>
    <row r="557" spans="1:38" x14ac:dyDescent="0.25">
      <c r="A557" s="128"/>
      <c r="B557" s="187"/>
      <c r="C557" s="13">
        <f>C$1/(21-E$1)*(C$520-B556)</f>
        <v>7933.8842975206617</v>
      </c>
      <c r="D557" s="32">
        <f>(C557/P$1)^(1/1.3)*50+C$391+$C$2/2+$N$2/100*5+X$2/2</f>
        <v>44.839353176971343</v>
      </c>
      <c r="E557" s="28" t="s">
        <v>20</v>
      </c>
      <c r="F557" s="5">
        <v>14000</v>
      </c>
      <c r="G557" s="104">
        <f>(G$573-G$537)/9+G553</f>
        <v>3.2444444444444436</v>
      </c>
      <c r="H557" s="134">
        <f t="shared" si="96"/>
        <v>4315.0684931506858</v>
      </c>
      <c r="I557" s="63">
        <f>$C557/I556</f>
        <v>2119.4555038215044</v>
      </c>
      <c r="J557" s="49">
        <v>14000</v>
      </c>
      <c r="K557" s="104">
        <f>(K$573-K$537)/9+K553</f>
        <v>2.9944444444444436</v>
      </c>
      <c r="L557" s="153">
        <f t="shared" si="97"/>
        <v>4675.3246753246767</v>
      </c>
      <c r="M557" s="63">
        <f>$C557/M556</f>
        <v>2538.1639587574123</v>
      </c>
      <c r="N557" s="49">
        <v>14000</v>
      </c>
      <c r="O557" s="104">
        <f>(O$573-O$537)/9+O553</f>
        <v>2.7444444444444436</v>
      </c>
      <c r="P557" s="134">
        <f t="shared" si="98"/>
        <v>5101.2145748987869</v>
      </c>
      <c r="Q557" s="63">
        <f>$C557/Q556</f>
        <v>2823.7321090578243</v>
      </c>
      <c r="R557" s="49">
        <v>14000</v>
      </c>
      <c r="S557" s="104">
        <f>(S$573-S$537)/9+S553</f>
        <v>2.4944444444444436</v>
      </c>
      <c r="T557" s="139">
        <f t="shared" si="99"/>
        <v>5612.4721603563494</v>
      </c>
      <c r="U557" s="63">
        <f>$C557/U556</f>
        <v>3190.4833730017663</v>
      </c>
      <c r="V557" s="49">
        <v>14000</v>
      </c>
      <c r="W557" s="104">
        <f>(W$573-W$537)/9+W553</f>
        <v>2.3722222222222213</v>
      </c>
      <c r="X557" s="139">
        <f t="shared" si="100"/>
        <v>5901.6393442622975</v>
      </c>
      <c r="Y557" s="63">
        <f>$C557/Y556</f>
        <v>3561.4407815675349</v>
      </c>
      <c r="Z557" s="49">
        <v>14000</v>
      </c>
      <c r="AA557" s="104">
        <f>(AA$573-AA$537)/9+AA553</f>
        <v>2.1999999999999993</v>
      </c>
      <c r="AB557" s="147">
        <f t="shared" si="101"/>
        <v>6363.6363636363658</v>
      </c>
      <c r="AC557" s="63">
        <f>IF($C557&gt;Z556,AB556,$C557/AC556)</f>
        <v>4062.3805465837645</v>
      </c>
      <c r="AL557" s="23"/>
    </row>
    <row r="558" spans="1:38" x14ac:dyDescent="0.25">
      <c r="A558" s="128"/>
      <c r="B558" s="187"/>
      <c r="C558" s="225">
        <f>C559/X$2/60/1.11</f>
        <v>23.836540133707288</v>
      </c>
      <c r="D558" s="38">
        <f>IF(AND(D557&lt;F$5,C557&lt;F559),C557/F559*100,IF(AND(D557&lt;J$5,C557&lt;J559),C557/(F559-((D557-F$5)/(J$5-F$5))*(F559-J559))*100,IF(AND(D557&lt;N$5,C557&lt;N559),C557/(J559-((D557-J$5)/(N$5-J$5))*(J559-N559))*100,IF(AND(D557&lt;R$5,C557&lt;R559),C557/(N559-((D557-N$5)/(R$5-N$5))*(N559-R559))*100,IF(AND(D557&lt;V$5,C561&lt;V559),C557/(R559-((D557-R$5)/(V$5-R$5))*(R559-V559))*100,100)))))</f>
        <v>100</v>
      </c>
      <c r="E558" s="28" t="s">
        <v>21</v>
      </c>
      <c r="F558" s="5">
        <v>11200</v>
      </c>
      <c r="G558" s="104">
        <f>(G$574-G$538)/9+G554</f>
        <v>3.4722222222222214</v>
      </c>
      <c r="H558" s="134">
        <f t="shared" si="96"/>
        <v>3225.6000000000008</v>
      </c>
      <c r="I558" s="130">
        <f>IF($C557&gt;F557,3,IF($C557&gt;F558,2,IF($C557&gt;F559,1,0)))</f>
        <v>1</v>
      </c>
      <c r="J558" s="49">
        <v>11200</v>
      </c>
      <c r="K558" s="104">
        <f>(K$574-K$538)/9+K554</f>
        <v>3.2222222222222214</v>
      </c>
      <c r="L558" s="153">
        <f t="shared" si="97"/>
        <v>3475.8620689655181</v>
      </c>
      <c r="M558" s="130">
        <f>IF($C557&gt;J557,3,IF($C557&gt;J558,2,IF($C557&gt;J559,1,0)))</f>
        <v>1</v>
      </c>
      <c r="N558" s="49">
        <v>11200</v>
      </c>
      <c r="O558" s="104">
        <f>(O$574-O$538)/9+O554</f>
        <v>2.9722222222222214</v>
      </c>
      <c r="P558" s="134">
        <f t="shared" si="98"/>
        <v>3768.2242990654217</v>
      </c>
      <c r="Q558" s="130">
        <f>IF($C557&gt;N557,3,IF($C557&gt;N558,2,IF($C557&gt;N559,1,0)))</f>
        <v>1</v>
      </c>
      <c r="R558" s="49">
        <v>11200</v>
      </c>
      <c r="S558" s="104">
        <f>(S$574-S$538)/9+S554</f>
        <v>2.7222222222222214</v>
      </c>
      <c r="T558" s="139">
        <f t="shared" si="99"/>
        <v>4114.2857142857156</v>
      </c>
      <c r="U558" s="130">
        <f>IF($C557&gt;R557,3,IF($C557&gt;R558,2,IF($C557&gt;R559,1,0)))</f>
        <v>1</v>
      </c>
      <c r="V558" s="49">
        <v>11200</v>
      </c>
      <c r="W558" s="104">
        <f>(W$574-W$538)/9+W554</f>
        <v>2.5499999999999989</v>
      </c>
      <c r="X558" s="139">
        <f t="shared" si="100"/>
        <v>4392.1568627450997</v>
      </c>
      <c r="Y558" s="130">
        <f>IF($C557&gt;V557,3,IF($C557&gt;V558,2,IF($C557&gt;V559,1,0)))</f>
        <v>1</v>
      </c>
      <c r="Z558" s="49">
        <v>11200</v>
      </c>
      <c r="AA558" s="104">
        <f>(AA$574-AA$538)/9+AA554</f>
        <v>2.3499999999999992</v>
      </c>
      <c r="AB558" s="147">
        <f t="shared" si="101"/>
        <v>4765.957446808512</v>
      </c>
      <c r="AC558" s="129">
        <f>IF($C557&gt;Z556,4,IF($C557&gt;Z557,3,IF($C557&gt;Z558,2,IF($C557&gt;Z559,1,0))))</f>
        <v>1</v>
      </c>
      <c r="AL558" s="23"/>
    </row>
    <row r="559" spans="1:38" ht="15.75" thickBot="1" x14ac:dyDescent="0.3">
      <c r="A559" s="128"/>
      <c r="B559" s="188"/>
      <c r="C559" s="161">
        <f>D559*D556</f>
        <v>7937.5678645245271</v>
      </c>
      <c r="D559" s="33">
        <f>IF(AND(C557&gt;Z556,D557&gt;Z$5),AB556,IF(D557&gt;V$5,((D557-V$5)/(Z$5-V$5))*(AC557-Y557)+Y557,IF(D557&gt;R$5,((D557-R$5)/(V$5-R$5))*(Y557-U557)+U557,IF(D557&gt;N$5,((D557-N$5)/(R$5-N$5))*(U557-Q557)+Q557,IF(D557&gt;J$5,((D557-J$5)/(N$5-J$5))*(Q557-M557)+M557,IF(D557&gt;F$5,((D557-F$5)/(J$5-F$5))*(M557-I557)+I557,I557))))))</f>
        <v>3178.6998879228986</v>
      </c>
      <c r="E559" s="29" t="s">
        <v>7</v>
      </c>
      <c r="F559" s="114">
        <f>(F$575-F$539)/9+F555</f>
        <v>5377.7777777777783</v>
      </c>
      <c r="G559" s="106">
        <f>(G$575-G$539)/9+G555</f>
        <v>3.9555555555555566</v>
      </c>
      <c r="H559" s="135">
        <f t="shared" si="96"/>
        <v>1359.5505617977526</v>
      </c>
      <c r="I559" s="131">
        <f>IF(I558=1,($C557-F559)/(F558-F559),IF(I558=2,($C557-F558)/(F557-F558),IF(I558=3,($C557-F557)/(F556-F557),0)))</f>
        <v>0.43902592896347237</v>
      </c>
      <c r="J559" s="108">
        <f>(J$575-J$539)/9+J555</f>
        <v>4611.1111111111131</v>
      </c>
      <c r="K559" s="106">
        <f>(K$575-K$539)/9+K555</f>
        <v>3.0277777777777772</v>
      </c>
      <c r="L559" s="156">
        <f t="shared" si="97"/>
        <v>1522.9357798165147</v>
      </c>
      <c r="M559" s="131">
        <f>IF(M558=1,($C557-J559)/(J558-J559),IF(M558=2,($C557-J558)/(J557-J558),IF(M558=3,($C557-J557)/(J556-J557),0)))</f>
        <v>0.50429947179908852</v>
      </c>
      <c r="N559" s="108">
        <f>(N$575-N$539)/9+N555</f>
        <v>4388.8888888888878</v>
      </c>
      <c r="O559" s="106">
        <f>(O$575-O$539)/9+O555</f>
        <v>2.6333333333333333</v>
      </c>
      <c r="P559" s="135">
        <f t="shared" si="98"/>
        <v>1666.6666666666663</v>
      </c>
      <c r="Q559" s="131">
        <f>IF(Q558=1,($C557-N559)/(N558-N559),IF(Q558=2,($C557-N558)/(N557-N558),IF(Q558=3,($C557-N557)/(N556-N557),0)))</f>
        <v>0.52047240909765025</v>
      </c>
      <c r="R559" s="108">
        <f>(R$575-R$539)/9+R555</f>
        <v>4111.1111111111113</v>
      </c>
      <c r="S559" s="106">
        <f>(S$575-S$539)/9+S555</f>
        <v>2.2111111111111117</v>
      </c>
      <c r="T559" s="142">
        <f t="shared" si="99"/>
        <v>1859.29648241206</v>
      </c>
      <c r="U559" s="131">
        <f>IF(U558=1,($C557-R559)/(R558-R559),IF(U558=2,($C557-R558)/(R557-R558),IF(U558=3,($C557-R557)/(R556-R557),0)))</f>
        <v>0.53926267519883941</v>
      </c>
      <c r="V559" s="108">
        <f>(V$575-V$539)/9+V555</f>
        <v>3655.5555555555566</v>
      </c>
      <c r="W559" s="106">
        <f>(W$575-W$539)/9+W555</f>
        <v>1.8055555555555556</v>
      </c>
      <c r="X559" s="142">
        <f t="shared" si="100"/>
        <v>2024.6153846153852</v>
      </c>
      <c r="Y559" s="131">
        <f>IF(Y558=1,($C557-V559)/(V558-V559),IF(Y558=2,($C557-V558)/(V557-V558),IF(Y558=3,($C557-V557)/(V556-V557),0)))</f>
        <v>0.56708333840480041</v>
      </c>
      <c r="Z559" s="108">
        <f>(Z$575-Z$539)/9+Z555</f>
        <v>3155.5555555555566</v>
      </c>
      <c r="AA559" s="106">
        <f>(AA$575-AA$539)/9+AA555</f>
        <v>1.3722222222222225</v>
      </c>
      <c r="AB559" s="148">
        <f t="shared" si="101"/>
        <v>2299.5951417004053</v>
      </c>
      <c r="AC559" s="131">
        <f>IF(AC558=1,($C557-Z559)/(Z558-Z559),IF(AC558=2,($C557-Z558)/(Z557-Z558),IF(AC558=3,($C557-Z557)/(Z556-Z557),0)))</f>
        <v>0.59399114195698832</v>
      </c>
      <c r="AL559" s="23"/>
    </row>
    <row r="560" spans="1:38" x14ac:dyDescent="0.25">
      <c r="A560" s="128"/>
      <c r="B560" s="186">
        <v>-1</v>
      </c>
      <c r="C560" s="25"/>
      <c r="D560" s="31">
        <f>IF(D561&gt;V$5,(1-(D561-V$5)/(Z$5-V$5))*(Y560-AC560)+AC560,IF(D561&gt;R$5,(1-(D561-R$5)/(V$5-R$5))*(U560-Y560)+Y560,IF(D561&gt;N$5,(1-(D561-N$5)/(R$5-N$5))*(Q560-U560)+U560,IF(D561&gt;J$5,(1-(D561-J$5)/(N$5-J$5))*(M560-Q560)+Q560,IF(D561&gt;F$5,(1-(D561-F$5)/(J$5-F$5))*(I560-M560)+M560,I560)))))</f>
        <v>2.5806258166384115</v>
      </c>
      <c r="E560" s="27" t="s">
        <v>6</v>
      </c>
      <c r="F560" s="75">
        <f>(F$572-F$536)/9+F556</f>
        <v>16366.666666666672</v>
      </c>
      <c r="G560" s="105">
        <f>(G$572-G$536)/9+G556</f>
        <v>3.0666666666666655</v>
      </c>
      <c r="H560" s="133">
        <f t="shared" si="96"/>
        <v>5336.9565217391337</v>
      </c>
      <c r="I560" s="16">
        <f>IF(I562=0,G563,IF(I562=1,(G562-G563)*I563+G563,IF(I562=2,(G561-G562)*I563+G562,IF(I562=3,(G560-G561)*I563+G561,G560))))</f>
        <v>3.8285187662223921</v>
      </c>
      <c r="J560" s="107">
        <f>(J$572-J$536)/9+J556</f>
        <v>16166.666666666672</v>
      </c>
      <c r="K560" s="105">
        <f>(K$572-K$536)/9+K556</f>
        <v>2.8333333333333321</v>
      </c>
      <c r="L560" s="155">
        <f t="shared" si="97"/>
        <v>5705.8823529411802</v>
      </c>
      <c r="M560" s="16">
        <f>IF(M562=0,K563,IF(M562=1,(K562-K563)*M563+K563,IF(M562=2,(K561-K562)*M563+K562,IF(M562=3,(K560-K561)*M563+K561,K560))))</f>
        <v>3.2203175144131087</v>
      </c>
      <c r="N560" s="107">
        <f>(N$572-N$536)/9+N556</f>
        <v>15900.000000000004</v>
      </c>
      <c r="O560" s="105">
        <f>(O$572-O$536)/9+O556</f>
        <v>2.5999999999999988</v>
      </c>
      <c r="P560" s="133">
        <f t="shared" si="98"/>
        <v>6115.3846153846198</v>
      </c>
      <c r="Q560" s="16">
        <f>IF(Q562=0,O563,IF(Q562=1,(O562-O563)*Q563+O563,IF(Q562=2,(O561-O562)*Q563+O562,IF(Q562=3,(O560-O561)*Q563+O561,O560))))</f>
        <v>2.8742233314240511</v>
      </c>
      <c r="R560" s="107">
        <f>(R$572-R$536)/9+R556</f>
        <v>15700.000000000004</v>
      </c>
      <c r="S560" s="105">
        <f>(S$572-S$536)/9+S556</f>
        <v>2.3666666666666658</v>
      </c>
      <c r="T560" s="141">
        <f t="shared" si="99"/>
        <v>6633.8028169014124</v>
      </c>
      <c r="U560" s="16">
        <f>IF(U562=0,S563,IF(U562=1,(S562-S563)*U563+S563,IF(U562=2,(S561-S562)*U563+S562,IF(U562=3,(S560-S561)*U563+S561,S560))))</f>
        <v>2.5206663548001456</v>
      </c>
      <c r="V560" s="107">
        <f>(V$572-V$536)/9+V556</f>
        <v>14966.666666666672</v>
      </c>
      <c r="W560" s="105">
        <f>(W$572-W$536)/9+W556</f>
        <v>2.3166666666666655</v>
      </c>
      <c r="X560" s="141">
        <f t="shared" si="100"/>
        <v>6460.4316546762639</v>
      </c>
      <c r="Y560" s="16">
        <f>IF(Y562=0,W563,IF(Y562=1,(W562-W563)*Y563+W563,IF(Y562=2,(W561-W562)*Y563+W562,IF(Y562=3,(W560-W561)*Y563+W561,W560))))</f>
        <v>2.2498793242156068</v>
      </c>
      <c r="Z560" s="107">
        <f>(Z$572-Z$536)/9+Z556</f>
        <v>14200.000000000004</v>
      </c>
      <c r="AA560" s="105">
        <f>(AA$572-AA$536)/9+AA556</f>
        <v>2.2166666666666659</v>
      </c>
      <c r="AB560" s="145">
        <f t="shared" si="101"/>
        <v>6406.0150375939884</v>
      </c>
      <c r="AC560" s="59">
        <f>IF(AC562=0,AA563,IF(AC562=1,(AA562-AA563)*AC563+AA563,IF(AC562=2,(AA561-AA562)*AC563+AA562,IF(AC562=3,(AA560-AA561)*AC563+AA561,AA560))))</f>
        <v>1.9597407496313566</v>
      </c>
      <c r="AE560" s="23"/>
      <c r="AF560" s="23"/>
      <c r="AG560" s="23"/>
      <c r="AH560" s="23"/>
      <c r="AI560" s="23"/>
      <c r="AJ560" s="23"/>
      <c r="AK560" s="23"/>
      <c r="AL560" s="23"/>
    </row>
    <row r="561" spans="1:38" x14ac:dyDescent="0.25">
      <c r="A561" s="128"/>
      <c r="B561" s="187"/>
      <c r="C561" s="13">
        <f>C$1/(21-E$1)*(C$520-B560)</f>
        <v>7603.3057851239673</v>
      </c>
      <c r="D561" s="32">
        <f>(C561/P$1)^(1/1.3)*50+C$391+$C$2/2+$N$2/100*5+X$2/2</f>
        <v>44.152053759328759</v>
      </c>
      <c r="E561" s="28" t="s">
        <v>20</v>
      </c>
      <c r="F561" s="5">
        <v>14000</v>
      </c>
      <c r="G561" s="104">
        <f>(G$573-G$537)/9+G557</f>
        <v>3.2833333333333323</v>
      </c>
      <c r="H561" s="134">
        <f t="shared" si="96"/>
        <v>4263.9593908629458</v>
      </c>
      <c r="I561" s="63">
        <f>$C561/I560</f>
        <v>1985.9653953390873</v>
      </c>
      <c r="J561" s="49">
        <v>14000</v>
      </c>
      <c r="K561" s="104">
        <f>(K$573-K$537)/9+K557</f>
        <v>3.0333333333333323</v>
      </c>
      <c r="L561" s="153">
        <f t="shared" si="97"/>
        <v>4615.3846153846171</v>
      </c>
      <c r="M561" s="63">
        <f>$C561/M560</f>
        <v>2361.0422733454102</v>
      </c>
      <c r="N561" s="49">
        <v>14000</v>
      </c>
      <c r="O561" s="104">
        <f>(O$573-O$537)/9+O557</f>
        <v>2.7833333333333323</v>
      </c>
      <c r="P561" s="134">
        <f t="shared" si="98"/>
        <v>5029.9401197604811</v>
      </c>
      <c r="Q561" s="63">
        <f>$C561/Q560</f>
        <v>2645.3427268495743</v>
      </c>
      <c r="R561" s="49">
        <v>14000</v>
      </c>
      <c r="S561" s="104">
        <f>(S$573-S$537)/9+S557</f>
        <v>2.5333333333333323</v>
      </c>
      <c r="T561" s="139">
        <f t="shared" si="99"/>
        <v>5526.315789473686</v>
      </c>
      <c r="U561" s="63">
        <f>$C561/U560</f>
        <v>3016.3872226266162</v>
      </c>
      <c r="V561" s="49">
        <v>14000</v>
      </c>
      <c r="W561" s="104">
        <f>(W$573-W$537)/9+W557</f>
        <v>2.4166666666666656</v>
      </c>
      <c r="X561" s="139">
        <f t="shared" si="100"/>
        <v>5793.1034482758641</v>
      </c>
      <c r="Y561" s="63">
        <f>$C561/Y560</f>
        <v>3379.4282667914945</v>
      </c>
      <c r="Z561" s="49">
        <v>14000</v>
      </c>
      <c r="AA561" s="104">
        <f>(AA$573-AA$537)/9+AA557</f>
        <v>2.2499999999999991</v>
      </c>
      <c r="AB561" s="147">
        <f t="shared" si="101"/>
        <v>6222.2222222222244</v>
      </c>
      <c r="AC561" s="63">
        <f>IF($C561&gt;Z560,AB560,$C561/AC560)</f>
        <v>3879.7508224259827</v>
      </c>
      <c r="AL561" s="23"/>
    </row>
    <row r="562" spans="1:38" x14ac:dyDescent="0.25">
      <c r="A562" s="128"/>
      <c r="B562" s="187"/>
      <c r="C562" s="225">
        <f>C563/X$2/60/1.11</f>
        <v>22.888229594159796</v>
      </c>
      <c r="D562" s="38">
        <f>IF(AND(D561&lt;F$5,C561&lt;F563),C561/F563*100,IF(AND(D561&lt;J$5,C561&lt;J563),C561/(F563-((D561-F$5)/(J$5-F$5))*(F563-J563))*100,IF(AND(D561&lt;N$5,C561&lt;N563),C561/(J563-((D561-J$5)/(N$5-J$5))*(J563-N563))*100,IF(AND(D561&lt;R$5,C561&lt;R563),C561/(N563-((D561-N$5)/(R$5-N$5))*(N563-R563))*100,IF(AND(D561&lt;V$5,C565&lt;V563),C561/(R563-((D561-R$5)/(V$5-R$5))*(R563-V563))*100,100)))))</f>
        <v>100</v>
      </c>
      <c r="E562" s="28" t="s">
        <v>21</v>
      </c>
      <c r="F562" s="5">
        <v>11200</v>
      </c>
      <c r="G562" s="104">
        <f>(G$574-G$538)/9+G558</f>
        <v>3.5166666666666657</v>
      </c>
      <c r="H562" s="134">
        <f t="shared" si="96"/>
        <v>3184.8341232227499</v>
      </c>
      <c r="I562" s="130">
        <f>IF($C561&gt;F561,3,IF($C561&gt;F562,2,IF($C561&gt;F563,1,0)))</f>
        <v>1</v>
      </c>
      <c r="J562" s="49">
        <v>11200</v>
      </c>
      <c r="K562" s="104">
        <f>(K$574-K$538)/9+K558</f>
        <v>3.2666666666666657</v>
      </c>
      <c r="L562" s="153">
        <f t="shared" si="97"/>
        <v>3428.5714285714294</v>
      </c>
      <c r="M562" s="130">
        <f>IF($C561&gt;J561,3,IF($C561&gt;J562,2,IF($C561&gt;J563,1,0)))</f>
        <v>1</v>
      </c>
      <c r="N562" s="49">
        <v>11200</v>
      </c>
      <c r="O562" s="104">
        <f>(O$574-O$538)/9+O558</f>
        <v>3.0166666666666657</v>
      </c>
      <c r="P562" s="134">
        <f t="shared" si="98"/>
        <v>3712.7071823204433</v>
      </c>
      <c r="Q562" s="130">
        <f>IF($C561&gt;N561,3,IF($C561&gt;N562,2,IF($C561&gt;N563,1,0)))</f>
        <v>1</v>
      </c>
      <c r="R562" s="49">
        <v>11200</v>
      </c>
      <c r="S562" s="104">
        <f>(S$574-S$538)/9+S558</f>
        <v>2.7666666666666657</v>
      </c>
      <c r="T562" s="139">
        <f t="shared" si="99"/>
        <v>4048.1927710843388</v>
      </c>
      <c r="U562" s="130">
        <f>IF($C561&gt;R561,3,IF($C561&gt;R562,2,IF($C561&gt;R563,1,0)))</f>
        <v>1</v>
      </c>
      <c r="V562" s="49">
        <v>11200</v>
      </c>
      <c r="W562" s="104">
        <f>(W$574-W$538)/9+W558</f>
        <v>2.5999999999999988</v>
      </c>
      <c r="X562" s="139">
        <f t="shared" si="100"/>
        <v>4307.6923076923094</v>
      </c>
      <c r="Y562" s="130">
        <f>IF($C561&gt;V561,3,IF($C561&gt;V562,2,IF($C561&gt;V563,1,0)))</f>
        <v>1</v>
      </c>
      <c r="Z562" s="49">
        <v>11200</v>
      </c>
      <c r="AA562" s="104">
        <f>(AA$574-AA$538)/9+AA558</f>
        <v>2.399999999999999</v>
      </c>
      <c r="AB562" s="147">
        <f t="shared" si="101"/>
        <v>4666.6666666666688</v>
      </c>
      <c r="AC562" s="129">
        <f>IF($C561&gt;Z560,4,IF($C561&gt;Z561,3,IF($C561&gt;Z562,2,IF($C561&gt;Z563,1,0))))</f>
        <v>1</v>
      </c>
      <c r="AL562" s="23"/>
    </row>
    <row r="563" spans="1:38" ht="15.75" thickBot="1" x14ac:dyDescent="0.3">
      <c r="A563" s="128"/>
      <c r="B563" s="188"/>
      <c r="C563" s="161">
        <f>D563*D560</f>
        <v>7621.7804548552122</v>
      </c>
      <c r="D563" s="33">
        <f>IF(AND(C561&gt;Z560,D561&gt;Z$5),AB560,IF(D561&gt;V$5,((D561-V$5)/(Z$5-V$5))*(AC561-Y561)+Y561,IF(D561&gt;R$5,((D561-R$5)/(V$5-R$5))*(Y561-U561)+U561,IF(D561&gt;N$5,((D561-N$5)/(R$5-N$5))*(U561-Q561)+Q561,IF(D561&gt;J$5,((D561-J$5)/(N$5-J$5))*(Q561-M561)+M561,IF(D561&gt;F$5,((D561-F$5)/(J$5-F$5))*(M561-I561)+I561,I561))))))</f>
        <v>2953.4620655634362</v>
      </c>
      <c r="E563" s="29" t="s">
        <v>7</v>
      </c>
      <c r="F563" s="114">
        <f>(F$575-F$539)/9+F559</f>
        <v>5433.3333333333339</v>
      </c>
      <c r="G563" s="106">
        <f>(G$575-G$539)/9+G559</f>
        <v>4.0166666666666675</v>
      </c>
      <c r="H563" s="135">
        <f t="shared" si="96"/>
        <v>1352.6970954356846</v>
      </c>
      <c r="I563" s="131">
        <f>IF(I562=1,($C561-F563)/(F562-F563),IF(I562=2,($C561-F562)/(F561-F562),IF(I562=3,($C561-F561)/(F560-F561),0)))</f>
        <v>0.37629580088854919</v>
      </c>
      <c r="J563" s="108">
        <f>(J$575-J$539)/9+J559</f>
        <v>4733.3333333333358</v>
      </c>
      <c r="K563" s="106">
        <f>(K$575-K$539)/9+K559</f>
        <v>3.1833333333333327</v>
      </c>
      <c r="L563" s="156">
        <f t="shared" si="97"/>
        <v>1486.910994764399</v>
      </c>
      <c r="M563" s="131">
        <f>IF(M562=1,($C561-J563)/(J562-J563),IF(M562=2,($C561-J562)/(J561-J562),IF(M562=3,($C561-J561)/(J560-J561),0)))</f>
        <v>0.44381017295731434</v>
      </c>
      <c r="N563" s="108">
        <f>(N$575-N$539)/9+N559</f>
        <v>4466.6666666666652</v>
      </c>
      <c r="O563" s="106">
        <f>(O$575-O$539)/9+O559</f>
        <v>2.75</v>
      </c>
      <c r="P563" s="135">
        <f t="shared" si="98"/>
        <v>1624.2424242424238</v>
      </c>
      <c r="Q563" s="131">
        <f>IF(Q562=1,($C561-N563)/(N562-N563),IF(Q562=2,($C561-N562)/(N561-N562),IF(Q562=3,($C561-N561)/(N560-N561),0)))</f>
        <v>0.46583749284019327</v>
      </c>
      <c r="R563" s="108">
        <f>(R$575-R$539)/9+R559</f>
        <v>4133.3333333333339</v>
      </c>
      <c r="S563" s="106">
        <f>(S$575-S$539)/9+S559</f>
        <v>2.2833333333333341</v>
      </c>
      <c r="T563" s="142">
        <f t="shared" si="99"/>
        <v>1810.2189781021893</v>
      </c>
      <c r="U563" s="131">
        <f>IF(U562=1,($C561-R563)/(R562-R563),IF(U562=2,($C561-R562)/(R561-R562),IF(U562=3,($C561-R561)/(R560-R561),0)))</f>
        <v>0.49103383751754248</v>
      </c>
      <c r="V563" s="108">
        <f>(V$575-V$539)/9+V559</f>
        <v>3666.6666666666679</v>
      </c>
      <c r="W563" s="106">
        <f>(W$575-W$539)/9+W559</f>
        <v>1.8666666666666667</v>
      </c>
      <c r="X563" s="142">
        <f t="shared" si="100"/>
        <v>1964.2857142857149</v>
      </c>
      <c r="Y563" s="131">
        <f>IF(Y562=1,($C561-V563)/(V562-V563),IF(Y562=2,($C561-V562)/(V561-V562),IF(Y562=3,($C561-V561)/(V560-V561),0)))</f>
        <v>0.52256271483946459</v>
      </c>
      <c r="Z563" s="108">
        <f>(Z$575-Z$539)/9+Z559</f>
        <v>3166.6666666666679</v>
      </c>
      <c r="AA563" s="106">
        <f>(AA$575-AA$539)/9+AA559</f>
        <v>1.416666666666667</v>
      </c>
      <c r="AB563" s="148">
        <f t="shared" si="101"/>
        <v>2235.294117647059</v>
      </c>
      <c r="AC563" s="131">
        <f>IF(AC562=1,($C561-Z563)/(Z562-Z563),IF(AC562=2,($C561-Z562)/(Z561-Z562),IF(AC562=3,($C561-Z561)/(Z560-Z561),0)))</f>
        <v>0.5522787284386681</v>
      </c>
      <c r="AL563" s="23"/>
    </row>
    <row r="564" spans="1:38" x14ac:dyDescent="0.25">
      <c r="A564" s="128"/>
      <c r="B564" s="186">
        <v>0</v>
      </c>
      <c r="C564" s="34"/>
      <c r="D564" s="31">
        <f>IF(D565&gt;V$5,(1-(D565-V$5)/(Z$5-V$5))*(Y564-AC564)+AC564,IF(D565&gt;R$5,(1-(D565-R$5)/(V$5-R$5))*(U564-Y564)+Y564,IF(D565&gt;N$5,(1-(D565-N$5)/(R$5-N$5))*(Q564-U564)+U564,IF(D565&gt;J$5,(1-(D565-J$5)/(N$5-J$5))*(M564-Q564)+Q564,IF(D565&gt;F$5,(1-(D565-F$5)/(J$5-F$5))*(I564-M564)+M564,I564)))))</f>
        <v>2.6771932743285545</v>
      </c>
      <c r="E564" s="27" t="s">
        <v>6</v>
      </c>
      <c r="F564" s="75">
        <f>(F$572-F$536)/9+F560</f>
        <v>16411.111111111117</v>
      </c>
      <c r="G564" s="105">
        <f>(G$572-G$536)/9+G560</f>
        <v>3.1277777777777764</v>
      </c>
      <c r="H564" s="133">
        <f t="shared" si="96"/>
        <v>5246.891651865013</v>
      </c>
      <c r="I564" s="16">
        <f>IF(I566=0,G567,IF(I566=1,(G566-G567)*I567+G567,IF(I566=2,(G565-G566)*I567+G566,IF(I566=3,(G564-G565)*I567+G565,G564))))</f>
        <v>3.916399402586173</v>
      </c>
      <c r="J564" s="107">
        <f>(J$572-J$536)/9+J560</f>
        <v>16211.111111111117</v>
      </c>
      <c r="K564" s="105">
        <f>(K$572-K$536)/9+K560</f>
        <v>2.8888888888888875</v>
      </c>
      <c r="L564" s="155">
        <f t="shared" si="97"/>
        <v>5611.5384615384664</v>
      </c>
      <c r="M564" s="16">
        <f>IF(M566=0,K567,IF(M566=1,(K566-K567)*M567+K567,IF(M566=2,(K565-K566)*M567+K566,IF(M566=3,(K564-K565)*M567+K565,K564))))</f>
        <v>3.3283058253285915</v>
      </c>
      <c r="N564" s="107">
        <f>(N$572-N$536)/9+N560</f>
        <v>15933.333333333338</v>
      </c>
      <c r="O564" s="105">
        <f>(O$572-O$536)/9+O560</f>
        <v>2.6499999999999986</v>
      </c>
      <c r="P564" s="133">
        <f t="shared" si="98"/>
        <v>6012.5786163522062</v>
      </c>
      <c r="Q564" s="16">
        <f>IF(Q566=0,O567,IF(Q566=1,(O566-O567)*Q567+O567,IF(Q566=2,(O565-O566)*Q567+O566,IF(Q566=3,(O564-O565)*Q567+O565,O564))))</f>
        <v>2.9463744287617404</v>
      </c>
      <c r="R564" s="107">
        <f>(R$572-R$536)/9+R560</f>
        <v>15733.333333333338</v>
      </c>
      <c r="S564" s="105">
        <f>(S$572-S$536)/9+S560</f>
        <v>2.4111111111111101</v>
      </c>
      <c r="T564" s="141">
        <f t="shared" si="99"/>
        <v>6525.3456221198203</v>
      </c>
      <c r="U564" s="16">
        <f>IF(U566=0,S567,IF(U566=1,(S566-S567)*U567+S567,IF(U566=2,(S565-S566)*U567+S566,IF(U566=3,(S564-S565)*U567+S565,S564))))</f>
        <v>2.5571392154988368</v>
      </c>
      <c r="V564" s="107">
        <f>(V$572-V$536)/9+V560</f>
        <v>15011.111111111117</v>
      </c>
      <c r="W564" s="105">
        <f>(W$572-W$536)/9+W560</f>
        <v>2.3611111111111098</v>
      </c>
      <c r="X564" s="141">
        <f t="shared" si="100"/>
        <v>6357.6470588235352</v>
      </c>
      <c r="Y564" s="16">
        <f>IF(Y566=0,W567,IF(Y566=1,(W566-W567)*Y567+W567,IF(Y566=2,(W565-W566)*Y567+W566,IF(Y566=3,(W564-W565)*Y567+W565,W564))))</f>
        <v>2.2729354102323076</v>
      </c>
      <c r="Z564" s="107">
        <f>(Z$572-Z$536)/9+Z560</f>
        <v>14233.333333333338</v>
      </c>
      <c r="AA564" s="105">
        <f>(AA$572-AA$536)/9+AA560</f>
        <v>2.2611111111111102</v>
      </c>
      <c r="AB564" s="145">
        <f t="shared" si="101"/>
        <v>6294.8402948402991</v>
      </c>
      <c r="AC564" s="59">
        <f>IF(AC566=0,AA567,IF(AC566=1,(AA566-AA567)*AC567+AA567,IF(AC566=2,(AA565-AA566)*AC567+AA566,IF(AC566=3,(AA564-AA565)*AC567+AA565,AA564))))</f>
        <v>1.9658902039788462</v>
      </c>
      <c r="AE564" s="23"/>
      <c r="AF564" s="23"/>
      <c r="AG564" s="23"/>
      <c r="AH564" s="23"/>
      <c r="AI564" s="23"/>
      <c r="AJ564" s="23"/>
      <c r="AK564" s="23"/>
      <c r="AL564" s="23"/>
    </row>
    <row r="565" spans="1:38" x14ac:dyDescent="0.25">
      <c r="A565" s="128"/>
      <c r="B565" s="187"/>
      <c r="C565" s="13">
        <f>C$1/(21-E$1)*(C$520-B564)</f>
        <v>7272.727272727273</v>
      </c>
      <c r="D565" s="32">
        <f>(C565/P$1)^(1/1.3)*50+C$391+$C$2/2+$N$2/100*5+X$2/2</f>
        <v>43.457821199894511</v>
      </c>
      <c r="E565" s="28" t="s">
        <v>20</v>
      </c>
      <c r="F565" s="5">
        <v>14000</v>
      </c>
      <c r="G565" s="104">
        <f>(G$573-G$537)/9+G561</f>
        <v>3.3222222222222211</v>
      </c>
      <c r="H565" s="134">
        <f t="shared" si="96"/>
        <v>4214.0468227424763</v>
      </c>
      <c r="I565" s="63">
        <f>$C565/I564</f>
        <v>1856.9932545502809</v>
      </c>
      <c r="J565" s="49">
        <v>14000</v>
      </c>
      <c r="K565" s="104">
        <f>(K$573-K$537)/9+K561</f>
        <v>3.0722222222222211</v>
      </c>
      <c r="L565" s="153">
        <f t="shared" si="97"/>
        <v>4556.9620253164576</v>
      </c>
      <c r="M565" s="63">
        <f>$C565/M564</f>
        <v>2185.1138850827397</v>
      </c>
      <c r="N565" s="49">
        <v>14000</v>
      </c>
      <c r="O565" s="104">
        <f>(O$573-O$537)/9+O561</f>
        <v>2.8222222222222211</v>
      </c>
      <c r="P565" s="134">
        <f t="shared" si="98"/>
        <v>4960.6299212598442</v>
      </c>
      <c r="Q565" s="63">
        <f>$C565/Q564</f>
        <v>2468.3649171445427</v>
      </c>
      <c r="R565" s="49">
        <v>14000</v>
      </c>
      <c r="S565" s="104">
        <f>(S$573-S$537)/9+S561</f>
        <v>2.5722222222222211</v>
      </c>
      <c r="T565" s="139">
        <f t="shared" si="99"/>
        <v>5442.7645788336959</v>
      </c>
      <c r="U565" s="63">
        <f>$C565/U564</f>
        <v>2844.0873412942196</v>
      </c>
      <c r="V565" s="49">
        <v>14000</v>
      </c>
      <c r="W565" s="104">
        <f>(W$573-W$537)/9+W561</f>
        <v>2.4611111111111099</v>
      </c>
      <c r="X565" s="139">
        <f t="shared" si="100"/>
        <v>5688.4875846501154</v>
      </c>
      <c r="Y565" s="63">
        <f>$C565/Y564</f>
        <v>3199.706969228816</v>
      </c>
      <c r="Z565" s="49">
        <v>14000</v>
      </c>
      <c r="AA565" s="104">
        <f>(AA$573-AA$537)/9+AA561</f>
        <v>2.2999999999999989</v>
      </c>
      <c r="AB565" s="147">
        <f t="shared" si="101"/>
        <v>6086.9565217391337</v>
      </c>
      <c r="AC565" s="63">
        <f>IF($C565&gt;Z564,AB564,$C565/AC564)</f>
        <v>3699.4575068372083</v>
      </c>
      <c r="AL565" s="23"/>
    </row>
    <row r="566" spans="1:38" x14ac:dyDescent="0.25">
      <c r="A566" s="128"/>
      <c r="B566" s="187"/>
      <c r="C566" s="225">
        <f>C567/X$2/60/1.11</f>
        <v>21.933698685560898</v>
      </c>
      <c r="D566" s="38">
        <f>IF(AND(D565&lt;F$5,C565&lt;F567),C565/F567*100,IF(AND(D565&lt;J$5,C565&lt;J567),C565/(F567-((D565-F$5)/(J$5-F$5))*(F567-J567))*100,IF(AND(D565&lt;N$5,C565&lt;N567),C565/(J567-((D565-J$5)/(N$5-J$5))*(J567-N567))*100,IF(AND(D565&lt;R$5,C565&lt;R567),C565/(N567-((D565-N$5)/(R$5-N$5))*(N567-R567))*100,IF(AND(D565&lt;V$5,C569&lt;V567),C565/(R567-((D565-R$5)/(V$5-R$5))*(R567-V567))*100,100)))))</f>
        <v>100</v>
      </c>
      <c r="E566" s="28" t="s">
        <v>21</v>
      </c>
      <c r="F566" s="5">
        <v>11200</v>
      </c>
      <c r="G566" s="104">
        <f>(G$574-G$538)/9+G562</f>
        <v>3.56111111111111</v>
      </c>
      <c r="H566" s="134">
        <f t="shared" si="96"/>
        <v>3145.0858034321382</v>
      </c>
      <c r="I566" s="130">
        <f>IF($C565&gt;F565,3,IF($C565&gt;F566,2,IF($C565&gt;F567,1,0)))</f>
        <v>1</v>
      </c>
      <c r="J566" s="49">
        <v>11200</v>
      </c>
      <c r="K566" s="104">
        <f>(K$574-K$538)/9+K562</f>
        <v>3.31111111111111</v>
      </c>
      <c r="L566" s="153">
        <f t="shared" si="97"/>
        <v>3382.5503355704709</v>
      </c>
      <c r="M566" s="130">
        <f>IF($C565&gt;J565,3,IF($C565&gt;J566,2,IF($C565&gt;J567,1,0)))</f>
        <v>1</v>
      </c>
      <c r="N566" s="49">
        <v>11200</v>
      </c>
      <c r="O566" s="104">
        <f>(O$574-O$538)/9+O562</f>
        <v>3.06111111111111</v>
      </c>
      <c r="P566" s="134">
        <f t="shared" si="98"/>
        <v>3658.8021778584407</v>
      </c>
      <c r="Q566" s="130">
        <f>IF($C565&gt;N565,3,IF($C565&gt;N566,2,IF($C565&gt;N567,1,0)))</f>
        <v>1</v>
      </c>
      <c r="R566" s="49">
        <v>11200</v>
      </c>
      <c r="S566" s="104">
        <f>(S$574-S$538)/9+S562</f>
        <v>2.81111111111111</v>
      </c>
      <c r="T566" s="139">
        <f t="shared" si="99"/>
        <v>3984.1897233201598</v>
      </c>
      <c r="U566" s="130">
        <f>IF($C565&gt;R565,3,IF($C565&gt;R566,2,IF($C565&gt;R567,1,0)))</f>
        <v>1</v>
      </c>
      <c r="V566" s="49">
        <v>11200</v>
      </c>
      <c r="W566" s="104">
        <f>(W$574-W$538)/9+W562</f>
        <v>2.6499999999999986</v>
      </c>
      <c r="X566" s="139">
        <f t="shared" si="100"/>
        <v>4226.4150943396253</v>
      </c>
      <c r="Y566" s="130">
        <f>IF($C565&gt;V565,3,IF($C565&gt;V566,2,IF($C565&gt;V567,1,0)))</f>
        <v>1</v>
      </c>
      <c r="Z566" s="49">
        <v>11200</v>
      </c>
      <c r="AA566" s="104">
        <f>(AA$574-AA$538)/9+AA562</f>
        <v>2.4499999999999988</v>
      </c>
      <c r="AB566" s="147">
        <f t="shared" si="101"/>
        <v>4571.4285714285734</v>
      </c>
      <c r="AC566" s="129">
        <f>IF($C565&gt;Z564,4,IF($C565&gt;Z565,3,IF($C565&gt;Z566,2,IF($C565&gt;Z567,1,0))))</f>
        <v>1</v>
      </c>
      <c r="AL566" s="23"/>
    </row>
    <row r="567" spans="1:38" ht="15.75" thickBot="1" x14ac:dyDescent="0.3">
      <c r="A567" s="128"/>
      <c r="B567" s="188"/>
      <c r="C567" s="161">
        <f>D567*D564</f>
        <v>7303.9216622917802</v>
      </c>
      <c r="D567" s="33">
        <f>IF(AND(C565&gt;Z564,D565&gt;Z$5),AB564,IF(D565&gt;V$5,((D565-V$5)/(Z$5-V$5))*(AC565-Y565)+Y565,IF(D565&gt;R$5,((D565-R$5)/(V$5-R$5))*(Y565-U565)+U565,IF(D565&gt;N$5,((D565-N$5)/(R$5-N$5))*(U565-Q565)+Q565,IF(D565&gt;J$5,((D565-J$5)/(N$5-J$5))*(Q565-M565)+M565,IF(D565&gt;F$5,((D565-F$5)/(J$5-F$5))*(M565-I565)+I565,I565))))))</f>
        <v>2728.2011098446446</v>
      </c>
      <c r="E567" s="29" t="s">
        <v>7</v>
      </c>
      <c r="F567" s="114">
        <f>(F$575-F$539)/9+F563</f>
        <v>5488.8888888888896</v>
      </c>
      <c r="G567" s="106">
        <f>(G$575-G$539)/9+G563</f>
        <v>4.0777777777777784</v>
      </c>
      <c r="H567" s="135">
        <f t="shared" si="96"/>
        <v>1346.0490463215258</v>
      </c>
      <c r="I567" s="131">
        <f>IF(I566=1,($C565-F567)/(F566-F567),IF(I566=2,($C565-F566)/(F565-F566),IF(I566=3,($C565-F565)/(F564-F565),0)))</f>
        <v>0.31234524230633176</v>
      </c>
      <c r="J567" s="108">
        <f>(J$575-J$539)/9+J563</f>
        <v>4855.5555555555584</v>
      </c>
      <c r="K567" s="106">
        <f>(K$575-K$539)/9+K563</f>
        <v>3.3388888888888881</v>
      </c>
      <c r="L567" s="156">
        <f t="shared" si="97"/>
        <v>1454.2429284525801</v>
      </c>
      <c r="M567" s="131">
        <f>IF(M566=1,($C565-J567)/(J566-J567),IF(M566=2,($C565-J566)/(J565-J566),IF(M566=3,($C565-J565)/(J564-J565),0)))</f>
        <v>0.38099028817067321</v>
      </c>
      <c r="N567" s="108">
        <f>(N$575-N$539)/9+N563</f>
        <v>4544.4444444444425</v>
      </c>
      <c r="O567" s="106">
        <f>(O$575-O$539)/9+O563</f>
        <v>2.8666666666666667</v>
      </c>
      <c r="P567" s="135">
        <f t="shared" si="98"/>
        <v>1585.2713178294566</v>
      </c>
      <c r="Q567" s="131">
        <f>IF(Q566=1,($C565-N567)/(N566-N567),IF(Q566=2,($C565-N566)/(N565-N566),IF(Q566=3,($C565-N565)/(N564-N565),0)))</f>
        <v>0.40992563363181078</v>
      </c>
      <c r="R567" s="108">
        <f>(R$575-R$539)/9+R563</f>
        <v>4155.5555555555566</v>
      </c>
      <c r="S567" s="106">
        <f>(S$575-S$539)/9+S563</f>
        <v>2.3555555555555565</v>
      </c>
      <c r="T567" s="142">
        <f t="shared" si="99"/>
        <v>1764.1509433962262</v>
      </c>
      <c r="U567" s="131">
        <f>IF(U566=1,($C565-R567)/(R566-R567),IF(U566=2,($C565-R566)/(R565-R566),IF(U566=3,($C565-R565)/(R564-R565),0)))</f>
        <v>0.44250071694866644</v>
      </c>
      <c r="V567" s="108">
        <f>(V$575-V$539)/9+V563</f>
        <v>3677.7777777777792</v>
      </c>
      <c r="W567" s="106">
        <f>(W$575-W$539)/9+W563</f>
        <v>1.9277777777777778</v>
      </c>
      <c r="X567" s="142">
        <f t="shared" si="100"/>
        <v>1907.7809798270901</v>
      </c>
      <c r="Y567" s="131">
        <f>IF(Y566=1,($C565-V567)/(V566-V567),IF(Y566=2,($C565-V566)/(V565-V566),IF(Y566=3,($C565-V565)/(V564-V565),0)))</f>
        <v>0.47791056801396531</v>
      </c>
      <c r="Z567" s="108">
        <f>(Z$575-Z$539)/9+Z563</f>
        <v>3177.7777777777792</v>
      </c>
      <c r="AA567" s="106">
        <f>(AA$575-AA$539)/9+AA563</f>
        <v>1.4611111111111115</v>
      </c>
      <c r="AB567" s="148">
        <f t="shared" si="101"/>
        <v>2174.9049429657798</v>
      </c>
      <c r="AC567" s="131">
        <f>IF(AC566=1,($C565-Z567)/(Z566-Z567),IF(AC566=2,($C565-Z566)/(Z565-Z566),IF(AC566=3,($C565-Z565)/(Z564-Z565),0)))</f>
        <v>0.51045076806849654</v>
      </c>
      <c r="AL567" s="23"/>
    </row>
    <row r="568" spans="1:38" x14ac:dyDescent="0.25">
      <c r="A568" s="128"/>
      <c r="B568" s="186">
        <v>1</v>
      </c>
      <c r="C568" s="25"/>
      <c r="D568" s="31">
        <f>IF(D569&gt;V$5,(1-(D569-V$5)/(Z$5-V$5))*(Y568-AC568)+AC568,IF(D569&gt;R$5,(1-(D569-R$5)/(V$5-R$5))*(U568-Y568)+Y568,IF(D569&gt;N$5,(1-(D569-N$5)/(R$5-N$5))*(Q568-U568)+U568,IF(D569&gt;J$5,(1-(D569-J$5)/(N$5-J$5))*(M568-Q568)+Q568,IF(D569&gt;F$5,(1-(D569-F$5)/(J$5-F$5))*(I568-M568)+M568,I568)))))</f>
        <v>2.7892562144798108</v>
      </c>
      <c r="E568" s="27" t="s">
        <v>6</v>
      </c>
      <c r="F568" s="75">
        <f>(F$572-F$536)/9+F564</f>
        <v>16455.555555555562</v>
      </c>
      <c r="G568" s="105">
        <f>(G$572-G$536)/9+G564</f>
        <v>3.1888888888888873</v>
      </c>
      <c r="H568" s="133">
        <f t="shared" si="96"/>
        <v>5160.278745644604</v>
      </c>
      <c r="I568" s="16">
        <f>IF(I570=0,G571,IF(I570=1,(G570-G571)*I571+G571,IF(I570=2,(G569-G570)*I571+G570,IF(I570=3,(G568-G569)*I571+G569,G568))))</f>
        <v>4.0070818021255601</v>
      </c>
      <c r="J568" s="107">
        <f>(J$572-J$536)/9+J564</f>
        <v>16255.555555555562</v>
      </c>
      <c r="K568" s="105">
        <f>(K$572-K$536)/9+K564</f>
        <v>2.9444444444444429</v>
      </c>
      <c r="L568" s="155">
        <f t="shared" ref="L568:L631" si="102">J568/K568</f>
        <v>5520.7547169811369</v>
      </c>
      <c r="M568" s="16">
        <f>IF(M570=0,K571,IF(M570=1,(K570-K571)*M571+K571,IF(M570=2,(K569-K570)*M571+K570,IF(M570=3,(K568-K569)*M571+K569,K568))))</f>
        <v>3.4505968778696041</v>
      </c>
      <c r="N568" s="107">
        <f>(N$572-N$536)/9+N564</f>
        <v>15966.666666666672</v>
      </c>
      <c r="O568" s="105">
        <f>(O$572-O$536)/9+O564</f>
        <v>2.6999999999999984</v>
      </c>
      <c r="P568" s="133">
        <f t="shared" ref="P568:P631" si="103">N568/O568</f>
        <v>5913.5802469135851</v>
      </c>
      <c r="Q568" s="16">
        <f>IF(Q570=0,O571,IF(Q570=1,(O570-O571)*Q571+O571,IF(Q570=2,(O569-O570)*Q571+O570,IF(Q570=3,(O568-O569)*Q571+O569,O568))))</f>
        <v>3.0264400764400761</v>
      </c>
      <c r="R568" s="107">
        <f>(R$572-R$536)/9+R564</f>
        <v>15766.666666666672</v>
      </c>
      <c r="S568" s="105">
        <f>(S$572-S$536)/9+S564</f>
        <v>2.4555555555555544</v>
      </c>
      <c r="T568" s="141">
        <f t="shared" ref="T568:T631" si="104">R568/S568</f>
        <v>6420.8144796380138</v>
      </c>
      <c r="U568" s="16">
        <f>IF(U570=0,S571,IF(U570=1,(S570-S571)*U571+S571,IF(U570=2,(S569-S570)*U571+S570,IF(U570=3,(S568-S569)*U571+S569,S568))))</f>
        <v>2.596176959468099</v>
      </c>
      <c r="V568" s="107">
        <f>(V$572-V$536)/9+V564</f>
        <v>15055.555555555562</v>
      </c>
      <c r="W568" s="105">
        <f>(W$572-W$536)/9+W564</f>
        <v>2.4055555555555541</v>
      </c>
      <c r="X568" s="141">
        <f t="shared" ref="X568:X631" si="105">V568/W568</f>
        <v>6258.6605080831478</v>
      </c>
      <c r="Y568" s="16">
        <f>IF(Y570=0,W571,IF(Y570=1,(W570-W571)*Y571+W571,IF(Y570=2,(W569-W570)*Y571+W570,IF(Y570=3,(W568-W569)*Y571+W569,W568))))</f>
        <v>2.2968898234632493</v>
      </c>
      <c r="Z568" s="107">
        <f>(Z$572-Z$536)/9+Z564</f>
        <v>14266.666666666672</v>
      </c>
      <c r="AA568" s="105">
        <f>(AA$572-AA$536)/9+AA564</f>
        <v>2.3055555555555545</v>
      </c>
      <c r="AB568" s="145">
        <f t="shared" ref="AB568:AB631" si="106">Z568/AA568</f>
        <v>6187.9518072289211</v>
      </c>
      <c r="AC568" s="59">
        <f>IF(AC570=0,AA571,IF(AC570=1,(AA570-AA571)*AC571+AA571,IF(AC570=2,(AA569-AA570)*AC571+AA570,IF(AC570=3,(AA568-AA569)*AC571+AA569,AA568))))</f>
        <v>1.9714595201797316</v>
      </c>
      <c r="AE568" s="23"/>
      <c r="AF568" s="23"/>
      <c r="AG568" s="23"/>
      <c r="AH568" s="23"/>
      <c r="AI568" s="23"/>
      <c r="AJ568" s="23"/>
      <c r="AK568" s="23"/>
      <c r="AL568" s="23"/>
    </row>
    <row r="569" spans="1:38" x14ac:dyDescent="0.25">
      <c r="A569" s="128"/>
      <c r="B569" s="187"/>
      <c r="C569" s="13">
        <f>C$1/(21-E$1)*(C$520-B568)</f>
        <v>6942.1487603305786</v>
      </c>
      <c r="D569" s="32">
        <f>(C569/P$1)^(1/1.3)*50+C$391+$C$2/2+$N$2/100*5+X$2/2</f>
        <v>42.756265324686346</v>
      </c>
      <c r="E569" s="28" t="s">
        <v>20</v>
      </c>
      <c r="F569" s="5">
        <v>14000</v>
      </c>
      <c r="G569" s="104">
        <f>(G$573-G$537)/9+G565</f>
        <v>3.3611111111111098</v>
      </c>
      <c r="H569" s="134">
        <f t="shared" si="96"/>
        <v>4165.289256198349</v>
      </c>
      <c r="I569" s="63">
        <f>$C569/I568</f>
        <v>1732.4699377607189</v>
      </c>
      <c r="J569" s="49">
        <v>14000</v>
      </c>
      <c r="K569" s="104">
        <f>(K$573-K$537)/9+K565</f>
        <v>3.1111111111111098</v>
      </c>
      <c r="L569" s="153">
        <f t="shared" si="102"/>
        <v>4500.0000000000018</v>
      </c>
      <c r="M569" s="63">
        <f>$C569/M568</f>
        <v>2011.8689623972116</v>
      </c>
      <c r="N569" s="49">
        <v>14000</v>
      </c>
      <c r="O569" s="104">
        <f>(O$573-O$537)/9+O565</f>
        <v>2.8611111111111098</v>
      </c>
      <c r="P569" s="134">
        <f t="shared" si="103"/>
        <v>4893.2038834951481</v>
      </c>
      <c r="Q569" s="63">
        <f>$C569/Q568</f>
        <v>2293.8332116248112</v>
      </c>
      <c r="R569" s="49">
        <v>14000</v>
      </c>
      <c r="S569" s="104">
        <f>(S$573-S$537)/9+S565</f>
        <v>2.6111111111111098</v>
      </c>
      <c r="T569" s="139">
        <f t="shared" si="104"/>
        <v>5361.7021276595769</v>
      </c>
      <c r="U569" s="63">
        <f>$C569/U568</f>
        <v>2673.9890495572677</v>
      </c>
      <c r="V569" s="49">
        <v>14000</v>
      </c>
      <c r="W569" s="104">
        <f>(W$573-W$537)/9+W565</f>
        <v>2.5055555555555542</v>
      </c>
      <c r="X569" s="139">
        <f t="shared" si="105"/>
        <v>5587.5831485587614</v>
      </c>
      <c r="Y569" s="63">
        <f>$C569/Y568</f>
        <v>3022.4126074376568</v>
      </c>
      <c r="Z569" s="49">
        <v>14000</v>
      </c>
      <c r="AA569" s="104">
        <f>(AA$573-AA$537)/9+AA565</f>
        <v>2.3499999999999988</v>
      </c>
      <c r="AB569" s="147">
        <f t="shared" si="106"/>
        <v>5957.4468085106419</v>
      </c>
      <c r="AC569" s="63">
        <f>IF($C569&gt;Z568,AB568,$C569/AC568)</f>
        <v>3521.324525952065</v>
      </c>
      <c r="AL569" s="23"/>
    </row>
    <row r="570" spans="1:38" x14ac:dyDescent="0.25">
      <c r="A570" s="128"/>
      <c r="B570" s="187"/>
      <c r="C570" s="225">
        <f>C571/X$2/60/1.11</f>
        <v>20.968801347874077</v>
      </c>
      <c r="D570" s="38">
        <f>IF(AND(D569&lt;F$5,C569&lt;F571),C569/F571*100,IF(AND(D569&lt;J$5,C569&lt;J571),C569/(F571-((D569-F$5)/(J$5-F$5))*(F571-J571))*100,IF(AND(D569&lt;N$5,C569&lt;N571),C569/(J571-((D569-J$5)/(N$5-J$5))*(J571-N571))*100,IF(AND(D569&lt;R$5,C569&lt;R571),C569/(N571-((D569-N$5)/(R$5-N$5))*(N571-R571))*100,IF(AND(D569&lt;V$5,C573&lt;V571),C569/(R571-((D569-R$5)/(V$5-R$5))*(R571-V571))*100,100)))))</f>
        <v>100</v>
      </c>
      <c r="E570" s="28" t="s">
        <v>21</v>
      </c>
      <c r="F570" s="5">
        <v>11200</v>
      </c>
      <c r="G570" s="104">
        <f>(G$574-G$538)/9+G566</f>
        <v>3.6055555555555543</v>
      </c>
      <c r="H570" s="134">
        <f t="shared" si="96"/>
        <v>3106.3174114021581</v>
      </c>
      <c r="I570" s="130">
        <f>IF($C569&gt;F569,3,IF($C569&gt;F570,2,IF($C569&gt;F571,1,0)))</f>
        <v>1</v>
      </c>
      <c r="J570" s="49">
        <v>11200</v>
      </c>
      <c r="K570" s="104">
        <f>(K$574-K$538)/9+K566</f>
        <v>3.3555555555555543</v>
      </c>
      <c r="L570" s="153">
        <f t="shared" si="102"/>
        <v>3337.748344370862</v>
      </c>
      <c r="M570" s="130">
        <f>IF($C569&gt;J569,3,IF($C569&gt;J570,2,IF($C569&gt;J571,1,0)))</f>
        <v>1</v>
      </c>
      <c r="N570" s="49">
        <v>11200</v>
      </c>
      <c r="O570" s="104">
        <f>(O$574-O$538)/9+O566</f>
        <v>3.1055555555555543</v>
      </c>
      <c r="P570" s="134">
        <f t="shared" si="103"/>
        <v>3606.440071556352</v>
      </c>
      <c r="Q570" s="130">
        <f>IF($C569&gt;N569,3,IF($C569&gt;N570,2,IF($C569&gt;N571,1,0)))</f>
        <v>1</v>
      </c>
      <c r="R570" s="49">
        <v>11200</v>
      </c>
      <c r="S570" s="104">
        <f>(S$574-S$538)/9+S566</f>
        <v>2.8555555555555543</v>
      </c>
      <c r="T570" s="139">
        <f t="shared" si="104"/>
        <v>3922.1789883268498</v>
      </c>
      <c r="U570" s="130">
        <f>IF($C569&gt;R569,3,IF($C569&gt;R570,2,IF($C569&gt;R571,1,0)))</f>
        <v>1</v>
      </c>
      <c r="V570" s="49">
        <v>11200</v>
      </c>
      <c r="W570" s="104">
        <f>(W$574-W$538)/9+W566</f>
        <v>2.6999999999999984</v>
      </c>
      <c r="X570" s="139">
        <f t="shared" si="105"/>
        <v>4148.1481481481505</v>
      </c>
      <c r="Y570" s="130">
        <f>IF($C569&gt;V569,3,IF($C569&gt;V570,2,IF($C569&gt;V571,1,0)))</f>
        <v>1</v>
      </c>
      <c r="Z570" s="49">
        <v>11200</v>
      </c>
      <c r="AA570" s="104">
        <f>(AA$574-AA$538)/9+AA566</f>
        <v>2.4999999999999987</v>
      </c>
      <c r="AB570" s="147">
        <f t="shared" si="106"/>
        <v>4480.0000000000027</v>
      </c>
      <c r="AC570" s="129">
        <f>IF($C569&gt;Z568,4,IF($C569&gt;Z569,3,IF($C569&gt;Z570,2,IF($C569&gt;Z571,1,0))))</f>
        <v>1</v>
      </c>
      <c r="AL570" s="23"/>
    </row>
    <row r="571" spans="1:38" ht="15.75" thickBot="1" x14ac:dyDescent="0.3">
      <c r="A571" s="128"/>
      <c r="B571" s="188"/>
      <c r="C571" s="161">
        <f>D571*D568</f>
        <v>6982.6108488420687</v>
      </c>
      <c r="D571" s="33">
        <f>IF(AND(C569&gt;Z568,D569&gt;Z$5),AB568,IF(D569&gt;V$5,((D569-V$5)/(Z$5-V$5))*(AC569-Y569)+Y569,IF(D569&gt;R$5,((D569-R$5)/(V$5-R$5))*(Y569-U569)+U569,IF(D569&gt;N$5,((D569-N$5)/(R$5-N$5))*(U569-Q569)+Q569,IF(D569&gt;J$5,((D569-J$5)/(N$5-J$5))*(Q569-M569)+M569,IF(D569&gt;F$5,((D569-F$5)/(J$5-F$5))*(M569-I569)+I569,I569))))))</f>
        <v>2503.3952824388734</v>
      </c>
      <c r="E571" s="29" t="s">
        <v>7</v>
      </c>
      <c r="F571" s="114">
        <f>(F$575-F$539)/9+F567</f>
        <v>5544.4444444444453</v>
      </c>
      <c r="G571" s="106">
        <f>(G$575-G$539)/9+G567</f>
        <v>4.1388888888888893</v>
      </c>
      <c r="H571" s="135">
        <f t="shared" si="96"/>
        <v>1339.5973154362416</v>
      </c>
      <c r="I571" s="131">
        <f>IF(I570=1,($C569-F571)/(F570-F571),IF(I570=2,($C569-F570)/(F569-F570),IF(I570=3,($C569-F569)/(F568-F569),0)))</f>
        <v>0.24713828768124169</v>
      </c>
      <c r="J571" s="108">
        <f>(J$575-J$539)/9+J567</f>
        <v>4977.777777777781</v>
      </c>
      <c r="K571" s="106">
        <f>(K$575-K$539)/9+K567</f>
        <v>3.4944444444444436</v>
      </c>
      <c r="L571" s="156">
        <f t="shared" si="102"/>
        <v>1424.4833068362493</v>
      </c>
      <c r="M571" s="131">
        <f>IF(M570=1,($C569-J571)/(J570-J571),IF(M570=2,($C569-J570)/(J569-J570),IF(M570=3,($C569-J569)/(J568-J569),0)))</f>
        <v>0.31570247933884266</v>
      </c>
      <c r="N571" s="108">
        <f>(N$575-N$539)/9+N567</f>
        <v>4622.2222222222199</v>
      </c>
      <c r="O571" s="106">
        <f>(O$575-O$539)/9+O567</f>
        <v>2.9833333333333334</v>
      </c>
      <c r="P571" s="135">
        <f t="shared" si="103"/>
        <v>1549.3482309124759</v>
      </c>
      <c r="Q571" s="131">
        <f>IF(Q570=1,($C569-N571)/(N570-N571),IF(Q570=2,($C569-N570)/(N569-N570),IF(Q570=3,($C569-N569)/(N568-N569),0)))</f>
        <v>0.35269153450971658</v>
      </c>
      <c r="R571" s="108">
        <f>(R$575-R$539)/9+R567</f>
        <v>4177.7777777777792</v>
      </c>
      <c r="S571" s="106">
        <f>(S$575-S$539)/9+S567</f>
        <v>2.4277777777777789</v>
      </c>
      <c r="T571" s="142">
        <f t="shared" si="104"/>
        <v>1720.8237986270021</v>
      </c>
      <c r="U571" s="131">
        <f>IF(U570=1,($C569-R571)/(R570-R571),IF(U570=2,($C569-R570)/(R569-R570),IF(U570=3,($C569-R569)/(R568-R569),0)))</f>
        <v>0.39366042473062024</v>
      </c>
      <c r="V571" s="108">
        <f>(V$575-V$539)/9+V567</f>
        <v>3688.8888888888905</v>
      </c>
      <c r="W571" s="106">
        <f>(W$575-W$539)/9+W567</f>
        <v>1.9888888888888889</v>
      </c>
      <c r="X571" s="142">
        <f t="shared" si="105"/>
        <v>1854.748603351956</v>
      </c>
      <c r="Y571" s="131">
        <f>IF(Y570=1,($C569-V571)/(V570-V571),IF(Y570=2,($C569-V570)/(V569-V570),IF(Y570=3,($C569-V569)/(V568-V569),0)))</f>
        <v>0.43312631424519527</v>
      </c>
      <c r="Z571" s="108">
        <f>(Z$575-Z$539)/9+Z567</f>
        <v>3188.8888888888905</v>
      </c>
      <c r="AA571" s="106">
        <f>(AA$575-AA$539)/9+AA567</f>
        <v>1.505555555555556</v>
      </c>
      <c r="AB571" s="148">
        <f t="shared" si="106"/>
        <v>2118.0811808118087</v>
      </c>
      <c r="AC571" s="131">
        <f>IF(AC570=1,($C569-Z571)/(Z570-Z571),IF(AC570=2,($C569-Z570)/(Z569-Z570),IF(AC570=3,($C569-Z569)/(Z568-Z569),0)))</f>
        <v>0.46850678006900415</v>
      </c>
      <c r="AL571" s="23"/>
    </row>
    <row r="572" spans="1:38" ht="15.75" customHeight="1" x14ac:dyDescent="0.25">
      <c r="A572" s="191" t="s">
        <v>67</v>
      </c>
      <c r="B572" s="186">
        <v>2</v>
      </c>
      <c r="C572" s="26"/>
      <c r="D572" s="31">
        <f>IF(D573&gt;V$5,(1-(D573-V$5)/(Z$5-V$5))*(Y572-AC572)+AC572,IF(D573&gt;R$5,(1-(D573-R$5)/(V$5-R$5))*(U572-Y572)+Y572,IF(D573&gt;N$5,(1-(D573-N$5)/(R$5-N$5))*(Q572-U572)+U572,IF(D573&gt;J$5,(1-(D573-J$5)/(N$5-J$5))*(M572-Q572)+Q572,IF(D573&gt;F$5,(1-(D573-F$5)/(J$5-F$5))*(I572-M572)+M572,I572)))))</f>
        <v>2.9194657386407181</v>
      </c>
      <c r="E572" s="27" t="s">
        <v>6</v>
      </c>
      <c r="F572" s="3">
        <v>16500</v>
      </c>
      <c r="G572" s="74">
        <v>3.25</v>
      </c>
      <c r="H572" s="133">
        <f t="shared" ref="H572:H635" si="107">F572/G572</f>
        <v>5076.9230769230771</v>
      </c>
      <c r="I572" s="16">
        <f>IF(I574=0,G575,IF(I574=1,(G574-G575)*I575+G575,IF(I574=2,(G573-G574)*I575+G574,IF(I574=3,(G572-G573)*I575+G573,G572))))</f>
        <v>4.1006493506493511</v>
      </c>
      <c r="J572" s="48">
        <v>16300</v>
      </c>
      <c r="K572" s="4">
        <v>3</v>
      </c>
      <c r="L572" s="155">
        <f t="shared" si="102"/>
        <v>5433.333333333333</v>
      </c>
      <c r="M572" s="16">
        <f>IF(M574=0,K575,IF(M574=1,(K574-K575)*M575+K575,IF(M574=2,(K573-K574)*M575+K574,IF(M574=3,(K572-K573)*M575+K573,K572))))</f>
        <v>3.5880503996748407</v>
      </c>
      <c r="N572" s="48">
        <v>16000</v>
      </c>
      <c r="O572" s="4">
        <v>2.75</v>
      </c>
      <c r="P572" s="133">
        <f t="shared" si="103"/>
        <v>5818.181818181818</v>
      </c>
      <c r="Q572" s="16">
        <f>IF(Q574=0,O575,IF(Q574=1,(O574-O575)*Q575+O575,IF(Q574=2,(O573-O574)*Q575+O574,IF(Q574=3,(O572-O573)*Q575+O573,O572))))</f>
        <v>3.1147043865225683</v>
      </c>
      <c r="R572" s="48">
        <v>15800</v>
      </c>
      <c r="S572" s="4">
        <v>2.5</v>
      </c>
      <c r="T572" s="141">
        <f t="shared" si="104"/>
        <v>6320</v>
      </c>
      <c r="U572" s="16">
        <f>IF(U574=0,S575,IF(U574=1,(S574-S575)*U575+S575,IF(U574=2,(S573-S574)*U575+S574,IF(U574=3,(S572-S573)*U575+S573,S572))))</f>
        <v>2.6378040141676506</v>
      </c>
      <c r="V572" s="48">
        <v>15100</v>
      </c>
      <c r="W572" s="4">
        <v>2.4500000000000002</v>
      </c>
      <c r="X572" s="141">
        <f t="shared" si="105"/>
        <v>6163.2653061224482</v>
      </c>
      <c r="Y572" s="16">
        <f>IF(Y574=0,W575,IF(Y574=1,(W574-W575)*Y575+W575,IF(Y574=2,(W573-W574)*Y575+W574,IF(Y574=3,(W572-W573)*Y575+W573,W572))))</f>
        <v>2.3217465564738293</v>
      </c>
      <c r="Z572" s="48">
        <v>14300</v>
      </c>
      <c r="AA572" s="4">
        <v>2.35</v>
      </c>
      <c r="AB572" s="145">
        <f t="shared" si="106"/>
        <v>6085.1063829787236</v>
      </c>
      <c r="AC572" s="59">
        <f>IF(AC574=0,AA575,IF(AC574=1,(AA574-AA575)*AC575+AA575,IF(AC574=2,(AA573-AA574)*AC575+AA574,IF(AC574=3,(AA572-AA573)*AC575+AA573,AA572))))</f>
        <v>1.9764462809917356</v>
      </c>
      <c r="AE572" s="23"/>
      <c r="AF572" s="23"/>
      <c r="AG572" s="23"/>
      <c r="AH572" s="23"/>
      <c r="AI572" s="23"/>
      <c r="AJ572" s="23"/>
      <c r="AK572" s="23"/>
      <c r="AL572" s="22"/>
    </row>
    <row r="573" spans="1:38" x14ac:dyDescent="0.25">
      <c r="A573" s="192"/>
      <c r="B573" s="187"/>
      <c r="C573" s="13">
        <f>C$1/(21-E$1)*(C$520-B572)</f>
        <v>6611.5702479338852</v>
      </c>
      <c r="D573" s="32">
        <f>(C573/P$1)^(1/1.3)*50+C$391+$C$2/2+$N$2/100*5+X$2/2</f>
        <v>42.046954240335026</v>
      </c>
      <c r="E573" s="28" t="s">
        <v>20</v>
      </c>
      <c r="F573" s="5">
        <v>14000</v>
      </c>
      <c r="G573" s="71">
        <v>3.4</v>
      </c>
      <c r="H573" s="134">
        <f t="shared" si="107"/>
        <v>4117.6470588235297</v>
      </c>
      <c r="I573" s="63">
        <f>$C573/I572</f>
        <v>1612.3227524652702</v>
      </c>
      <c r="J573" s="49">
        <v>14000</v>
      </c>
      <c r="K573" s="6">
        <v>3.15</v>
      </c>
      <c r="L573" s="153">
        <f t="shared" si="102"/>
        <v>4444.4444444444443</v>
      </c>
      <c r="M573" s="63">
        <f>$C573/M572</f>
        <v>1842.6637063216961</v>
      </c>
      <c r="N573" s="49">
        <v>14000</v>
      </c>
      <c r="O573" s="6">
        <v>2.9</v>
      </c>
      <c r="P573" s="134">
        <f t="shared" si="103"/>
        <v>4827.5862068965516</v>
      </c>
      <c r="Q573" s="63">
        <f>$C573/Q572</f>
        <v>2122.6959054420618</v>
      </c>
      <c r="R573" s="49">
        <v>14000</v>
      </c>
      <c r="S573" s="6">
        <v>2.65</v>
      </c>
      <c r="T573" s="139">
        <f t="shared" si="104"/>
        <v>5283.0188679245284</v>
      </c>
      <c r="U573" s="63">
        <f>$C573/U572</f>
        <v>2506.467581527334</v>
      </c>
      <c r="V573" s="49">
        <v>14000</v>
      </c>
      <c r="W573" s="6">
        <v>2.5499999999999998</v>
      </c>
      <c r="X573" s="139">
        <f t="shared" si="105"/>
        <v>5490.1960784313733</v>
      </c>
      <c r="Y573" s="63">
        <f>$C573/Y572</f>
        <v>2847.6709611126803</v>
      </c>
      <c r="Z573" s="49">
        <v>14000</v>
      </c>
      <c r="AA573" s="6">
        <v>2.4</v>
      </c>
      <c r="AB573" s="147">
        <f t="shared" si="106"/>
        <v>5833.3333333333339</v>
      </c>
      <c r="AC573" s="63">
        <f>IF($C573&gt;Z572,AB572,$C573/AC572)</f>
        <v>3345.1808488396409</v>
      </c>
      <c r="AF573" s="23"/>
      <c r="AG573" s="69"/>
      <c r="AH573" s="23"/>
      <c r="AI573" s="23"/>
      <c r="AJ573" s="23"/>
      <c r="AK573" s="23"/>
      <c r="AL573" s="22"/>
    </row>
    <row r="574" spans="1:38" x14ac:dyDescent="0.25">
      <c r="A574" s="192"/>
      <c r="B574" s="187"/>
      <c r="C574" s="225">
        <f>C575/X$2/60/1.11</f>
        <v>19.987456027472756</v>
      </c>
      <c r="D574" s="38">
        <f>IF(AND(D573&lt;F$5,C573&lt;F575),C573/F575*100,IF(AND(D573&lt;J$5,C573&lt;J575),C573/(F575-((D573-F$5)/(J$5-F$5))*(F575-J575))*100,IF(AND(D573&lt;N$5,C573&lt;N575),C573/(J575-((D573-J$5)/(N$5-J$5))*(J575-N575))*100,IF(AND(D573&lt;R$5,C573&lt;R575),C573/(N575-((D573-N$5)/(R$5-N$5))*(N575-R575))*100,IF(AND(D573&lt;V$5,C577&lt;V575),C573/(R575-((D573-R$5)/(V$5-R$5))*(R575-V575))*100,100)))))</f>
        <v>100</v>
      </c>
      <c r="E574" s="28" t="s">
        <v>21</v>
      </c>
      <c r="F574" s="5">
        <v>11200</v>
      </c>
      <c r="G574" s="71">
        <v>3.65</v>
      </c>
      <c r="H574" s="134">
        <f t="shared" si="107"/>
        <v>3068.4931506849316</v>
      </c>
      <c r="I574" s="132">
        <f>IF($C573&gt;F573,3,IF($C573&gt;F574,2,IF($C573&gt;F575,1,0)))</f>
        <v>1</v>
      </c>
      <c r="J574" s="49">
        <v>11200</v>
      </c>
      <c r="K574" s="6">
        <v>3.4</v>
      </c>
      <c r="L574" s="153">
        <f t="shared" si="102"/>
        <v>3294.1176470588234</v>
      </c>
      <c r="M574" s="132">
        <f>IF($C573&gt;J573,3,IF($C573&gt;J574,2,IF($C573&gt;J575,1,0)))</f>
        <v>1</v>
      </c>
      <c r="N574" s="49">
        <v>11200</v>
      </c>
      <c r="O574" s="6">
        <v>3.15</v>
      </c>
      <c r="P574" s="134">
        <f t="shared" si="103"/>
        <v>3555.5555555555557</v>
      </c>
      <c r="Q574" s="132">
        <f>IF($C573&gt;N573,3,IF($C573&gt;N574,2,IF($C573&gt;N575,1,0)))</f>
        <v>1</v>
      </c>
      <c r="R574" s="49">
        <v>11200</v>
      </c>
      <c r="S574" s="6">
        <v>2.9</v>
      </c>
      <c r="T574" s="139">
        <f t="shared" si="104"/>
        <v>3862.0689655172414</v>
      </c>
      <c r="U574" s="132">
        <f>IF($C573&gt;R573,3,IF($C573&gt;R574,2,IF($C573&gt;R575,1,0)))</f>
        <v>1</v>
      </c>
      <c r="V574" s="49">
        <v>11200</v>
      </c>
      <c r="W574" s="6">
        <v>2.75</v>
      </c>
      <c r="X574" s="139">
        <f t="shared" si="105"/>
        <v>4072.7272727272725</v>
      </c>
      <c r="Y574" s="132">
        <f>IF($C573&gt;V573,3,IF($C573&gt;V574,2,IF($C573&gt;V575,1,0)))</f>
        <v>1</v>
      </c>
      <c r="Z574" s="49">
        <v>11200</v>
      </c>
      <c r="AA574" s="6">
        <v>2.5499999999999998</v>
      </c>
      <c r="AB574" s="147">
        <f t="shared" si="106"/>
        <v>4392.1568627450979</v>
      </c>
      <c r="AC574" s="129">
        <f>IF($C573&gt;Z572,4,IF($C573&gt;Z573,3,IF($C573&gt;Z574,2,IF($C573&gt;Z575,1,0))))</f>
        <v>1</v>
      </c>
      <c r="AF574" s="23"/>
      <c r="AG574" s="23"/>
      <c r="AH574" s="23"/>
      <c r="AI574" s="23"/>
      <c r="AJ574" s="23"/>
      <c r="AK574" s="23"/>
      <c r="AL574" s="22"/>
    </row>
    <row r="575" spans="1:38" ht="15.75" thickBot="1" x14ac:dyDescent="0.3">
      <c r="A575" s="192"/>
      <c r="B575" s="188"/>
      <c r="C575" s="161">
        <f>D575*D572</f>
        <v>6655.8228571484287</v>
      </c>
      <c r="D575" s="33">
        <f>IF(AND(C573&gt;Z572,D573&gt;Z$5),AB572,IF(D573&gt;V$5,((D573-V$5)/(Z$5-V$5))*(AC573-Y573)+Y573,IF(D573&gt;R$5,((D573-R$5)/(V$5-R$5))*(Y573-U573)+U573,IF(D573&gt;N$5,((D573-N$5)/(R$5-N$5))*(U573-Q573)+Q573,IF(D573&gt;J$5,((D573-J$5)/(N$5-J$5))*(Q573-M573)+M573,IF(D573&gt;F$5,((D573-F$5)/(J$5-F$5))*(M573-I573)+I573,I573))))))</f>
        <v>2279.8085173787076</v>
      </c>
      <c r="E575" s="29" t="s">
        <v>7</v>
      </c>
      <c r="F575" s="7">
        <v>5600</v>
      </c>
      <c r="G575" s="73">
        <v>4.2</v>
      </c>
      <c r="H575" s="135">
        <f t="shared" si="107"/>
        <v>1333.3333333333333</v>
      </c>
      <c r="I575" s="131">
        <f>IF(I574=1,($C573-F575)/(F574-F575),IF(I574=2,($C573-F574)/(F573-F574),IF(I574=3,($C573-F573)/(F572-F573),0)))</f>
        <v>0.18063754427390807</v>
      </c>
      <c r="J575" s="50">
        <v>5100</v>
      </c>
      <c r="K575" s="8">
        <v>3.65</v>
      </c>
      <c r="L575" s="156">
        <f t="shared" si="102"/>
        <v>1397.2602739726028</v>
      </c>
      <c r="M575" s="131">
        <f>IF(M574=1,($C573-J575)/(J574-J575),IF(M574=2,($C573-J574)/(J573-J574),IF(M574=3,($C573-J573)/(J572-J573),0)))</f>
        <v>0.24779840130063691</v>
      </c>
      <c r="N575" s="50">
        <v>4700</v>
      </c>
      <c r="O575" s="8">
        <v>3.1</v>
      </c>
      <c r="P575" s="135">
        <f t="shared" si="103"/>
        <v>1516.1290322580644</v>
      </c>
      <c r="Q575" s="131">
        <f>IF(Q574=1,($C573-N575)/(N574-N575),IF(Q574=2,($C573-N574)/(N573-N574),IF(Q574=3,($C573-N573)/(N572-N573),0)))</f>
        <v>0.29408773045136694</v>
      </c>
      <c r="R575" s="50">
        <v>4200</v>
      </c>
      <c r="S575" s="8">
        <v>2.5</v>
      </c>
      <c r="T575" s="142">
        <f t="shared" si="104"/>
        <v>1680</v>
      </c>
      <c r="U575" s="131">
        <f>IF(U574=1,($C573-R575)/(R574-R575),IF(U574=2,($C573-R574)/(R573-R574),IF(U574=3,($C573-R573)/(R572-R573),0)))</f>
        <v>0.34451003541912645</v>
      </c>
      <c r="V575" s="50">
        <v>3700</v>
      </c>
      <c r="W575" s="8">
        <v>2.0499999999999998</v>
      </c>
      <c r="X575" s="142">
        <f t="shared" si="105"/>
        <v>1804.8780487804879</v>
      </c>
      <c r="Y575" s="131">
        <f>IF(Y574=1,($C573-V575)/(V574-V575),IF(Y574=2,($C573-V574)/(V573-V574),IF(Y574=3,($C573-V573)/(V572-V573),0)))</f>
        <v>0.3882093663911847</v>
      </c>
      <c r="Z575" s="50">
        <v>3200</v>
      </c>
      <c r="AA575" s="8">
        <v>1.55</v>
      </c>
      <c r="AB575" s="148">
        <f t="shared" si="106"/>
        <v>2064.516129032258</v>
      </c>
      <c r="AC575" s="131">
        <f>IF(AC574=1,($C573-Z575)/(Z574-Z575),IF(AC574=2,($C573-Z574)/(Z573-Z574),IF(AC574=3,($C573-Z573)/(Z572-Z573),0)))</f>
        <v>0.42644628099173565</v>
      </c>
      <c r="AG575" s="23"/>
      <c r="AL575" s="23"/>
    </row>
    <row r="576" spans="1:38" x14ac:dyDescent="0.25">
      <c r="A576" s="192"/>
      <c r="B576" s="186">
        <v>3</v>
      </c>
      <c r="C576" s="25"/>
      <c r="D576" s="31">
        <f>IF(D577&gt;V$5,(1-(D577-V$5)/(Z$5-V$5))*(Y576-AC576)+AC576,IF(D577&gt;R$5,(1-(D577-R$5)/(V$5-R$5))*(U576-Y576)+Y576,IF(D577&gt;N$5,(1-(D577-N$5)/(R$5-N$5))*(Q576-U576)+U576,IF(D577&gt;J$5,(1-(D577-J$5)/(N$5-J$5))*(M576-Q576)+Q576,IF(D577&gt;F$5,(1-(D577-F$5)/(J$5-F$5))*(I576-M576)+M576,I576)))))</f>
        <v>3.0916942577209134</v>
      </c>
      <c r="E576" s="27" t="s">
        <v>6</v>
      </c>
      <c r="F576" s="75">
        <f>(F$592-F$572)/5+F572</f>
        <v>16560</v>
      </c>
      <c r="G576" s="105">
        <f>(G$592-G$572)/5+G572</f>
        <v>3.54</v>
      </c>
      <c r="H576" s="133">
        <f t="shared" si="107"/>
        <v>4677.9661016949149</v>
      </c>
      <c r="I576" s="16">
        <f>IF(I578=0,G579,IF(I578=1,(G578-G579)*I579+G579,IF(I578=2,(G577-G578)*I579+G578,IF(I578=3,(G576-G577)*I579+G577,G576))))</f>
        <v>4.5700852006475241</v>
      </c>
      <c r="J576" s="107">
        <f>(J$592-J$572)/5+J572</f>
        <v>16360</v>
      </c>
      <c r="K576" s="105">
        <f>(K$592-K$572)/5+K572</f>
        <v>3.25</v>
      </c>
      <c r="L576" s="155">
        <f t="shared" si="102"/>
        <v>5033.8461538461543</v>
      </c>
      <c r="M576" s="16">
        <f>IF(M578=0,K579,IF(M578=1,(K578-K579)*M579+K579,IF(M578=2,(K577-K578)*M579+K578,IF(M578=3,(K576-K577)*M579+K577,K576))))</f>
        <v>3.7818266042006634</v>
      </c>
      <c r="N576" s="107">
        <f>(N$592-N$572)/5+N572</f>
        <v>16080</v>
      </c>
      <c r="O576" s="105">
        <f>(O$592-O$572)/5+O572</f>
        <v>2.96</v>
      </c>
      <c r="P576" s="133">
        <f t="shared" si="103"/>
        <v>5432.4324324324325</v>
      </c>
      <c r="Q576" s="16">
        <f>IF(Q578=0,O579,IF(Q578=1,(O578-O579)*Q579+O579,IF(Q578=2,(O577-O578)*Q579+O578,IF(Q578=3,(O576-O577)*Q579+O577,O576))))</f>
        <v>3.2358221290242999</v>
      </c>
      <c r="R576" s="107">
        <f>(R$592-R$572)/5+R572</f>
        <v>15860</v>
      </c>
      <c r="S576" s="105">
        <f>(S$592-S$572)/5+S572</f>
        <v>2.66</v>
      </c>
      <c r="T576" s="141">
        <f t="shared" si="104"/>
        <v>5962.4060150375935</v>
      </c>
      <c r="U576" s="16">
        <f>IF(U578=0,S579,IF(U578=1,(S578-S579)*U579+S579,IF(U578=2,(S577-S578)*U579+S578,IF(U578=3,(S576-S577)*U579+S577,S576))))</f>
        <v>2.6937465564738292</v>
      </c>
      <c r="V576" s="107">
        <f>(V$592-V$572)/5+V572</f>
        <v>15160</v>
      </c>
      <c r="W576" s="105">
        <f>(W$592-W$572)/5+W572</f>
        <v>2.54</v>
      </c>
      <c r="X576" s="141">
        <f t="shared" si="105"/>
        <v>5968.5039370078739</v>
      </c>
      <c r="Y576" s="16">
        <f>IF(Y578=0,W579,IF(Y578=1,(W578-W579)*Y579+W579,IF(Y578=2,(W577-W578)*Y579+W578,IF(Y578=3,(W576-W577)*Y579+W577,W576))))</f>
        <v>2.3433809166040573</v>
      </c>
      <c r="Z576" s="107">
        <f>(Z$592-Z$572)/5+Z572</f>
        <v>14360</v>
      </c>
      <c r="AA576" s="105">
        <f>(AA$592-AA$572)/5+AA572</f>
        <v>2.38</v>
      </c>
      <c r="AB576" s="145">
        <f t="shared" si="106"/>
        <v>6033.6134453781515</v>
      </c>
      <c r="AC576" s="59">
        <f>IF(AC578=0,AA579,IF(AC578=1,(AA578-AA579)*AC579+AA579,IF(AC578=2,(AA577-AA578)*AC579+AA578,IF(AC578=3,(AA576-AA577)*AC579+AA577,AA576))))</f>
        <v>1.9661318282604312</v>
      </c>
      <c r="AE576" s="23"/>
      <c r="AF576" s="23"/>
      <c r="AG576" s="23"/>
      <c r="AH576" s="23"/>
      <c r="AI576" s="23"/>
      <c r="AJ576" s="23"/>
      <c r="AK576" s="23"/>
      <c r="AL576" s="23"/>
    </row>
    <row r="577" spans="1:38" x14ac:dyDescent="0.25">
      <c r="A577" s="192"/>
      <c r="B577" s="187"/>
      <c r="C577" s="13">
        <f>C$1/(21-E$1)*(C$520-B576)</f>
        <v>6280.9917355371908</v>
      </c>
      <c r="D577" s="32">
        <f>(C577/P$1)^(1/1.3)*50+C$391+$C$2/2+$N$2/100*5+X$2/2</f>
        <v>41.329407545752922</v>
      </c>
      <c r="E577" s="28" t="s">
        <v>20</v>
      </c>
      <c r="F577" s="5">
        <v>14000</v>
      </c>
      <c r="G577" s="104">
        <f>(G$593-G$573)/5+G573</f>
        <v>3.7</v>
      </c>
      <c r="H577" s="134">
        <f t="shared" si="107"/>
        <v>3783.7837837837837</v>
      </c>
      <c r="I577" s="63">
        <f>$C577/I576</f>
        <v>1374.3708179985906</v>
      </c>
      <c r="J577" s="49">
        <v>14000</v>
      </c>
      <c r="K577" s="104">
        <f>(K$593-K$573)/5+K573</f>
        <v>3.41</v>
      </c>
      <c r="L577" s="153">
        <f t="shared" si="102"/>
        <v>4105.5718475073309</v>
      </c>
      <c r="M577" s="63">
        <f>$C577/M576</f>
        <v>1660.8354620385239</v>
      </c>
      <c r="N577" s="49">
        <v>14000</v>
      </c>
      <c r="O577" s="104">
        <f>(O$593-O$573)/5+O573</f>
        <v>3.12</v>
      </c>
      <c r="P577" s="134">
        <f t="shared" si="103"/>
        <v>4487.1794871794873</v>
      </c>
      <c r="Q577" s="63">
        <f>$C577/Q576</f>
        <v>1941.080654340881</v>
      </c>
      <c r="R577" s="49">
        <v>14000</v>
      </c>
      <c r="S577" s="104">
        <f>(S$593-S$573)/5+S573</f>
        <v>2.82</v>
      </c>
      <c r="T577" s="139">
        <f t="shared" si="104"/>
        <v>4964.5390070921985</v>
      </c>
      <c r="U577" s="63">
        <f>$C577/U576</f>
        <v>2331.6936481801545</v>
      </c>
      <c r="V577" s="49">
        <v>14000</v>
      </c>
      <c r="W577" s="104">
        <f>(W$593-W$573)/5+W573</f>
        <v>2.67</v>
      </c>
      <c r="X577" s="139">
        <f t="shared" si="105"/>
        <v>5243.4456928838954</v>
      </c>
      <c r="Y577" s="63">
        <f>$C577/Y576</f>
        <v>2680.3118908382066</v>
      </c>
      <c r="Z577" s="49">
        <v>14000</v>
      </c>
      <c r="AA577" s="104">
        <f>(AA$593-AA$573)/5+AA573</f>
        <v>2.4699999999999998</v>
      </c>
      <c r="AB577" s="147">
        <f t="shared" si="106"/>
        <v>5668.0161943319845</v>
      </c>
      <c r="AC577" s="63">
        <f>IF($C577&gt;Z576,AB576,$C577/AC576)</f>
        <v>3194.5933864945391</v>
      </c>
      <c r="AG577" s="23"/>
      <c r="AL577" s="23"/>
    </row>
    <row r="578" spans="1:38" x14ac:dyDescent="0.25">
      <c r="A578" s="192"/>
      <c r="B578" s="187"/>
      <c r="C578" s="225">
        <f>C579/X$2/60/1.11</f>
        <v>18.985949847841596</v>
      </c>
      <c r="D578" s="38">
        <f>IF(AND(D577&lt;F$5,C577&lt;F579),C577/F579*100,IF(AND(D577&lt;J$5,C577&lt;J579),C577/(F579-((D577-F$5)/(J$5-F$5))*(F579-J579))*100,IF(AND(D577&lt;N$5,C577&lt;N579),C577/(J579-((D577-J$5)/(N$5-J$5))*(J579-N579))*100,IF(AND(D577&lt;R$5,C577&lt;R579),C577/(N579-((D577-N$5)/(R$5-N$5))*(N579-R579))*100,IF(AND(D577&lt;V$5,C581&lt;V579),C577/(R579-((D577-R$5)/(V$5-R$5))*(R579-V579))*100,100)))))</f>
        <v>100</v>
      </c>
      <c r="E578" s="28" t="s">
        <v>21</v>
      </c>
      <c r="F578" s="5">
        <v>11200</v>
      </c>
      <c r="G578" s="104">
        <f>(G$594-G$574)/5+G574</f>
        <v>3.9699999999999998</v>
      </c>
      <c r="H578" s="134">
        <f t="shared" si="107"/>
        <v>2821.1586901763226</v>
      </c>
      <c r="I578" s="130">
        <f>IF($C577&gt;F577,3,IF($C577&gt;F578,2,IF($C577&gt;F579,1,0)))</f>
        <v>1</v>
      </c>
      <c r="J578" s="49">
        <v>11200</v>
      </c>
      <c r="K578" s="104">
        <f>(K$594-K$574)/5+K574</f>
        <v>3.6799999999999997</v>
      </c>
      <c r="L578" s="153">
        <f t="shared" si="102"/>
        <v>3043.4782608695655</v>
      </c>
      <c r="M578" s="130">
        <f>IF($C577&gt;J577,3,IF($C577&gt;J578,2,IF($C577&gt;J579,1,0)))</f>
        <v>1</v>
      </c>
      <c r="N578" s="49">
        <v>11200</v>
      </c>
      <c r="O578" s="104">
        <f>(O$594-O$574)/5+O574</f>
        <v>3.3899999999999997</v>
      </c>
      <c r="P578" s="134">
        <f t="shared" si="103"/>
        <v>3303.8348082595871</v>
      </c>
      <c r="Q578" s="130">
        <f>IF($C577&gt;N577,3,IF($C577&gt;N578,2,IF($C577&gt;N579,1,0)))</f>
        <v>1</v>
      </c>
      <c r="R578" s="49">
        <v>11200</v>
      </c>
      <c r="S578" s="104">
        <f>(S$594-S$574)/5+S574</f>
        <v>3.09</v>
      </c>
      <c r="T578" s="139">
        <f t="shared" si="104"/>
        <v>3624.5954692556634</v>
      </c>
      <c r="U578" s="130">
        <f>IF($C577&gt;R577,3,IF($C577&gt;R578,2,IF($C577&gt;R579,1,0)))</f>
        <v>1</v>
      </c>
      <c r="V578" s="49">
        <v>11200</v>
      </c>
      <c r="W578" s="104">
        <f>(W$594-W$574)/5+W574</f>
        <v>2.88</v>
      </c>
      <c r="X578" s="139">
        <f t="shared" si="105"/>
        <v>3888.8888888888891</v>
      </c>
      <c r="Y578" s="130">
        <f>IF($C577&gt;V577,3,IF($C577&gt;V578,2,IF($C577&gt;V579,1,0)))</f>
        <v>1</v>
      </c>
      <c r="Z578" s="49">
        <v>11200</v>
      </c>
      <c r="AA578" s="104">
        <f>(AA$594-AA$574)/5+AA574</f>
        <v>2.6199999999999997</v>
      </c>
      <c r="AB578" s="147">
        <f t="shared" si="106"/>
        <v>4274.8091603053444</v>
      </c>
      <c r="AC578" s="129">
        <f>IF($C577&gt;Z576,4,IF($C577&gt;Z577,3,IF($C577&gt;Z578,2,IF($C577&gt;Z579,1,0))))</f>
        <v>1</v>
      </c>
      <c r="AG578" s="69"/>
      <c r="AL578" s="23"/>
    </row>
    <row r="579" spans="1:38" ht="15.75" thickBot="1" x14ac:dyDescent="0.3">
      <c r="A579" s="192"/>
      <c r="B579" s="188"/>
      <c r="C579" s="161">
        <f>D579*D576</f>
        <v>6322.3212993312518</v>
      </c>
      <c r="D579" s="33">
        <f>IF(AND(C577&gt;Z576,D577&gt;Z$5),AB576,IF(D577&gt;V$5,((D577-V$5)/(Z$5-V$5))*(AC577-Y577)+Y577,IF(D577&gt;R$5,((D577-R$5)/(V$5-R$5))*(Y577-U577)+U577,IF(D577&gt;N$5,((D577-N$5)/(R$5-N$5))*(U577-Q577)+Q577,IF(D577&gt;J$5,((D577-J$5)/(N$5-J$5))*(Q577-M577)+M577,IF(D577&gt;F$5,((D577-F$5)/(J$5-F$5))*(M577-I577)+I577,I577))))))</f>
        <v>2044.9374266366949</v>
      </c>
      <c r="E579" s="29" t="s">
        <v>7</v>
      </c>
      <c r="F579" s="114">
        <f>(F$595-F$575)/5+F575</f>
        <v>5380</v>
      </c>
      <c r="G579" s="106">
        <f>(G$595-G$575)/5+G575</f>
        <v>4.68</v>
      </c>
      <c r="H579" s="135">
        <f t="shared" si="107"/>
        <v>1149.5726495726497</v>
      </c>
      <c r="I579" s="131">
        <f>IF(I578=1,($C577-F579)/(F578-F579),IF(I578=2,($C577-F578)/(F577-F578),IF(I578=3,($C577-F577)/(F576-F577),0)))</f>
        <v>0.15480957655278194</v>
      </c>
      <c r="J579" s="108">
        <f>(J$595-J$575)/5+J575</f>
        <v>4920</v>
      </c>
      <c r="K579" s="106">
        <f>(K$595-K$575)/5+K575</f>
        <v>3.81</v>
      </c>
      <c r="L579" s="156">
        <f t="shared" si="102"/>
        <v>1291.3385826771653</v>
      </c>
      <c r="M579" s="131">
        <f>IF(M578=1,($C577-J579)/(J578-J579),IF(M578=2,($C577-J578)/(J577-J578),IF(M578=3,($C577-J577)/(J576-J577),0)))</f>
        <v>0.21671842922566734</v>
      </c>
      <c r="N579" s="108">
        <f>(N$595-N$575)/5+N575</f>
        <v>4500</v>
      </c>
      <c r="O579" s="106">
        <f>(O$595-O$575)/5+O575</f>
        <v>3.18</v>
      </c>
      <c r="P579" s="135">
        <f t="shared" si="103"/>
        <v>1415.0943396226414</v>
      </c>
      <c r="Q579" s="131">
        <f>IF(Q578=1,($C577-N579)/(N578-N579),IF(Q578=2,($C577-N578)/(N577-N578),IF(Q578=3,($C577-N577)/(N576-N577),0)))</f>
        <v>0.26581966202047624</v>
      </c>
      <c r="R579" s="108">
        <f>(R$595-R$575)/5+R575</f>
        <v>4000</v>
      </c>
      <c r="S579" s="106">
        <f>(S$595-S$575)/5+S575</f>
        <v>2.5099999999999998</v>
      </c>
      <c r="T579" s="142">
        <f t="shared" si="104"/>
        <v>1593.6254980079682</v>
      </c>
      <c r="U579" s="131">
        <f>IF(U578=1,($C577-R579)/(R578-R579),IF(U578=2,($C577-R578)/(R577-R578),IF(U578=3,($C577-R577)/(R576-R577),0)))</f>
        <v>0.31680440771349871</v>
      </c>
      <c r="V579" s="108">
        <f>(V$595-V$575)/5+V575</f>
        <v>3500</v>
      </c>
      <c r="W579" s="106">
        <f>(W$595-W$575)/5+W575</f>
        <v>2.04</v>
      </c>
      <c r="X579" s="142">
        <f t="shared" si="105"/>
        <v>1715.686274509804</v>
      </c>
      <c r="Y579" s="131">
        <f>IF(Y578=1,($C577-V579)/(V578-V579),IF(Y578=2,($C577-V578)/(V577-V578),IF(Y578=3,($C577-V577)/(V576-V577),0)))</f>
        <v>0.36116775786197286</v>
      </c>
      <c r="Z579" s="108">
        <f>(Z$595-Z$575)/5+Z575</f>
        <v>3000</v>
      </c>
      <c r="AA579" s="106">
        <f>(AA$595-AA$575)/5+AA575</f>
        <v>1.53</v>
      </c>
      <c r="AB579" s="148">
        <f t="shared" si="106"/>
        <v>1960.7843137254902</v>
      </c>
      <c r="AC579" s="131">
        <f>IF(AC578=1,($C577-Z579)/(Z578-Z579),IF(AC578=2,($C577-Z578)/(Z577-Z578),IF(AC578=3,($C577-Z577)/(Z576-Z577),0)))</f>
        <v>0.40012094335819398</v>
      </c>
      <c r="AL579" s="23"/>
    </row>
    <row r="580" spans="1:38" x14ac:dyDescent="0.25">
      <c r="A580" s="192"/>
      <c r="B580" s="186">
        <v>4</v>
      </c>
      <c r="C580" s="34"/>
      <c r="D580" s="31">
        <f>IF(D581&gt;V$5,(1-(D581-V$5)/(Z$5-V$5))*(Y580-AC580)+AC580,IF(D581&gt;R$5,(1-(D581-R$5)/(V$5-R$5))*(U580-Y580)+Y580,IF(D581&gt;N$5,(1-(D581-N$5)/(R$5-N$5))*(Q580-U580)+U580,IF(D581&gt;J$5,(1-(D581-J$5)/(N$5-J$5))*(M580-Q580)+Q580,IF(D581&gt;F$5,(1-(D581-F$5)/(J$5-F$5))*(I580-M580)+M580,I580)))))</f>
        <v>3.2752074735754957</v>
      </c>
      <c r="E580" s="27" t="s">
        <v>6</v>
      </c>
      <c r="F580" s="75">
        <f>(F$592-F$572)/5+F576</f>
        <v>16620</v>
      </c>
      <c r="G580" s="105">
        <f>(G$592-G$572)/5+G576</f>
        <v>3.83</v>
      </c>
      <c r="H580" s="133">
        <f t="shared" si="107"/>
        <v>4339.4255874673627</v>
      </c>
      <c r="I580" s="16">
        <f>IF(I582=0,G583,IF(I582=1,(G582-G583)*I583+G583,IF(I582=2,(G581-G582)*I583+G582,IF(I582=3,(G580-G581)*I583+G581,G580))))</f>
        <v>5.0461490887198286</v>
      </c>
      <c r="J580" s="107">
        <f>(J$592-J$572)/5+J576</f>
        <v>16420</v>
      </c>
      <c r="K580" s="105">
        <f>(K$592-K$572)/5+K576</f>
        <v>3.5</v>
      </c>
      <c r="L580" s="155">
        <f t="shared" si="102"/>
        <v>4691.4285714285716</v>
      </c>
      <c r="M580" s="16">
        <f>IF(M582=0,K583,IF(M582=1,(K582-K583)*M583+K583,IF(M582=2,(K581-K582)*M583+K582,IF(M582=3,(K580-K581)*M583+K581,K580))))</f>
        <v>3.9681262953202161</v>
      </c>
      <c r="N580" s="107">
        <f>(N$592-N$572)/5+N576</f>
        <v>16160</v>
      </c>
      <c r="O580" s="105">
        <f>(O$592-O$572)/5+O576</f>
        <v>3.17</v>
      </c>
      <c r="P580" s="133">
        <f t="shared" si="103"/>
        <v>5097.791798107256</v>
      </c>
      <c r="Q580" s="16">
        <f>IF(Q582=0,O583,IF(Q582=1,(O582-O583)*Q583+O583,IF(Q582=2,(O581-O582)*Q583+O582,IF(Q582=3,(O580-O581)*Q583+O581,O580))))</f>
        <v>3.3485004192118817</v>
      </c>
      <c r="R580" s="107">
        <f>(R$592-R$572)/5+R576</f>
        <v>15920</v>
      </c>
      <c r="S580" s="105">
        <f>(S$592-S$572)/5+S576</f>
        <v>2.8200000000000003</v>
      </c>
      <c r="T580" s="141">
        <f t="shared" si="104"/>
        <v>5645.3900709219852</v>
      </c>
      <c r="U580" s="16">
        <f>IF(U582=0,S583,IF(U582=1,(S582-S583)*U583+S583,IF(U582=2,(S581-S582)*U583+S582,IF(U582=3,(S580-S581)*U583+S581,S580))))</f>
        <v>2.7408532499441587</v>
      </c>
      <c r="V580" s="107">
        <f>(V$592-V$572)/5+V576</f>
        <v>15220</v>
      </c>
      <c r="W580" s="105">
        <f>(W$592-W$572)/5+W576</f>
        <v>2.63</v>
      </c>
      <c r="X580" s="141">
        <f t="shared" si="105"/>
        <v>5787.0722433460078</v>
      </c>
      <c r="Y580" s="16">
        <f>IF(Y582=0,W583,IF(Y582=1,(W582-W583)*Y583+W583,IF(Y582=2,(W581-W582)*Y583+W582,IF(Y582=3,(W580-W581)*Y583+W581,W580))))</f>
        <v>2.3587854378073021</v>
      </c>
      <c r="Z580" s="107">
        <f>(Z$592-Z$572)/5+Z576</f>
        <v>14420</v>
      </c>
      <c r="AA580" s="105">
        <f>(AA$592-AA$572)/5+AA576</f>
        <v>2.4099999999999997</v>
      </c>
      <c r="AB580" s="145">
        <f t="shared" si="106"/>
        <v>5983.4024896265564</v>
      </c>
      <c r="AC580" s="59">
        <f>IF(AC582=0,AA583,IF(AC582=1,(AA582-AA583)*AC583+AA583,IF(AC582=2,(AA581-AA582)*AC583+AA582,IF(AC582=3,(AA580-AA581)*AC583+AA581,AA580))))</f>
        <v>1.9525580480125933</v>
      </c>
      <c r="AE580" s="23"/>
      <c r="AF580" s="23"/>
      <c r="AG580" s="23"/>
      <c r="AH580" s="23"/>
      <c r="AI580" s="23"/>
      <c r="AJ580" s="23"/>
      <c r="AK580" s="23"/>
      <c r="AL580" s="23"/>
    </row>
    <row r="581" spans="1:38" x14ac:dyDescent="0.25">
      <c r="A581" s="192"/>
      <c r="B581" s="187"/>
      <c r="C581" s="13">
        <f>C$1/(21-E$1)*(C$520-B580)</f>
        <v>5950.4132231404965</v>
      </c>
      <c r="D581" s="32">
        <f>(C581/P$1)^(1/1.3)*50+C$391+$C$2/2+$N$2/100*5+X$2/2</f>
        <v>40.603088020015889</v>
      </c>
      <c r="E581" s="28" t="s">
        <v>20</v>
      </c>
      <c r="F581" s="5">
        <v>14000</v>
      </c>
      <c r="G581" s="104">
        <f>(G$593-G$573)/5+G577</f>
        <v>4</v>
      </c>
      <c r="H581" s="134">
        <f t="shared" si="107"/>
        <v>3500</v>
      </c>
      <c r="I581" s="63">
        <f>$C581/I580</f>
        <v>1179.1988541206722</v>
      </c>
      <c r="J581" s="49">
        <v>14000</v>
      </c>
      <c r="K581" s="104">
        <f>(K$593-K$573)/5+K577</f>
        <v>3.6700000000000004</v>
      </c>
      <c r="L581" s="153">
        <f t="shared" si="102"/>
        <v>3814.7138964577653</v>
      </c>
      <c r="M581" s="63">
        <f>$C581/M580</f>
        <v>1499.5523781987679</v>
      </c>
      <c r="N581" s="49">
        <v>14000</v>
      </c>
      <c r="O581" s="104">
        <f>(O$593-O$573)/5+O577</f>
        <v>3.3400000000000003</v>
      </c>
      <c r="P581" s="134">
        <f t="shared" si="103"/>
        <v>4191.6167664670656</v>
      </c>
      <c r="Q581" s="63">
        <f>$C581/Q580</f>
        <v>1777.0382195565062</v>
      </c>
      <c r="R581" s="49">
        <v>14000</v>
      </c>
      <c r="S581" s="104">
        <f>(S$593-S$573)/5+S577</f>
        <v>2.9899999999999998</v>
      </c>
      <c r="T581" s="139">
        <f t="shared" si="104"/>
        <v>4682.2742474916395</v>
      </c>
      <c r="U581" s="63">
        <f>$C581/U580</f>
        <v>2171.0075952668126</v>
      </c>
      <c r="V581" s="49">
        <v>14000</v>
      </c>
      <c r="W581" s="104">
        <f>(W$593-W$573)/5+W577</f>
        <v>2.79</v>
      </c>
      <c r="X581" s="139">
        <f t="shared" si="105"/>
        <v>5017.9211469534048</v>
      </c>
      <c r="Y581" s="63">
        <f>$C581/Y580</f>
        <v>2522.6598094788678</v>
      </c>
      <c r="Z581" s="49">
        <v>14000</v>
      </c>
      <c r="AA581" s="104">
        <f>(AA$593-AA$573)/5+AA577</f>
        <v>2.5399999999999996</v>
      </c>
      <c r="AB581" s="147">
        <f t="shared" si="106"/>
        <v>5511.8110236220482</v>
      </c>
      <c r="AC581" s="63">
        <f>IF($C581&gt;Z580,AB580,$C581/AC580)</f>
        <v>3047.4961956686057</v>
      </c>
      <c r="AE581" s="23"/>
      <c r="AL581" s="23"/>
    </row>
    <row r="582" spans="1:38" x14ac:dyDescent="0.25">
      <c r="A582" s="192"/>
      <c r="B582" s="187"/>
      <c r="C582" s="225">
        <f>C583/X$2/60/1.11</f>
        <v>17.945361995880361</v>
      </c>
      <c r="D582" s="38">
        <f>IF(AND(D581&lt;F$5,C581&lt;F583),C581/F583*100,IF(AND(D581&lt;J$5,C581&lt;J583),C581/(F583-((D581-F$5)/(J$5-F$5))*(F583-J583))*100,IF(AND(D581&lt;N$5,C581&lt;N583),C581/(J583-((D581-J$5)/(N$5-J$5))*(J583-N583))*100,IF(AND(D581&lt;R$5,C581&lt;R583),C581/(N583-((D581-N$5)/(R$5-N$5))*(N583-R583))*100,IF(AND(D581&lt;V$5,C585&lt;V583),C581/(R583-((D581-R$5)/(V$5-R$5))*(R583-V583))*100,100)))))</f>
        <v>100</v>
      </c>
      <c r="E582" s="28" t="s">
        <v>21</v>
      </c>
      <c r="F582" s="5">
        <v>11200</v>
      </c>
      <c r="G582" s="104">
        <f>(G$594-G$574)/5+G578</f>
        <v>4.29</v>
      </c>
      <c r="H582" s="134">
        <f t="shared" si="107"/>
        <v>2610.7226107226106</v>
      </c>
      <c r="I582" s="130">
        <f>IF($C581&gt;F581,3,IF($C581&gt;F582,2,IF($C581&gt;F583,1,0)))</f>
        <v>1</v>
      </c>
      <c r="J582" s="49">
        <v>11200</v>
      </c>
      <c r="K582" s="104">
        <f>(K$594-K$574)/5+K578</f>
        <v>3.9599999999999995</v>
      </c>
      <c r="L582" s="153">
        <f t="shared" si="102"/>
        <v>2828.2828282828286</v>
      </c>
      <c r="M582" s="130">
        <f>IF($C581&gt;J581,3,IF($C581&gt;J582,2,IF($C581&gt;J583,1,0)))</f>
        <v>1</v>
      </c>
      <c r="N582" s="49">
        <v>11200</v>
      </c>
      <c r="O582" s="104">
        <f>(O$594-O$574)/5+O578</f>
        <v>3.6299999999999994</v>
      </c>
      <c r="P582" s="134">
        <f t="shared" si="103"/>
        <v>3085.3994490358132</v>
      </c>
      <c r="Q582" s="130">
        <f>IF($C581&gt;N581,3,IF($C581&gt;N582,2,IF($C581&gt;N583,1,0)))</f>
        <v>1</v>
      </c>
      <c r="R582" s="49">
        <v>11200</v>
      </c>
      <c r="S582" s="104">
        <f>(S$594-S$574)/5+S578</f>
        <v>3.28</v>
      </c>
      <c r="T582" s="139">
        <f t="shared" si="104"/>
        <v>3414.6341463414637</v>
      </c>
      <c r="U582" s="130">
        <f>IF($C581&gt;R581,3,IF($C581&gt;R582,2,IF($C581&gt;R583,1,0)))</f>
        <v>1</v>
      </c>
      <c r="V582" s="49">
        <v>11200</v>
      </c>
      <c r="W582" s="104">
        <f>(W$594-W$574)/5+W578</f>
        <v>3.01</v>
      </c>
      <c r="X582" s="139">
        <f t="shared" si="105"/>
        <v>3720.9302325581398</v>
      </c>
      <c r="Y582" s="130">
        <f>IF($C581&gt;V581,3,IF($C581&gt;V582,2,IF($C581&gt;V583,1,0)))</f>
        <v>1</v>
      </c>
      <c r="Z582" s="49">
        <v>11200</v>
      </c>
      <c r="AA582" s="104">
        <f>(AA$594-AA$574)/5+AA578</f>
        <v>2.6899999999999995</v>
      </c>
      <c r="AB582" s="147">
        <f t="shared" si="106"/>
        <v>4163.5687732342012</v>
      </c>
      <c r="AC582" s="129">
        <f>IF($C581&gt;Z580,4,IF($C581&gt;Z581,3,IF($C581&gt;Z582,2,IF($C581&gt;Z583,1,0))))</f>
        <v>1</v>
      </c>
      <c r="AL582" s="23"/>
    </row>
    <row r="583" spans="1:38" ht="15.75" thickBot="1" x14ac:dyDescent="0.3">
      <c r="A583" s="192"/>
      <c r="B583" s="188"/>
      <c r="C583" s="161">
        <f>D583*D580</f>
        <v>5975.8055446281605</v>
      </c>
      <c r="D583" s="33">
        <f>IF(AND(C581&gt;Z580,D581&gt;Z$5),AB580,IF(D581&gt;V$5,((D581-V$5)/(Z$5-V$5))*(AC581-Y581)+Y581,IF(D581&gt;R$5,((D581-R$5)/(V$5-R$5))*(Y581-U581)+U581,IF(D581&gt;N$5,((D581-N$5)/(R$5-N$5))*(U581-Q581)+Q581,IF(D581&gt;J$5,((D581-J$5)/(N$5-J$5))*(Q581-M581)+M581,IF(D581&gt;F$5,((D581-F$5)/(J$5-F$5))*(M581-I581)+I581,I581))))))</f>
        <v>1824.5578617053111</v>
      </c>
      <c r="E583" s="29" t="s">
        <v>7</v>
      </c>
      <c r="F583" s="114">
        <f>(F$595-F$575)/5+F579</f>
        <v>5160</v>
      </c>
      <c r="G583" s="106">
        <f>(G$595-G$575)/5+G579</f>
        <v>5.1599999999999993</v>
      </c>
      <c r="H583" s="135">
        <f t="shared" si="107"/>
        <v>1000.0000000000001</v>
      </c>
      <c r="I583" s="131">
        <f>IF(I582=1,($C581-F583)/(F582-F583),IF(I582=2,($C581-F582)/(F581-F582),IF(I582=3,($C581-F581)/(F580-F581),0)))</f>
        <v>0.13086311641398948</v>
      </c>
      <c r="J583" s="108">
        <f>(J$595-J$575)/5+J579</f>
        <v>4740</v>
      </c>
      <c r="K583" s="106">
        <f>(K$595-K$575)/5+K579</f>
        <v>3.97</v>
      </c>
      <c r="L583" s="156">
        <f t="shared" si="102"/>
        <v>1193.9546599496221</v>
      </c>
      <c r="M583" s="131">
        <f>IF(M582=1,($C581-J583)/(J582-J583),IF(M582=2,($C581-J582)/(J581-J582),IF(M582=3,($C581-J581)/(J580-J581),0)))</f>
        <v>0.18737046797840504</v>
      </c>
      <c r="N583" s="108">
        <f>(N$595-N$575)/5+N579</f>
        <v>4300</v>
      </c>
      <c r="O583" s="106">
        <f>(O$595-O$575)/5+O579</f>
        <v>3.2600000000000002</v>
      </c>
      <c r="P583" s="135">
        <f t="shared" si="103"/>
        <v>1319.0184049079753</v>
      </c>
      <c r="Q583" s="131">
        <f>IF(Q582=1,($C581-N583)/(N582-N583),IF(Q582=2,($C581-N582)/(N581-N582),IF(Q582=3,($C581-N581)/(N580-N581),0)))</f>
        <v>0.23919032219427486</v>
      </c>
      <c r="R583" s="108">
        <f>(R$595-R$575)/5+R579</f>
        <v>3800</v>
      </c>
      <c r="S583" s="106">
        <f>(S$595-S$575)/5+S579</f>
        <v>2.5199999999999996</v>
      </c>
      <c r="T583" s="142">
        <f t="shared" si="104"/>
        <v>1507.9365079365082</v>
      </c>
      <c r="U583" s="131">
        <f>IF(U582=1,($C581-R583)/(R582-R583),IF(U582=2,($C581-R582)/(R581-R582),IF(U582=3,($C581-R581)/(R580-R581),0)))</f>
        <v>0.29059638150547251</v>
      </c>
      <c r="V583" s="108">
        <f>(V$595-V$575)/5+V579</f>
        <v>3300</v>
      </c>
      <c r="W583" s="106">
        <f>(W$595-W$575)/5+W579</f>
        <v>2.0300000000000002</v>
      </c>
      <c r="X583" s="142">
        <f t="shared" si="105"/>
        <v>1625.6157635467978</v>
      </c>
      <c r="Y583" s="131">
        <f>IF(Y582=1,($C581-V583)/(V582-V583),IF(Y582=2,($C581-V582)/(V581-V582),IF(Y582=3,($C581-V581)/(V580-V581),0)))</f>
        <v>0.33549534470132869</v>
      </c>
      <c r="Z583" s="108">
        <f>(Z$595-Z$575)/5+Z579</f>
        <v>2800</v>
      </c>
      <c r="AA583" s="106">
        <f>(AA$595-AA$575)/5+AA579</f>
        <v>1.51</v>
      </c>
      <c r="AB583" s="148">
        <f t="shared" si="106"/>
        <v>1854.3046357615895</v>
      </c>
      <c r="AC583" s="131">
        <f>IF(AC582=1,($C581-Z583)/(Z582-Z583),IF(AC582=2,($C581-Z582)/(Z581-Z582),IF(AC582=3,($C581-Z581)/(Z580-Z581),0)))</f>
        <v>0.37504919323101149</v>
      </c>
      <c r="AL583" s="23"/>
    </row>
    <row r="584" spans="1:38" x14ac:dyDescent="0.25">
      <c r="A584" s="192"/>
      <c r="B584" s="186">
        <v>5</v>
      </c>
      <c r="C584" s="34"/>
      <c r="D584" s="31">
        <f>IF(D585&gt;V$5,(1-(D585-V$5)/(Z$5-V$5))*(Y584-AC584)+AC584,IF(D585&gt;R$5,(1-(D585-R$5)/(V$5-R$5))*(U584-Y584)+Y584,IF(D585&gt;N$5,(1-(D585-N$5)/(R$5-N$5))*(Q584-U584)+U584,IF(D585&gt;J$5,(1-(D585-J$5)/(N$5-J$5))*(M584-Q584)+Q584,IF(D585&gt;F$5,(1-(D585-F$5)/(J$5-F$5))*(I584-M584)+M584,I584)))))</f>
        <v>3.4718613184675946</v>
      </c>
      <c r="E584" s="27" t="s">
        <v>6</v>
      </c>
      <c r="F584" s="75">
        <f>(F$592-F$572)/5+F580</f>
        <v>16680</v>
      </c>
      <c r="G584" s="105">
        <f>(G$592-G$572)/5+G580</f>
        <v>4.12</v>
      </c>
      <c r="H584" s="133">
        <f t="shared" si="107"/>
        <v>4048.5436893203882</v>
      </c>
      <c r="I584" s="16">
        <f>IF(I586=0,G587,IF(I586=1,(G586-G587)*I587+G587,IF(I586=2,(G585-G586)*I587+G586,IF(I586=3,(G584-G585)*I587+G585,G584))))</f>
        <v>5.5281422121300121</v>
      </c>
      <c r="J584" s="107">
        <f>(J$592-J$572)/5+J580</f>
        <v>16480</v>
      </c>
      <c r="K584" s="105">
        <f>(K$592-K$572)/5+K580</f>
        <v>3.75</v>
      </c>
      <c r="L584" s="155">
        <f t="shared" si="102"/>
        <v>4394.666666666667</v>
      </c>
      <c r="M584" s="16">
        <f>IF(M586=0,K587,IF(M586=1,(K586-K587)*M587+K587,IF(M586=2,(K585-K586)*M587+K586,IF(M586=3,(K584-K585)*M587+K585,K584))))</f>
        <v>4.1475575027382252</v>
      </c>
      <c r="N584" s="107">
        <f>(N$592-N$572)/5+N580</f>
        <v>16240</v>
      </c>
      <c r="O584" s="105">
        <f>(O$592-O$572)/5+O580</f>
        <v>3.38</v>
      </c>
      <c r="P584" s="133">
        <f t="shared" si="103"/>
        <v>4804.7337278106506</v>
      </c>
      <c r="Q584" s="16">
        <f>IF(Q586=0,O587,IF(Q586=1,(O586-O587)*Q587+O587,IF(Q586=2,(O585-O586)*Q587+O586,IF(Q586=3,(O584-O585)*Q587+O585,O584))))</f>
        <v>3.4534524502386219</v>
      </c>
      <c r="R584" s="107">
        <f>(R$592-R$572)/5+R580</f>
        <v>15980</v>
      </c>
      <c r="S584" s="105">
        <f>(S$592-S$572)/5+S580</f>
        <v>2.9800000000000004</v>
      </c>
      <c r="T584" s="141">
        <f t="shared" si="104"/>
        <v>5362.4161073825499</v>
      </c>
      <c r="U584" s="16">
        <f>IF(U586=0,S587,IF(U586=1,(S586-S587)*U587+S587,IF(U586=2,(S585-S586)*U587+S586,IF(U586=3,(S584-S585)*U587+S585,S584))))</f>
        <v>2.779821661591996</v>
      </c>
      <c r="V584" s="107">
        <f>(V$592-V$572)/5+V580</f>
        <v>15280</v>
      </c>
      <c r="W584" s="105">
        <f>(W$592-W$572)/5+W580</f>
        <v>2.7199999999999998</v>
      </c>
      <c r="X584" s="141">
        <f t="shared" si="105"/>
        <v>5617.6470588235297</v>
      </c>
      <c r="Y584" s="16">
        <f>IF(Y586=0,W587,IF(Y586=1,(W586-W587)*Y587+W587,IF(Y586=2,(W585-W586)*Y587+W586,IF(Y586=3,(W584-W585)*Y587+W585,W584))))</f>
        <v>2.3684215896337113</v>
      </c>
      <c r="Z584" s="107">
        <f>(Z$592-Z$572)/5+Z580</f>
        <v>14480</v>
      </c>
      <c r="AA584" s="105">
        <f>(AA$592-AA$572)/5+AA580</f>
        <v>2.4399999999999995</v>
      </c>
      <c r="AB584" s="145">
        <f t="shared" si="106"/>
        <v>5934.426229508198</v>
      </c>
      <c r="AC584" s="59">
        <f>IF(AC586=0,AA587,IF(AC586=1,(AA586-AA587)*AC587+AA587,IF(AC586=2,(AA585-AA586)*AC587+AA586,IF(AC586=3,(AA584-AA585)*AC587+AA585,AA584))))</f>
        <v>1.9359523351912356</v>
      </c>
      <c r="AE584" s="23"/>
      <c r="AF584" s="23"/>
      <c r="AG584" s="23"/>
      <c r="AH584" s="23"/>
      <c r="AI584" s="23"/>
      <c r="AJ584" s="23"/>
      <c r="AK584" s="23"/>
      <c r="AL584" s="23"/>
    </row>
    <row r="585" spans="1:38" x14ac:dyDescent="0.25">
      <c r="A585" s="192"/>
      <c r="B585" s="187"/>
      <c r="C585" s="13">
        <f>C$1/(21-E$1)*(C$520-B584)</f>
        <v>5619.8347107438021</v>
      </c>
      <c r="D585" s="32">
        <f>(C585/P$1)^(1/1.3)*50+C$391+$C$2/2+$N$2/100*5+X$2/2</f>
        <v>39.867391339663364</v>
      </c>
      <c r="E585" s="28" t="s">
        <v>20</v>
      </c>
      <c r="F585" s="5">
        <v>14000</v>
      </c>
      <c r="G585" s="104">
        <f>(G$593-G$573)/5+G581</f>
        <v>4.3</v>
      </c>
      <c r="H585" s="134">
        <f t="shared" si="107"/>
        <v>3255.8139534883721</v>
      </c>
      <c r="I585" s="63">
        <f>$C585/I584</f>
        <v>1016.5864941774826</v>
      </c>
      <c r="J585" s="49">
        <v>14000</v>
      </c>
      <c r="K585" s="104">
        <f>(K$593-K$573)/5+K581</f>
        <v>3.9300000000000006</v>
      </c>
      <c r="L585" s="153">
        <f t="shared" si="102"/>
        <v>3562.3409669211192</v>
      </c>
      <c r="M585" s="63">
        <f>$C585/M584</f>
        <v>1354.9745138032629</v>
      </c>
      <c r="N585" s="49">
        <v>14000</v>
      </c>
      <c r="O585" s="104">
        <f>(O$593-O$573)/5+O581</f>
        <v>3.5600000000000005</v>
      </c>
      <c r="P585" s="134">
        <f t="shared" si="103"/>
        <v>3932.5842696629206</v>
      </c>
      <c r="Q585" s="63">
        <f>$C585/Q584</f>
        <v>1627.3091324467173</v>
      </c>
      <c r="R585" s="49">
        <v>14000</v>
      </c>
      <c r="S585" s="104">
        <f>(S$593-S$573)/5+S581</f>
        <v>3.1599999999999997</v>
      </c>
      <c r="T585" s="139">
        <f t="shared" si="104"/>
        <v>4430.3797468354433</v>
      </c>
      <c r="U585" s="63">
        <f>$C585/U584</f>
        <v>2021.6529673077441</v>
      </c>
      <c r="V585" s="49">
        <v>14000</v>
      </c>
      <c r="W585" s="104">
        <f>(W$593-W$573)/5+W581</f>
        <v>2.91</v>
      </c>
      <c r="X585" s="139">
        <f t="shared" si="105"/>
        <v>4810.9965635738827</v>
      </c>
      <c r="Y585" s="63">
        <f>$C585/Y584</f>
        <v>2372.8185620926292</v>
      </c>
      <c r="Z585" s="49">
        <v>14000</v>
      </c>
      <c r="AA585" s="104">
        <f>(AA$593-AA$573)/5+AA581</f>
        <v>2.6099999999999994</v>
      </c>
      <c r="AB585" s="147">
        <f t="shared" si="106"/>
        <v>5363.9846743295029</v>
      </c>
      <c r="AC585" s="63">
        <f>IF($C585&gt;Z584,AB584,$C585/AC584)</f>
        <v>2902.8786549068982</v>
      </c>
      <c r="AG585" s="23"/>
      <c r="AL585" s="23"/>
    </row>
    <row r="586" spans="1:38" x14ac:dyDescent="0.25">
      <c r="A586" s="192"/>
      <c r="B586" s="187"/>
      <c r="C586" s="225">
        <f>C587/X$2/60/1.11</f>
        <v>16.891036395017334</v>
      </c>
      <c r="D586" s="38">
        <f>IF(AND(D585&lt;F$5,C585&lt;F587),C585/F587*100,IF(AND(D585&lt;J$5,C585&lt;J587),C585/(F587-((D585-F$5)/(J$5-F$5))*(F587-J587))*100,IF(AND(D585&lt;N$5,C585&lt;N587),C585/(J587-((D585-J$5)/(N$5-J$5))*(J587-N587))*100,IF(AND(D585&lt;R$5,C585&lt;R587),C585/(N587-((D585-N$5)/(R$5-N$5))*(N587-R587))*100,IF(AND(D585&lt;V$5,C589&lt;V587),C585/(R587-((D585-R$5)/(V$5-R$5))*(R587-V587))*100,100)))))</f>
        <v>100</v>
      </c>
      <c r="E586" s="28" t="s">
        <v>21</v>
      </c>
      <c r="F586" s="5">
        <v>11200</v>
      </c>
      <c r="G586" s="104">
        <f>(G$594-G$574)/5+G582</f>
        <v>4.6100000000000003</v>
      </c>
      <c r="H586" s="134">
        <f t="shared" si="107"/>
        <v>2429.5010845986985</v>
      </c>
      <c r="I586" s="130">
        <f>IF($C585&gt;F585,3,IF($C585&gt;F586,2,IF($C585&gt;F587,1,0)))</f>
        <v>1</v>
      </c>
      <c r="J586" s="49">
        <v>11200</v>
      </c>
      <c r="K586" s="104">
        <f>(K$594-K$574)/5+K582</f>
        <v>4.2399999999999993</v>
      </c>
      <c r="L586" s="153">
        <f t="shared" si="102"/>
        <v>2641.5094339622647</v>
      </c>
      <c r="M586" s="130">
        <f>IF($C585&gt;J585,3,IF($C585&gt;J586,2,IF($C585&gt;J587,1,0)))</f>
        <v>1</v>
      </c>
      <c r="N586" s="49">
        <v>11200</v>
      </c>
      <c r="O586" s="104">
        <f>(O$594-O$574)/5+O582</f>
        <v>3.8699999999999992</v>
      </c>
      <c r="P586" s="134">
        <f t="shared" si="103"/>
        <v>2894.0568475452201</v>
      </c>
      <c r="Q586" s="130">
        <f>IF($C585&gt;N585,3,IF($C585&gt;N586,2,IF($C585&gt;N587,1,0)))</f>
        <v>1</v>
      </c>
      <c r="R586" s="49">
        <v>11200</v>
      </c>
      <c r="S586" s="104">
        <f>(S$594-S$574)/5+S582</f>
        <v>3.4699999999999998</v>
      </c>
      <c r="T586" s="139">
        <f t="shared" si="104"/>
        <v>3227.6657060518733</v>
      </c>
      <c r="U586" s="130">
        <f>IF($C585&gt;R585,3,IF($C585&gt;R586,2,IF($C585&gt;R587,1,0)))</f>
        <v>1</v>
      </c>
      <c r="V586" s="49">
        <v>11200</v>
      </c>
      <c r="W586" s="104">
        <f>(W$594-W$574)/5+W582</f>
        <v>3.1399999999999997</v>
      </c>
      <c r="X586" s="139">
        <f t="shared" si="105"/>
        <v>3566.8789808917199</v>
      </c>
      <c r="Y586" s="130">
        <f>IF($C585&gt;V585,3,IF($C585&gt;V586,2,IF($C585&gt;V587,1,0)))</f>
        <v>1</v>
      </c>
      <c r="Z586" s="49">
        <v>11200</v>
      </c>
      <c r="AA586" s="104">
        <f>(AA$594-AA$574)/5+AA582</f>
        <v>2.7599999999999993</v>
      </c>
      <c r="AB586" s="147">
        <f t="shared" si="106"/>
        <v>4057.9710144927544</v>
      </c>
      <c r="AC586" s="129">
        <f>IF($C585&gt;Z584,4,IF($C585&gt;Z585,3,IF($C585&gt;Z586,2,IF($C585&gt;Z587,1,0))))</f>
        <v>1</v>
      </c>
      <c r="AG586" s="23"/>
      <c r="AL586" s="23"/>
    </row>
    <row r="587" spans="1:38" ht="15.75" thickBot="1" x14ac:dyDescent="0.3">
      <c r="A587" s="192"/>
      <c r="B587" s="188"/>
      <c r="C587" s="161">
        <f>D587*D584</f>
        <v>5624.7151195407732</v>
      </c>
      <c r="D587" s="33">
        <f>IF(AND(C585&gt;Z584,D585&gt;Z$5),AB584,IF(D585&gt;V$5,((D585-V$5)/(Z$5-V$5))*(AC585-Y585)+Y585,IF(D585&gt;R$5,((D585-R$5)/(V$5-R$5))*(Y585-U585)+U585,IF(D585&gt;N$5,((D585-N$5)/(R$5-N$5))*(U585-Q585)+Q585,IF(D585&gt;J$5,((D585-J$5)/(N$5-J$5))*(Q585-M585)+M585,IF(D585&gt;F$5,((D585-F$5)/(J$5-F$5))*(M585-I585)+I585,I585))))))</f>
        <v>1620.0863466583978</v>
      </c>
      <c r="E587" s="29" t="s">
        <v>7</v>
      </c>
      <c r="F587" s="114">
        <f>(F$595-F$575)/5+F583</f>
        <v>4940</v>
      </c>
      <c r="G587" s="106">
        <f>(G$595-G$575)/5+G583</f>
        <v>5.6399999999999988</v>
      </c>
      <c r="H587" s="135">
        <f t="shared" si="107"/>
        <v>875.88652482269526</v>
      </c>
      <c r="I587" s="131">
        <f>IF(I586=1,($C585-F587)/(F586-F587),IF(I586=2,($C585-F586)/(F585-F586),IF(I586=3,($C585-F585)/(F584-F585),0)))</f>
        <v>0.10859979404853069</v>
      </c>
      <c r="J587" s="108">
        <f>(J$595-J$575)/5+J583</f>
        <v>4560</v>
      </c>
      <c r="K587" s="106">
        <f>(K$595-K$575)/5+K583</f>
        <v>4.13</v>
      </c>
      <c r="L587" s="156">
        <f t="shared" si="102"/>
        <v>1104.1162227602906</v>
      </c>
      <c r="M587" s="131">
        <f>IF(M586=1,($C585-J587)/(J586-J587),IF(M586=2,($C585-J586)/(J585-J586),IF(M586=3,($C585-J585)/(J584-J585),0)))</f>
        <v>0.15961366125659671</v>
      </c>
      <c r="N587" s="108">
        <f>(N$595-N$575)/5+N583</f>
        <v>4100</v>
      </c>
      <c r="O587" s="106">
        <f>(O$595-O$575)/5+O583</f>
        <v>3.3400000000000003</v>
      </c>
      <c r="P587" s="135">
        <f t="shared" si="103"/>
        <v>1227.5449101796405</v>
      </c>
      <c r="Q587" s="131">
        <f>IF(Q586=1,($C585-N587)/(N586-N587),IF(Q586=2,($C585-N586)/(N585-N586),IF(Q586=3,($C585-N585)/(N584-N585),0)))</f>
        <v>0.21406122686532425</v>
      </c>
      <c r="R587" s="108">
        <f>(R$595-R$575)/5+R583</f>
        <v>3600</v>
      </c>
      <c r="S587" s="106">
        <f>(S$595-S$575)/5+S583</f>
        <v>2.5299999999999994</v>
      </c>
      <c r="T587" s="142">
        <f t="shared" si="104"/>
        <v>1422.9249011857712</v>
      </c>
      <c r="U587" s="131">
        <f>IF(U586=1,($C585-R587)/(R586-R587),IF(U586=2,($C585-R586)/(R585-R586),IF(U586=3,($C585-R585)/(R584-R585),0)))</f>
        <v>0.26576772509786872</v>
      </c>
      <c r="V587" s="108">
        <f>(V$595-V$575)/5+V583</f>
        <v>3100</v>
      </c>
      <c r="W587" s="106">
        <f>(W$595-W$575)/5+W583</f>
        <v>2.0200000000000005</v>
      </c>
      <c r="X587" s="142">
        <f t="shared" si="105"/>
        <v>1534.6534653465344</v>
      </c>
      <c r="Y587" s="131">
        <f>IF(Y586=1,($C585-V587)/(V586-V587),IF(Y586=2,($C585-V586)/(V585-V586),IF(Y586=3,($C585-V585)/(V584-V585),0)))</f>
        <v>0.311090705030099</v>
      </c>
      <c r="Z587" s="108">
        <f>(Z$595-Z$575)/5+Z583</f>
        <v>2600</v>
      </c>
      <c r="AA587" s="106">
        <f>(AA$595-AA$575)/5+AA583</f>
        <v>1.49</v>
      </c>
      <c r="AB587" s="148">
        <f t="shared" si="106"/>
        <v>1744.9664429530201</v>
      </c>
      <c r="AC587" s="131">
        <f>IF(AC586=1,($C585-Z587)/(Z586-Z587),IF(AC586=2,($C585-Z586)/(Z585-Z586),IF(AC586=3,($C585-Z585)/(Z584-Z585),0)))</f>
        <v>0.35114357101672117</v>
      </c>
      <c r="AG587" s="23"/>
      <c r="AL587" s="23"/>
    </row>
    <row r="588" spans="1:38" x14ac:dyDescent="0.25">
      <c r="A588" s="192"/>
      <c r="B588" s="186">
        <v>6</v>
      </c>
      <c r="C588" s="34"/>
      <c r="D588" s="31">
        <f>IF(D589&gt;V$5,(1-(D589-V$5)/(Z$5-V$5))*(Y588-AC588)+AC588,IF(D589&gt;R$5,(1-(D589-R$5)/(V$5-R$5))*(U588-Y588)+Y588,IF(D589&gt;N$5,(1-(D589-N$5)/(R$5-N$5))*(Q588-U588)+U588,IF(D589&gt;J$5,(1-(D589-J$5)/(N$5-J$5))*(M588-Q588)+Q588,IF(D589&gt;F$5,(1-(D589-F$5)/(J$5-F$5))*(I588-M588)+M588,I588)))))</f>
        <v>3.6864676965717527</v>
      </c>
      <c r="E588" s="27" t="s">
        <v>6</v>
      </c>
      <c r="F588" s="75">
        <f>(F$592-F$572)/5+F584</f>
        <v>16740</v>
      </c>
      <c r="G588" s="105">
        <f>(G$592-G$572)/5+G584</f>
        <v>4.41</v>
      </c>
      <c r="H588" s="133">
        <f t="shared" si="107"/>
        <v>3795.9183673469388</v>
      </c>
      <c r="I588" s="16">
        <f>IF(I590=0,G591,IF(I590=1,(G590-G591)*I591+G591,IF(I590=2,(G589-G590)*I591+G590,IF(I590=3,(G588-G589)*I591+G589,G588))))</f>
        <v>6.0154606672788473</v>
      </c>
      <c r="J588" s="107">
        <f>(J$592-J$572)/5+J584</f>
        <v>16540</v>
      </c>
      <c r="K588" s="105">
        <f>(K$592-K$572)/5+K584</f>
        <v>4</v>
      </c>
      <c r="L588" s="155">
        <f t="shared" si="102"/>
        <v>4135</v>
      </c>
      <c r="M588" s="16">
        <f>IF(M590=0,K591,IF(M590=1,(K590-K591)*M591+K591,IF(M590=2,(K589-K590)*M591+K590,IF(M590=3,(K588-K589)*M591+K589,K588))))</f>
        <v>4.3206640653401518</v>
      </c>
      <c r="N588" s="107">
        <f>(N$592-N$572)/5+N584</f>
        <v>16320</v>
      </c>
      <c r="O588" s="105">
        <f>(O$592-O$572)/5+O584</f>
        <v>3.59</v>
      </c>
      <c r="P588" s="133">
        <f t="shared" si="103"/>
        <v>4545.9610027855151</v>
      </c>
      <c r="Q588" s="16">
        <f>IF(Q590=0,O591,IF(Q590=1,(O590-O591)*Q591+O591,IF(Q590=2,(O589-O590)*Q591+O590,IF(Q590=3,(O588-O589)*Q591+O589,O588))))</f>
        <v>3.551313257104042</v>
      </c>
      <c r="R588" s="107">
        <f>(R$592-R$572)/5+R584</f>
        <v>16040</v>
      </c>
      <c r="S588" s="105">
        <f>(S$592-S$572)/5+S584</f>
        <v>3.1400000000000006</v>
      </c>
      <c r="T588" s="141">
        <f t="shared" si="104"/>
        <v>5108.2802547770689</v>
      </c>
      <c r="U588" s="16">
        <f>IF(U590=0,S591,IF(U590=1,(S590-S591)*U591+S591,IF(U590=2,(S589-S590)*U591+S590,IF(U590=3,(S588-S589)*U591+S589,S588))))</f>
        <v>2.8112778130959941</v>
      </c>
      <c r="V588" s="107">
        <f>(V$592-V$572)/5+V584</f>
        <v>15340</v>
      </c>
      <c r="W588" s="105">
        <f>(W$592-W$572)/5+W584</f>
        <v>2.8099999999999996</v>
      </c>
      <c r="X588" s="141">
        <f t="shared" si="105"/>
        <v>5459.0747330960858</v>
      </c>
      <c r="Y588" s="16">
        <f>IF(Y590=0,W591,IF(Y590=1,(W590-W591)*Y591+W591,IF(Y590=2,(W589-W590)*Y591+W590,IF(Y590=3,(W588-W589)*Y591+W589,W588))))</f>
        <v>2.3727063626406455</v>
      </c>
      <c r="Z588" s="107">
        <f>(Z$592-Z$572)/5+Z584</f>
        <v>14540</v>
      </c>
      <c r="AA588" s="105">
        <f>(AA$592-AA$572)/5+AA584</f>
        <v>2.4699999999999993</v>
      </c>
      <c r="AB588" s="145">
        <f t="shared" si="106"/>
        <v>5886.6396761133619</v>
      </c>
      <c r="AC588" s="59">
        <f>IF(AC590=0,AA591,IF(AC590=1,(AA590-AA591)*AC591+AA591,IF(AC590=2,(AA589-AA590)*AC591+AA590,IF(AC590=3,(AA588-AA589)*AC591+AA589,AA588))))</f>
        <v>1.9165214124718255</v>
      </c>
      <c r="AE588" s="23"/>
      <c r="AF588" s="23"/>
      <c r="AG588" s="23"/>
      <c r="AH588" s="23"/>
      <c r="AI588" s="23"/>
      <c r="AJ588" s="23"/>
      <c r="AK588" s="23"/>
      <c r="AL588" s="23"/>
    </row>
    <row r="589" spans="1:38" x14ac:dyDescent="0.25">
      <c r="A589" s="192"/>
      <c r="B589" s="187"/>
      <c r="C589" s="13">
        <f>C$1/(21-E$1)*(C$520-B588)</f>
        <v>5289.2561983471078</v>
      </c>
      <c r="D589" s="32">
        <f>(C589/P$1)^(1/1.3)*50+C$391+$C$2/2+$N$2/100*5+X$2/2</f>
        <v>39.121633213217912</v>
      </c>
      <c r="E589" s="28" t="s">
        <v>20</v>
      </c>
      <c r="F589" s="5">
        <v>14000</v>
      </c>
      <c r="G589" s="104">
        <f>(G$593-G$573)/5+G585</f>
        <v>4.5999999999999996</v>
      </c>
      <c r="H589" s="134">
        <f t="shared" si="107"/>
        <v>3043.4782608695655</v>
      </c>
      <c r="I589" s="63">
        <f>$C589/I588</f>
        <v>879.27699820531859</v>
      </c>
      <c r="J589" s="49">
        <v>14000</v>
      </c>
      <c r="K589" s="104">
        <f>(K$593-K$573)/5+K585</f>
        <v>4.1900000000000004</v>
      </c>
      <c r="L589" s="153">
        <f t="shared" si="102"/>
        <v>3341.2887828162288</v>
      </c>
      <c r="M589" s="63">
        <f>$C589/M588</f>
        <v>1224.1766817228133</v>
      </c>
      <c r="N589" s="49">
        <v>14000</v>
      </c>
      <c r="O589" s="104">
        <f>(O$593-O$573)/5+O585</f>
        <v>3.7800000000000007</v>
      </c>
      <c r="P589" s="134">
        <f t="shared" si="103"/>
        <v>3703.703703703703</v>
      </c>
      <c r="Q589" s="63">
        <f>$C589/Q588</f>
        <v>1489.3803546523211</v>
      </c>
      <c r="R589" s="49">
        <v>14000</v>
      </c>
      <c r="S589" s="104">
        <f>(S$593-S$573)/5+S585</f>
        <v>3.3299999999999996</v>
      </c>
      <c r="T589" s="139">
        <f t="shared" si="104"/>
        <v>4204.2042042042049</v>
      </c>
      <c r="U589" s="63">
        <f>$C589/U588</f>
        <v>1881.4420167611163</v>
      </c>
      <c r="V589" s="49">
        <v>14000</v>
      </c>
      <c r="W589" s="104">
        <f>(W$593-W$573)/5+W585</f>
        <v>3.0300000000000002</v>
      </c>
      <c r="X589" s="139">
        <f t="shared" si="105"/>
        <v>4620.4620462046205</v>
      </c>
      <c r="Y589" s="63">
        <f>$C589/Y588</f>
        <v>2229.2080813828811</v>
      </c>
      <c r="Z589" s="49">
        <v>14000</v>
      </c>
      <c r="AA589" s="104">
        <f>(AA$593-AA$573)/5+AA585</f>
        <v>2.6799999999999993</v>
      </c>
      <c r="AB589" s="147">
        <f t="shared" si="106"/>
        <v>5223.8805970149269</v>
      </c>
      <c r="AC589" s="63">
        <f>IF($C589&gt;Z588,AB588,$C589/AC588)</f>
        <v>2759.8210820537151</v>
      </c>
      <c r="AL589" s="23"/>
    </row>
    <row r="590" spans="1:38" x14ac:dyDescent="0.25">
      <c r="A590" s="192"/>
      <c r="B590" s="187"/>
      <c r="C590" s="225">
        <f>C591/X$2/60/1.11</f>
        <v>15.972381117854294</v>
      </c>
      <c r="D590" s="38">
        <f>IF(AND(D589&lt;F$5,C589&lt;F591),C589/F591*100,IF(AND(D589&lt;J$5,C589&lt;J591),C589/(F591-((D589-F$5)/(J$5-F$5))*(F591-J591))*100,IF(AND(D589&lt;N$5,C589&lt;N591),C589/(J591-((D589-J$5)/(N$5-J$5))*(J591-N591))*100,IF(AND(D589&lt;R$5,C589&lt;R591),C589/(N591-((D589-N$5)/(R$5-N$5))*(N591-R591))*100,IF(AND(D589&lt;V$5,C593&lt;V591),C589/(R591-((D589-R$5)/(V$5-R$5))*(R591-V591))*100,100)))))</f>
        <v>100</v>
      </c>
      <c r="E590" s="28" t="s">
        <v>21</v>
      </c>
      <c r="F590" s="5">
        <v>11200</v>
      </c>
      <c r="G590" s="104">
        <f>(G$594-G$574)/5+G586</f>
        <v>4.9300000000000006</v>
      </c>
      <c r="H590" s="134">
        <f t="shared" si="107"/>
        <v>2271.805273833671</v>
      </c>
      <c r="I590" s="130">
        <f>IF($C589&gt;F589,3,IF($C589&gt;F590,2,IF($C589&gt;F591,1,0)))</f>
        <v>1</v>
      </c>
      <c r="J590" s="49">
        <v>11200</v>
      </c>
      <c r="K590" s="104">
        <f>(K$594-K$574)/5+K586</f>
        <v>4.5199999999999996</v>
      </c>
      <c r="L590" s="153">
        <f t="shared" si="102"/>
        <v>2477.8761061946907</v>
      </c>
      <c r="M590" s="130">
        <f>IF($C589&gt;J589,3,IF($C589&gt;J590,2,IF($C589&gt;J591,1,0)))</f>
        <v>1</v>
      </c>
      <c r="N590" s="49">
        <v>11200</v>
      </c>
      <c r="O590" s="104">
        <f>(O$594-O$574)/5+O586</f>
        <v>4.1099999999999994</v>
      </c>
      <c r="P590" s="134">
        <f t="shared" si="103"/>
        <v>2725.0608272506088</v>
      </c>
      <c r="Q590" s="130">
        <f>IF($C589&gt;N589,3,IF($C589&gt;N590,2,IF($C589&gt;N591,1,0)))</f>
        <v>1</v>
      </c>
      <c r="R590" s="49">
        <v>11200</v>
      </c>
      <c r="S590" s="104">
        <f>(S$594-S$574)/5+S586</f>
        <v>3.6599999999999997</v>
      </c>
      <c r="T590" s="139">
        <f t="shared" si="104"/>
        <v>3060.1092896174864</v>
      </c>
      <c r="U590" s="130">
        <f>IF($C589&gt;R589,3,IF($C589&gt;R590,2,IF($C589&gt;R591,1,0)))</f>
        <v>1</v>
      </c>
      <c r="V590" s="49">
        <v>11200</v>
      </c>
      <c r="W590" s="104">
        <f>(W$594-W$574)/5+W586</f>
        <v>3.2699999999999996</v>
      </c>
      <c r="X590" s="139">
        <f t="shared" si="105"/>
        <v>3425.0764525993886</v>
      </c>
      <c r="Y590" s="130">
        <f>IF($C589&gt;V589,3,IF($C589&gt;V590,2,IF($C589&gt;V591,1,0)))</f>
        <v>1</v>
      </c>
      <c r="Z590" s="49">
        <v>11200</v>
      </c>
      <c r="AA590" s="104">
        <f>(AA$594-AA$574)/5+AA586</f>
        <v>2.8299999999999992</v>
      </c>
      <c r="AB590" s="147">
        <f t="shared" si="106"/>
        <v>3957.5971731448776</v>
      </c>
      <c r="AC590" s="129">
        <f>IF($C589&gt;Z588,4,IF($C589&gt;Z589,3,IF($C589&gt;Z590,2,IF($C589&gt;Z591,1,0))))</f>
        <v>1</v>
      </c>
      <c r="AL590" s="23"/>
    </row>
    <row r="591" spans="1:38" ht="15.75" thickBot="1" x14ac:dyDescent="0.3">
      <c r="A591" s="192"/>
      <c r="B591" s="188"/>
      <c r="C591" s="161">
        <f>D591*D588</f>
        <v>5318.80291224548</v>
      </c>
      <c r="D591" s="33">
        <f>IF(AND(C589&gt;Z588,D589&gt;Z$5),AB588,IF(D589&gt;V$5,((D589-V$5)/(Z$5-V$5))*(AC589-Y589)+Y589,IF(D589&gt;R$5,((D589-R$5)/(V$5-R$5))*(Y589-U589)+U589,IF(D589&gt;N$5,((D589-N$5)/(R$5-N$5))*(U589-Q589)+Q589,IF(D589&gt;J$5,((D589-J$5)/(N$5-J$5))*(Q589-M589)+M589,IF(D589&gt;F$5,((D589-F$5)/(J$5-F$5))*(M589-I589)+I589,I589))))))</f>
        <v>1442.7911350455411</v>
      </c>
      <c r="E591" s="29" t="s">
        <v>7</v>
      </c>
      <c r="F591" s="114">
        <f>(F$595-F$575)/5+F587</f>
        <v>4720</v>
      </c>
      <c r="G591" s="106">
        <f>(G$595-G$575)/5+G587</f>
        <v>6.1199999999999983</v>
      </c>
      <c r="H591" s="135">
        <f t="shared" si="107"/>
        <v>771.24183006535964</v>
      </c>
      <c r="I591" s="131">
        <f>IF(I590=1,($C589-F591)/(F590-F591),IF(I590=2,($C589-F590)/(F589-F590),IF(I590=3,($C589-F589)/(F588-F589),0)))</f>
        <v>8.7848178757269718E-2</v>
      </c>
      <c r="J591" s="108">
        <f>(J$595-J$575)/5+J587</f>
        <v>4380</v>
      </c>
      <c r="K591" s="106">
        <f>(K$595-K$575)/5+K587</f>
        <v>4.29</v>
      </c>
      <c r="L591" s="156">
        <f t="shared" si="102"/>
        <v>1020.979020979021</v>
      </c>
      <c r="M591" s="131">
        <f>IF(M590=1,($C589-J591)/(J590-J591),IF(M590=2,($C589-J590)/(J589-J590),IF(M590=3,($C589-J589)/(J588-J589),0)))</f>
        <v>0.13332202321805101</v>
      </c>
      <c r="N591" s="108">
        <f>(N$595-N$575)/5+N587</f>
        <v>3900</v>
      </c>
      <c r="O591" s="106">
        <f>(O$595-O$575)/5+O587</f>
        <v>3.4200000000000004</v>
      </c>
      <c r="P591" s="135">
        <f t="shared" si="103"/>
        <v>1140.3508771929824</v>
      </c>
      <c r="Q591" s="131">
        <f>IF(Q590=1,($C589-N591)/(N590-N591),IF(Q590=2,($C589-N590)/(N589-N590),IF(Q590=3,($C589-N589)/(N588-N589),0)))</f>
        <v>0.19030906826672708</v>
      </c>
      <c r="R591" s="108">
        <f>(R$595-R$575)/5+R587</f>
        <v>3400</v>
      </c>
      <c r="S591" s="106">
        <f>(S$595-S$575)/5+S587</f>
        <v>2.5399999999999991</v>
      </c>
      <c r="T591" s="142">
        <f t="shared" si="104"/>
        <v>1338.5826771653549</v>
      </c>
      <c r="U591" s="131">
        <f>IF(U590=1,($C589-R591)/(R590-R591),IF(U590=2,($C589-R590)/(R589-R590),IF(U590=3,($C589-R589)/(R588-R589),0)))</f>
        <v>0.24221233312142407</v>
      </c>
      <c r="V591" s="108">
        <f>(V$595-V$575)/5+V587</f>
        <v>2900</v>
      </c>
      <c r="W591" s="106">
        <f>(W$595-W$575)/5+W587</f>
        <v>2.0100000000000007</v>
      </c>
      <c r="X591" s="142">
        <f t="shared" si="105"/>
        <v>1442.7860696517407</v>
      </c>
      <c r="Y591" s="131">
        <f>IF(Y590=1,($C589-V591)/(V590-V591),IF(Y590=2,($C589-V590)/(V589-V590),IF(Y590=3,($C589-V589)/(V588-V589),0)))</f>
        <v>0.28786219257194068</v>
      </c>
      <c r="Z591" s="108">
        <f>(Z$595-Z$575)/5+Z587</f>
        <v>2400</v>
      </c>
      <c r="AA591" s="106">
        <f>(AA$595-AA$575)/5+AA587</f>
        <v>1.47</v>
      </c>
      <c r="AB591" s="148">
        <f t="shared" si="106"/>
        <v>1632.6530612244899</v>
      </c>
      <c r="AC591" s="131">
        <f>IF(AC590=1,($C589-Z591)/(Z590-Z591),IF(AC590=2,($C589-Z590)/(Z589-Z590),IF(AC590=3,($C589-Z589)/(Z588-Z589),0)))</f>
        <v>0.32832456799398951</v>
      </c>
      <c r="AL591" s="23"/>
    </row>
    <row r="592" spans="1:38" x14ac:dyDescent="0.25">
      <c r="A592" s="192"/>
      <c r="B592" s="186">
        <v>7</v>
      </c>
      <c r="C592" s="34"/>
      <c r="D592" s="31">
        <f>IF(D593&gt;V$5,(1-(D593-V$5)/(Z$5-V$5))*(Y592-AC592)+AC592,IF(D593&gt;R$5,(1-(D593-R$5)/(V$5-R$5))*(U592-Y592)+Y592,IF(D593&gt;N$5,(1-(D593-N$5)/(R$5-N$5))*(Q592-U592)+U592,IF(D593&gt;J$5,(1-(D593-J$5)/(N$5-J$5))*(M592-Q592)+Q592,IF(D593&gt;F$5,(1-(D593-F$5)/(J$5-F$5))*(I592-M592)+M592,I592)))))</f>
        <v>3.9190523305138991</v>
      </c>
      <c r="E592" s="27" t="s">
        <v>6</v>
      </c>
      <c r="F592" s="3">
        <v>16800</v>
      </c>
      <c r="G592" s="74">
        <v>4.7</v>
      </c>
      <c r="H592" s="133">
        <f t="shared" si="107"/>
        <v>3574.4680851063827</v>
      </c>
      <c r="I592" s="16">
        <f>IF(I594=0,G595,IF(I594=1,(G594-G595)*I595+G595,IF(I594=2,(G593-G594)*I595+G594,IF(I594=3,(G592-G593)*I595+G593,G592))))</f>
        <v>6.5075798692487972</v>
      </c>
      <c r="J592" s="48">
        <v>16600</v>
      </c>
      <c r="K592" s="4">
        <v>4.25</v>
      </c>
      <c r="L592" s="155">
        <f t="shared" si="102"/>
        <v>3905.8823529411766</v>
      </c>
      <c r="M592" s="16">
        <f>IF(M594=0,K595,IF(M594=1,(K594-K595)*M595+K595,IF(M594=2,(K593-K594)*M595+K594,IF(M594=3,(K592-K593)*M595+K593,K592))))</f>
        <v>4.4879338842975205</v>
      </c>
      <c r="N592" s="48">
        <v>16400</v>
      </c>
      <c r="O592" s="4">
        <v>3.8</v>
      </c>
      <c r="P592" s="133">
        <f t="shared" si="103"/>
        <v>4315.7894736842109</v>
      </c>
      <c r="Q592" s="16">
        <f>IF(Q594=0,O595,IF(Q594=1,(O594-O595)*Q595+O595,IF(Q594=2,(O593-O594)*Q595+O594,IF(Q594=3,(O592-O593)*Q595+O593,O592))))</f>
        <v>3.6426501377410467</v>
      </c>
      <c r="R592" s="48">
        <v>16100</v>
      </c>
      <c r="S592" s="4">
        <v>3.3</v>
      </c>
      <c r="T592" s="141">
        <f t="shared" si="104"/>
        <v>4878.787878787879</v>
      </c>
      <c r="U592" s="16">
        <f>IF(U594=0,S595,IF(U594=1,(S594-S595)*U595+S595,IF(U594=2,(S593-S594)*U595+S594,IF(U594=3,(S592-S593)*U595+S593,S592))))</f>
        <v>2.835785123966942</v>
      </c>
      <c r="V592" s="48">
        <v>15400</v>
      </c>
      <c r="W592" s="4">
        <v>2.9</v>
      </c>
      <c r="X592" s="141">
        <f t="shared" si="105"/>
        <v>5310.3448275862074</v>
      </c>
      <c r="Y592" s="16">
        <f>IF(Y594=0,W595,IF(Y594=1,(W594-W595)*Y595+W595,IF(Y594=2,(W593-W594)*Y595+W594,IF(Y594=3,(W592-W593)*Y595+W593,W592))))</f>
        <v>2.3720175012153621</v>
      </c>
      <c r="Z592" s="48">
        <v>14600</v>
      </c>
      <c r="AA592" s="4">
        <v>2.5</v>
      </c>
      <c r="AB592" s="149">
        <f t="shared" si="106"/>
        <v>5840</v>
      </c>
      <c r="AC592" s="59">
        <f>IF(AC594=0,AA595,IF(AC594=1,(AA594-AA595)*AC595+AA595,IF(AC594=2,(AA593-AA594)*AC595+AA594,IF(AC594=3,(AA592-AA593)*AC595+AA593,AA592))))</f>
        <v>1.8944536271809</v>
      </c>
      <c r="AE592" s="23"/>
      <c r="AF592" s="23"/>
      <c r="AG592" s="23"/>
      <c r="AH592" s="23"/>
      <c r="AI592" s="23"/>
      <c r="AJ592" s="23"/>
      <c r="AK592" s="23"/>
      <c r="AL592" s="23"/>
    </row>
    <row r="593" spans="1:38" x14ac:dyDescent="0.25">
      <c r="A593" s="192"/>
      <c r="B593" s="187"/>
      <c r="C593" s="13">
        <f>C$1/(21-E$1)*(C$520-B592)</f>
        <v>4958.6776859504134</v>
      </c>
      <c r="D593" s="32">
        <f>(C593/P$1)^(1/1.3)*50+C$391+$C$2/2+$N$2/100*5+X$2/2</f>
        <v>38.365033079726999</v>
      </c>
      <c r="E593" s="28" t="s">
        <v>20</v>
      </c>
      <c r="F593" s="5">
        <v>14000</v>
      </c>
      <c r="G593" s="71">
        <v>4.9000000000000004</v>
      </c>
      <c r="H593" s="134">
        <f t="shared" si="107"/>
        <v>2857.1428571428569</v>
      </c>
      <c r="I593" s="63">
        <f>$C593/I592</f>
        <v>761.98491383599696</v>
      </c>
      <c r="J593" s="49">
        <v>14000</v>
      </c>
      <c r="K593" s="6">
        <v>4.45</v>
      </c>
      <c r="L593" s="153">
        <f t="shared" si="102"/>
        <v>3146.067415730337</v>
      </c>
      <c r="M593" s="63">
        <f>$C593/M592</f>
        <v>1104.8909840895699</v>
      </c>
      <c r="N593" s="49">
        <v>14000</v>
      </c>
      <c r="O593" s="6">
        <v>4</v>
      </c>
      <c r="P593" s="134">
        <f t="shared" si="103"/>
        <v>3500</v>
      </c>
      <c r="Q593" s="63">
        <f>$C593/Q592</f>
        <v>1361.2829940965696</v>
      </c>
      <c r="R593" s="49">
        <v>14000</v>
      </c>
      <c r="S593" s="6">
        <v>3.5</v>
      </c>
      <c r="T593" s="139">
        <f t="shared" si="104"/>
        <v>4000</v>
      </c>
      <c r="U593" s="63">
        <f>$C593/U592</f>
        <v>1748.6083991490107</v>
      </c>
      <c r="V593" s="49">
        <v>14000</v>
      </c>
      <c r="W593" s="6">
        <v>3.15</v>
      </c>
      <c r="X593" s="139">
        <f t="shared" si="105"/>
        <v>4444.4444444444443</v>
      </c>
      <c r="Y593" s="63">
        <f>$C593/Y592</f>
        <v>2090.4895024634984</v>
      </c>
      <c r="Z593" s="49">
        <v>14000</v>
      </c>
      <c r="AA593" s="6">
        <v>2.75</v>
      </c>
      <c r="AB593" s="147">
        <f t="shared" si="106"/>
        <v>5090.909090909091</v>
      </c>
      <c r="AC593" s="63">
        <f>IF($C593&gt;Z592,AB592,$C593/AC592)</f>
        <v>2617.4711351099822</v>
      </c>
      <c r="AL593" s="23"/>
    </row>
    <row r="594" spans="1:38" x14ac:dyDescent="0.25">
      <c r="A594" s="192"/>
      <c r="B594" s="187"/>
      <c r="C594" s="225">
        <f>C595/X$2/60/1.11</f>
        <v>15.034149720647203</v>
      </c>
      <c r="D594" s="38">
        <f>IF(AND(D593&lt;F$5,C593&lt;F595),C593/F595*100,IF(AND(D593&lt;J$5,C593&lt;J595),C593/(F595-((D593-F$5)/(J$5-F$5))*(F595-J595))*100,IF(AND(D593&lt;N$5,C593&lt;N595),C593/(J595-((D593-J$5)/(N$5-J$5))*(J595-N595))*100,IF(AND(D593&lt;R$5,C593&lt;R595),C593/(N595-((D593-N$5)/(R$5-N$5))*(N595-R595))*100,IF(AND(D593&lt;V$5,C597&lt;V595),C593/(R595-((D593-R$5)/(V$5-R$5))*(R595-V595))*100,100)))))</f>
        <v>100</v>
      </c>
      <c r="E594" s="28" t="s">
        <v>21</v>
      </c>
      <c r="F594" s="5">
        <v>11200</v>
      </c>
      <c r="G594" s="71">
        <v>5.25</v>
      </c>
      <c r="H594" s="134">
        <f t="shared" si="107"/>
        <v>2133.3333333333335</v>
      </c>
      <c r="I594" s="132">
        <f>IF($C593&gt;F593,3,IF($C593&gt;F594,2,IF($C593&gt;F595,1,0)))</f>
        <v>1</v>
      </c>
      <c r="J594" s="49">
        <v>11200</v>
      </c>
      <c r="K594" s="6">
        <v>4.8</v>
      </c>
      <c r="L594" s="153">
        <f t="shared" si="102"/>
        <v>2333.3333333333335</v>
      </c>
      <c r="M594" s="132">
        <f>IF($C593&gt;J593,3,IF($C593&gt;J594,2,IF($C593&gt;J595,1,0)))</f>
        <v>1</v>
      </c>
      <c r="N594" s="49">
        <v>11200</v>
      </c>
      <c r="O594" s="6">
        <v>4.3499999999999996</v>
      </c>
      <c r="P594" s="134">
        <f t="shared" si="103"/>
        <v>2574.7126436781609</v>
      </c>
      <c r="Q594" s="132">
        <f>IF($C593&gt;N593,3,IF($C593&gt;N594,2,IF($C593&gt;N595,1,0)))</f>
        <v>1</v>
      </c>
      <c r="R594" s="49">
        <v>11200</v>
      </c>
      <c r="S594" s="6">
        <v>3.85</v>
      </c>
      <c r="T594" s="139">
        <f t="shared" si="104"/>
        <v>2909.090909090909</v>
      </c>
      <c r="U594" s="132">
        <f>IF($C593&gt;R593,3,IF($C593&gt;R594,2,IF($C593&gt;R595,1,0)))</f>
        <v>1</v>
      </c>
      <c r="V594" s="49">
        <v>11200</v>
      </c>
      <c r="W594" s="6">
        <v>3.4</v>
      </c>
      <c r="X594" s="139">
        <f t="shared" si="105"/>
        <v>3294.1176470588234</v>
      </c>
      <c r="Y594" s="132">
        <f>IF($C593&gt;V593,3,IF($C593&gt;V594,2,IF($C593&gt;V595,1,0)))</f>
        <v>1</v>
      </c>
      <c r="Z594" s="49">
        <v>11200</v>
      </c>
      <c r="AA594" s="6">
        <v>2.9</v>
      </c>
      <c r="AB594" s="147">
        <f t="shared" si="106"/>
        <v>3862.0689655172414</v>
      </c>
      <c r="AC594" s="129">
        <f>IF($C593&gt;Z592,4,IF($C593&gt;Z593,3,IF($C593&gt;Z594,2,IF($C593&gt;Z595,1,0))))</f>
        <v>1</v>
      </c>
      <c r="AL594" s="23"/>
    </row>
    <row r="595" spans="1:38" ht="15.75" thickBot="1" x14ac:dyDescent="0.3">
      <c r="A595" s="192"/>
      <c r="B595" s="188"/>
      <c r="C595" s="161">
        <f>D595*D592</f>
        <v>5006.3718569755192</v>
      </c>
      <c r="D595" s="33">
        <f>IF(AND(C593&gt;Z592,D593&gt;Z$5),AB592,IF(D593&gt;V$5,((D593-V$5)/(Z$5-V$5))*(AC593-Y593)+Y593,IF(D593&gt;R$5,((D593-R$5)/(V$5-R$5))*(Y593-U593)+U593,IF(D593&gt;N$5,((D593-N$5)/(R$5-N$5))*(U593-Q593)+Q593,IF(D593&gt;J$5,((D593-J$5)/(N$5-J$5))*(Q593-M593)+M593,IF(D593&gt;F$5,((D593-F$5)/(J$5-F$5))*(M593-I593)+I593,I593))))))</f>
        <v>1277.4445030998199</v>
      </c>
      <c r="E595" s="29" t="s">
        <v>7</v>
      </c>
      <c r="F595" s="7">
        <v>4500</v>
      </c>
      <c r="G595" s="73">
        <v>6.6</v>
      </c>
      <c r="H595" s="135">
        <f t="shared" si="107"/>
        <v>681.81818181818187</v>
      </c>
      <c r="I595" s="131">
        <f>IF(I594=1,($C593-F595)/(F594-F595),IF(I594=2,($C593-F594)/(F593-F594),IF(I594=3,($C593-F593)/(F592-F593),0)))</f>
        <v>6.8459356112002004E-2</v>
      </c>
      <c r="J595" s="50">
        <v>4200</v>
      </c>
      <c r="K595" s="8">
        <v>4.45</v>
      </c>
      <c r="L595" s="156">
        <f t="shared" si="102"/>
        <v>943.82022471910113</v>
      </c>
      <c r="M595" s="131">
        <f>IF(M594=1,($C593-J595)/(J594-J595),IF(M594=2,($C593-J594)/(J593-J594),IF(M594=3,($C593-J593)/(J592-J593),0)))</f>
        <v>0.10838252656434477</v>
      </c>
      <c r="N595" s="50">
        <v>3700</v>
      </c>
      <c r="O595" s="8">
        <v>3.5</v>
      </c>
      <c r="P595" s="135">
        <f t="shared" si="103"/>
        <v>1057.1428571428571</v>
      </c>
      <c r="Q595" s="131">
        <f>IF(Q594=1,($C593-N595)/(N594-N595),IF(Q594=2,($C593-N594)/(N593-N594),IF(Q594=3,($C593-N593)/(N592-N593),0)))</f>
        <v>0.16782369146005513</v>
      </c>
      <c r="R595" s="50">
        <v>3200</v>
      </c>
      <c r="S595" s="8">
        <v>2.5499999999999998</v>
      </c>
      <c r="T595" s="142">
        <f t="shared" si="104"/>
        <v>1254.9019607843138</v>
      </c>
      <c r="U595" s="131">
        <f>IF(U594=1,($C593-R595)/(R594-R595),IF(U594=2,($C593-R594)/(R593-R594),IF(U594=3,($C593-R593)/(R592-R593),0)))</f>
        <v>0.21983471074380168</v>
      </c>
      <c r="V595" s="50">
        <v>2700</v>
      </c>
      <c r="W595" s="8">
        <v>2</v>
      </c>
      <c r="X595" s="142">
        <f t="shared" si="105"/>
        <v>1350</v>
      </c>
      <c r="Y595" s="131">
        <f>IF(Y594=1,($C593-V595)/(V594-V595),IF(Y594=2,($C593-V594)/(V593-V594),IF(Y594=3,($C593-V593)/(V592-V593),0)))</f>
        <v>0.26572678658240156</v>
      </c>
      <c r="Z595" s="50">
        <v>2200</v>
      </c>
      <c r="AA595" s="8">
        <v>1.45</v>
      </c>
      <c r="AB595" s="148">
        <f t="shared" si="106"/>
        <v>1517.2413793103449</v>
      </c>
      <c r="AC595" s="131">
        <f>IF(AC594=1,($C593-Z595)/(Z594-Z595),IF(AC594=2,($C593-Z594)/(Z593-Z594),IF(AC594=3,($C593-Z593)/(Z592-Z593),0)))</f>
        <v>0.3065197428833793</v>
      </c>
      <c r="AL595" s="23"/>
    </row>
    <row r="596" spans="1:38" x14ac:dyDescent="0.25">
      <c r="A596" s="192"/>
      <c r="B596" s="186">
        <v>8</v>
      </c>
      <c r="C596" s="34"/>
      <c r="D596" s="31">
        <f>IF(D597&gt;V$5,(1-(D597-V$5)/(Z$5-V$5))*(Y596-AC596)+AC596,IF(D597&gt;R$5,(1-(D597-R$5)/(V$5-R$5))*(U596-Y596)+Y596,IF(D597&gt;N$5,(1-(D597-N$5)/(R$5-N$5))*(Q596-U596)+U596,IF(D597&gt;J$5,(1-(D597-J$5)/(N$5-J$5))*(M596-Q596)+Q596,IF(D597&gt;F$5,(1-(D597-F$5)/(J$5-F$5))*(I596-M596)+M596,I596)))))</f>
        <v>4.1499911729060033</v>
      </c>
      <c r="E596" s="27" t="s">
        <v>6</v>
      </c>
      <c r="F596" s="75">
        <f>(F$612-F$592)/5+F592</f>
        <v>16860</v>
      </c>
      <c r="G596" s="105">
        <f>(G$612-G$592)/5+G592</f>
        <v>4.8100000000000005</v>
      </c>
      <c r="H596" s="133">
        <f t="shared" si="107"/>
        <v>3505.1975051975051</v>
      </c>
      <c r="I596" s="16">
        <f>IF(I598=0,G599,IF(I598=1,(G598-G599)*I599+G599,IF(I598=2,(G597-G598)*I599+G598,IF(I598=3,(G596-G597)*I599+G597,G596))))</f>
        <v>6.31</v>
      </c>
      <c r="J596" s="107">
        <f>(J$612-J$592)/5+J592</f>
        <v>16640</v>
      </c>
      <c r="K596" s="105">
        <f>(K$612-K$592)/5+K592</f>
        <v>4.38</v>
      </c>
      <c r="L596" s="155">
        <f t="shared" si="102"/>
        <v>3799.0867579908677</v>
      </c>
      <c r="M596" s="16">
        <f>IF(M598=0,K599,IF(M598=1,(K598-K599)*M599+K599,IF(M598=2,(K597-K598)*M599+K598,IF(M598=3,(K596-K597)*M599+K597,K596))))</f>
        <v>4.5417455547207615</v>
      </c>
      <c r="N596" s="107">
        <f>(N$612-N$592)/5+N592</f>
        <v>16440</v>
      </c>
      <c r="O596" s="105">
        <f>(O$612-O$592)/5+O592</f>
        <v>3.9299999999999997</v>
      </c>
      <c r="P596" s="133">
        <f t="shared" si="103"/>
        <v>4183.2061068702296</v>
      </c>
      <c r="Q596" s="16">
        <f>IF(Q598=0,O599,IF(Q598=1,(O598-O599)*Q599+O599,IF(Q598=2,(O597-O598)*Q599+O598,IF(Q598=3,(O596-O597)*Q599+O597,O596))))</f>
        <v>3.7874123359947705</v>
      </c>
      <c r="R596" s="107">
        <f>(R$612-R$592)/5+R592</f>
        <v>16160</v>
      </c>
      <c r="S596" s="105">
        <f>(S$612-S$592)/5+S592</f>
        <v>3.48</v>
      </c>
      <c r="T596" s="141">
        <f t="shared" si="104"/>
        <v>4643.6781609195405</v>
      </c>
      <c r="U596" s="16">
        <f>IF(U598=0,S599,IF(U598=1,(S598-S599)*U599+S599,IF(U598=2,(S597-S598)*U599+S598,IF(U598=3,(S596-S597)*U599+S597,S596))))</f>
        <v>3.0603060912151818</v>
      </c>
      <c r="V596" s="107">
        <f>(V$612-V$592)/5+V592</f>
        <v>15440</v>
      </c>
      <c r="W596" s="105">
        <f>(W$612-W$592)/5+W592</f>
        <v>3.06</v>
      </c>
      <c r="X596" s="141">
        <f t="shared" si="105"/>
        <v>5045.751633986928</v>
      </c>
      <c r="Y596" s="16">
        <f>IF(Y598=0,W599,IF(Y598=1,(W598-W599)*Y599+W599,IF(Y598=2,(W597-W598)*Y599+W598,IF(Y598=3,(W596-W597)*Y599+W597,W596))))</f>
        <v>2.5613553719008264</v>
      </c>
      <c r="Z596" s="107">
        <f>(Z$612-Z$592)/5+Z592</f>
        <v>14640</v>
      </c>
      <c r="AA596" s="105">
        <f>(AA$612-AA$592)/5+AA592</f>
        <v>2.64</v>
      </c>
      <c r="AB596" s="145">
        <f t="shared" si="106"/>
        <v>5545.454545454545</v>
      </c>
      <c r="AC596" s="59">
        <f>IF(AC598=0,AA599,IF(AC598=1,(AA598-AA599)*AC599+AA599,IF(AC598=2,(AA597-AA598)*AC599+AA598,IF(AC598=3,(AA596-AA597)*AC599+AA597,AA596))))</f>
        <v>2.0555270063843953</v>
      </c>
      <c r="AE596" s="23"/>
      <c r="AF596" s="23"/>
      <c r="AG596" s="23"/>
      <c r="AH596" s="23"/>
      <c r="AI596" s="23"/>
      <c r="AJ596" s="23"/>
      <c r="AK596" s="23"/>
      <c r="AL596" s="23"/>
    </row>
    <row r="597" spans="1:38" x14ac:dyDescent="0.25">
      <c r="A597" s="192"/>
      <c r="B597" s="187"/>
      <c r="C597" s="13">
        <f>C$1/(21-E$1)*(C$520-B596)</f>
        <v>4628.0991735537191</v>
      </c>
      <c r="D597" s="32">
        <f>(C597/P$1)^(1/1.3)*50+C$391+$C$2/2+$N$2/100*5+X$2/2</f>
        <v>37.596693159532336</v>
      </c>
      <c r="E597" s="28" t="s">
        <v>20</v>
      </c>
      <c r="F597" s="5">
        <v>14000</v>
      </c>
      <c r="G597" s="104">
        <f>(G$613-G$593)/5+G593</f>
        <v>5.0200000000000005</v>
      </c>
      <c r="H597" s="134">
        <f t="shared" si="107"/>
        <v>2788.8446215139438</v>
      </c>
      <c r="I597" s="63">
        <f>$C597/I596</f>
        <v>733.45470262341041</v>
      </c>
      <c r="J597" s="49">
        <v>14000</v>
      </c>
      <c r="K597" s="104">
        <f>(K$613-K$593)/5+K593</f>
        <v>4.59</v>
      </c>
      <c r="L597" s="153">
        <f t="shared" si="102"/>
        <v>3050.1089324618738</v>
      </c>
      <c r="M597" s="63">
        <f>$C597/M596</f>
        <v>1019.0133105856625</v>
      </c>
      <c r="N597" s="49">
        <v>14000</v>
      </c>
      <c r="O597" s="104">
        <f>(O$613-O$593)/5+O593</f>
        <v>4.16</v>
      </c>
      <c r="P597" s="134">
        <f t="shared" si="103"/>
        <v>3365.3846153846152</v>
      </c>
      <c r="Q597" s="63">
        <f>$C597/Q596</f>
        <v>1221.9686590681551</v>
      </c>
      <c r="R597" s="49">
        <v>14000</v>
      </c>
      <c r="S597" s="104">
        <f>(S$613-S$593)/5+S593</f>
        <v>3.69</v>
      </c>
      <c r="T597" s="139">
        <f t="shared" si="104"/>
        <v>3794.0379403794041</v>
      </c>
      <c r="U597" s="63">
        <f>$C597/U596</f>
        <v>1512.2994352881872</v>
      </c>
      <c r="V597" s="49">
        <v>14000</v>
      </c>
      <c r="W597" s="104">
        <f>(W$613-W$593)/5+W593</f>
        <v>3.32</v>
      </c>
      <c r="X597" s="139">
        <f t="shared" si="105"/>
        <v>4216.8674698795185</v>
      </c>
      <c r="Y597" s="63">
        <f>$C597/Y596</f>
        <v>1806.8945935132485</v>
      </c>
      <c r="Z597" s="49">
        <v>14000</v>
      </c>
      <c r="AA597" s="104">
        <f>(AA$613-AA$593)/5+AA593</f>
        <v>2.9</v>
      </c>
      <c r="AB597" s="147">
        <f t="shared" si="106"/>
        <v>4827.5862068965516</v>
      </c>
      <c r="AC597" s="63">
        <f>IF($C597&gt;Z596,AB596,$C597/AC596)</f>
        <v>2251.5389771961177</v>
      </c>
      <c r="AL597" s="23"/>
    </row>
    <row r="598" spans="1:38" x14ac:dyDescent="0.25">
      <c r="A598" s="192"/>
      <c r="B598" s="187"/>
      <c r="C598" s="225">
        <f>C599/X$2/60/1.11</f>
        <v>14.012960686591054</v>
      </c>
      <c r="D598" s="38">
        <f>IF(AND(D597&lt;F$5,C597&lt;F599),C597/F599*100,IF(AND(D597&lt;J$5,C597&lt;J599),C597/(F599-((D597-F$5)/(J$5-F$5))*(F599-J599))*100,IF(AND(D597&lt;N$5,C597&lt;N599),C597/(J599-((D597-J$5)/(N$5-J$5))*(J599-N599))*100,IF(AND(D597&lt;R$5,C597&lt;R599),C597/(N599-((D597-N$5)/(R$5-N$5))*(N599-R599))*100,IF(AND(D597&lt;V$5,C601&lt;V599),C597/(R599-((D597-R$5)/(V$5-R$5))*(R599-V599))*100,100)))))</f>
        <v>100</v>
      </c>
      <c r="E598" s="28" t="s">
        <v>21</v>
      </c>
      <c r="F598" s="5">
        <v>11200</v>
      </c>
      <c r="G598" s="104">
        <f>(G$614-G$594)/5+G594</f>
        <v>5.37</v>
      </c>
      <c r="H598" s="134">
        <f t="shared" si="107"/>
        <v>2085.6610800744879</v>
      </c>
      <c r="I598" s="130">
        <f>IF($C597&gt;F597,3,IF($C597&gt;F598,2,IF($C597&gt;F599,1,0)))</f>
        <v>0</v>
      </c>
      <c r="J598" s="49">
        <v>11200</v>
      </c>
      <c r="K598" s="104">
        <f>(K$614-K$594)/5+K594</f>
        <v>4.95</v>
      </c>
      <c r="L598" s="153">
        <f t="shared" si="102"/>
        <v>2262.6262626262624</v>
      </c>
      <c r="M598" s="130">
        <f>IF($C597&gt;J597,3,IF($C597&gt;J598,2,IF($C597&gt;J599,1,0)))</f>
        <v>1</v>
      </c>
      <c r="N598" s="49">
        <v>11200</v>
      </c>
      <c r="O598" s="104">
        <f>(O$614-O$594)/5+O594</f>
        <v>4.5299999999999994</v>
      </c>
      <c r="P598" s="134">
        <f t="shared" si="103"/>
        <v>2472.4061810154531</v>
      </c>
      <c r="Q598" s="130">
        <f>IF($C597&gt;N597,3,IF($C597&gt;N598,2,IF($C597&gt;N599,1,0)))</f>
        <v>1</v>
      </c>
      <c r="R598" s="49">
        <v>11200</v>
      </c>
      <c r="S598" s="104">
        <f>(S$614-S$594)/5+S594</f>
        <v>4.0600000000000005</v>
      </c>
      <c r="T598" s="139">
        <f t="shared" si="104"/>
        <v>2758.6206896551721</v>
      </c>
      <c r="U598" s="130">
        <f>IF($C597&gt;R597,3,IF($C597&gt;R598,2,IF($C597&gt;R599,1,0)))</f>
        <v>1</v>
      </c>
      <c r="V598" s="49">
        <v>11200</v>
      </c>
      <c r="W598" s="104">
        <f>(W$614-W$594)/5+W594</f>
        <v>3.58</v>
      </c>
      <c r="X598" s="139">
        <f t="shared" si="105"/>
        <v>3128.4916201117317</v>
      </c>
      <c r="Y598" s="130">
        <f>IF($C597&gt;V597,3,IF($C597&gt;V598,2,IF($C597&gt;V599,1,0)))</f>
        <v>1</v>
      </c>
      <c r="Z598" s="49">
        <v>11200</v>
      </c>
      <c r="AA598" s="104">
        <f>(AA$614-AA$594)/5+AA594</f>
        <v>3.06</v>
      </c>
      <c r="AB598" s="147">
        <f t="shared" si="106"/>
        <v>3660.1307189542481</v>
      </c>
      <c r="AC598" s="129">
        <f>IF($C597&gt;Z596,4,IF($C597&gt;Z597,3,IF($C597&gt;Z598,2,IF($C597&gt;Z599,1,0))))</f>
        <v>1</v>
      </c>
      <c r="AL598" s="23"/>
    </row>
    <row r="599" spans="1:38" ht="15.75" thickBot="1" x14ac:dyDescent="0.3">
      <c r="A599" s="192"/>
      <c r="B599" s="188"/>
      <c r="C599" s="161">
        <f>D599*D596</f>
        <v>4666.3159086348214</v>
      </c>
      <c r="D599" s="33">
        <f>IF(AND(C597&gt;Z596,D597&gt;Z$5),AB596,IF(D597&gt;V$5,((D597-V$5)/(Z$5-V$5))*(AC597-Y597)+Y597,IF(D597&gt;R$5,((D597-R$5)/(V$5-R$5))*(Y597-U597)+U597,IF(D597&gt;N$5,((D597-N$5)/(R$5-N$5))*(U597-Q597)+Q597,IF(D597&gt;J$5,((D597-J$5)/(N$5-J$5))*(Q597-M597)+M597,IF(D597&gt;F$5,((D597-F$5)/(J$5-F$5))*(M597-I597)+I597,I597))))))</f>
        <v>1124.4158636046604</v>
      </c>
      <c r="E599" s="29" t="s">
        <v>7</v>
      </c>
      <c r="F599" s="114">
        <f>(F$615-F$595)/5+F595</f>
        <v>4920</v>
      </c>
      <c r="G599" s="106">
        <f>(G$615-G$595)/5+G595</f>
        <v>6.31</v>
      </c>
      <c r="H599" s="135">
        <f t="shared" si="107"/>
        <v>779.71473851030112</v>
      </c>
      <c r="I599" s="131">
        <f>IF(I598=1,($C597-F599)/(F598-F599),IF(I598=2,($C597-F598)/(F597-F598),IF(I598=3,($C597-F597)/(F596-F597),0)))</f>
        <v>0</v>
      </c>
      <c r="J599" s="108">
        <f>(J$615-J$595)/5+J595</f>
        <v>4600</v>
      </c>
      <c r="K599" s="106">
        <f>(K$615-K$595)/5+K595</f>
        <v>4.54</v>
      </c>
      <c r="L599" s="156">
        <f t="shared" si="102"/>
        <v>1013.215859030837</v>
      </c>
      <c r="M599" s="131">
        <f>IF(M598=1,($C597-J599)/(J598-J599),IF(M598=2,($C597-J598)/(J597-J598),IF(M598=3,($C597-J597)/(J596-J597),0)))</f>
        <v>4.257450538442285E-3</v>
      </c>
      <c r="N599" s="108">
        <f>(N$615-N$595)/5+N595</f>
        <v>4120</v>
      </c>
      <c r="O599" s="106">
        <f>(O$615-O$595)/5+O595</f>
        <v>3.73</v>
      </c>
      <c r="P599" s="135">
        <f t="shared" si="103"/>
        <v>1104.5576407506703</v>
      </c>
      <c r="Q599" s="131">
        <f>IF(Q598=1,($C597-N599)/(N598-N599),IF(Q598=2,($C597-N598)/(N597-N598),IF(Q598=3,($C597-N597)/(N596-N597),0)))</f>
        <v>7.1765419993463142E-2</v>
      </c>
      <c r="R599" s="108">
        <f>(R$615-R$595)/5+R595</f>
        <v>3640</v>
      </c>
      <c r="S599" s="106">
        <f>(S$615-S$595)/5+S595</f>
        <v>2.9099999999999997</v>
      </c>
      <c r="T599" s="142">
        <f t="shared" si="104"/>
        <v>1250.8591065292098</v>
      </c>
      <c r="U599" s="131">
        <f>IF(U598=1,($C597-R599)/(R598-R599),IF(U598=2,($C597-R598)/(R597-R598),IF(U598=3,($C597-R597)/(R596-R597),0)))</f>
        <v>0.13070094888276707</v>
      </c>
      <c r="V599" s="108">
        <f>(V$615-V$595)/5+V595</f>
        <v>3200</v>
      </c>
      <c r="W599" s="106">
        <f>(W$615-W$595)/5+W595</f>
        <v>2.34</v>
      </c>
      <c r="X599" s="142">
        <f t="shared" si="105"/>
        <v>1367.5213675213677</v>
      </c>
      <c r="Y599" s="131">
        <f>IF(Y598=1,($C597-V599)/(V598-V599),IF(Y598=2,($C597-V598)/(V597-V598),IF(Y598=3,($C597-V597)/(V596-V597),0)))</f>
        <v>0.1785123966942149</v>
      </c>
      <c r="Z599" s="108">
        <f>(Z$615-Z$595)/5+Z595</f>
        <v>2760</v>
      </c>
      <c r="AA599" s="106">
        <f>(AA$615-AA$595)/5+AA595</f>
        <v>1.77</v>
      </c>
      <c r="AB599" s="148">
        <f t="shared" si="106"/>
        <v>1559.3220338983051</v>
      </c>
      <c r="AC599" s="131">
        <f>IF(AC598=1,($C597-Z599)/(Z598-Z599),IF(AC598=2,($C597-Z598)/(Z597-Z598),IF(AC598=3,($C597-Z597)/(Z596-Z597),0)))</f>
        <v>0.22133876463906624</v>
      </c>
      <c r="AL599" s="23"/>
    </row>
    <row r="600" spans="1:38" x14ac:dyDescent="0.25">
      <c r="A600" s="192"/>
      <c r="B600" s="186">
        <v>9</v>
      </c>
      <c r="C600" s="25"/>
      <c r="D600" s="31">
        <f>IF(D601&gt;V$5,(1-(D601-V$5)/(Z$5-V$5))*(Y600-AC600)+AC600,IF(D601&gt;R$5,(1-(D601-R$5)/(V$5-R$5))*(U600-Y600)+Y600,IF(D601&gt;N$5,(1-(D601-N$5)/(R$5-N$5))*(Q600-U600)+U600,IF(D601&gt;J$5,(1-(D601-J$5)/(N$5-J$5))*(M600-Q600)+Q600,IF(D601&gt;F$5,(1-(D601-F$5)/(J$5-F$5))*(I600-M600)+M600,I600)))))</f>
        <v>4.3867134727112349</v>
      </c>
      <c r="E600" s="27" t="s">
        <v>6</v>
      </c>
      <c r="F600" s="75">
        <f>(F$612-F$592)/5+F596</f>
        <v>16920</v>
      </c>
      <c r="G600" s="105">
        <f>(G$612-G$592)/5+G596</f>
        <v>4.9200000000000008</v>
      </c>
      <c r="H600" s="133">
        <f t="shared" si="107"/>
        <v>3439.024390243902</v>
      </c>
      <c r="I600" s="16">
        <f>IF(I602=0,G603,IF(I602=1,(G602-G603)*I603+G603,IF(I602=2,(G601-G602)*I603+G602,IF(I602=3,(G600-G601)*I603+G601,G600))))</f>
        <v>6.02</v>
      </c>
      <c r="J600" s="107">
        <f>(J$612-J$592)/5+J596</f>
        <v>16680</v>
      </c>
      <c r="K600" s="105">
        <f>(K$612-K$592)/5+K596</f>
        <v>4.51</v>
      </c>
      <c r="L600" s="155">
        <f t="shared" si="102"/>
        <v>3698.4478935698448</v>
      </c>
      <c r="M600" s="16">
        <f>IF(M602=0,K603,IF(M602=1,(K602-K603)*M603+K603,IF(M602=2,(K601-K602)*M603+K602,IF(M602=3,(K600-K601)*M603+K601,K600))))</f>
        <v>4.63</v>
      </c>
      <c r="N600" s="107">
        <f>(N$612-N$592)/5+N596</f>
        <v>16480</v>
      </c>
      <c r="O600" s="105">
        <f>(O$612-O$592)/5+O596</f>
        <v>4.0599999999999996</v>
      </c>
      <c r="P600" s="133">
        <f t="shared" si="103"/>
        <v>4059.1133004926114</v>
      </c>
      <c r="Q600" s="16">
        <f>IF(Q602=0,O603,IF(Q602=1,(O602-O603)*Q603+O603,IF(Q602=2,(O601-O602)*Q603+O602,IF(Q602=3,(O600-O601)*Q603+O601,O600))))</f>
        <v>3.96</v>
      </c>
      <c r="R600" s="107">
        <f>(R$612-R$592)/5+R596</f>
        <v>16220</v>
      </c>
      <c r="S600" s="105">
        <f>(S$612-S$592)/5+S596</f>
        <v>3.66</v>
      </c>
      <c r="T600" s="141">
        <f t="shared" si="104"/>
        <v>4431.6939890710382</v>
      </c>
      <c r="U600" s="16">
        <f>IF(U602=0,S603,IF(U602=1,(S602-S603)*U603+S603,IF(U602=2,(S601-S602)*U603+S602,IF(U602=3,(S600-S601)*U603+S601,S600))))</f>
        <v>3.300550654656885</v>
      </c>
      <c r="V600" s="107">
        <f>(V$612-V$592)/5+V596</f>
        <v>15480</v>
      </c>
      <c r="W600" s="105">
        <f>(W$612-W$592)/5+W596</f>
        <v>3.22</v>
      </c>
      <c r="X600" s="141">
        <f t="shared" si="105"/>
        <v>4807.4534161490683</v>
      </c>
      <c r="Y600" s="16">
        <f>IF(Y602=0,W603,IF(Y602=1,(W602-W603)*Y603+W603,IF(Y602=2,(W601-W602)*Y603+W602,IF(Y602=3,(W600-W601)*Y603+W601,W600))))</f>
        <v>2.7660429752066111</v>
      </c>
      <c r="Z600" s="107">
        <f>(Z$612-Z$592)/5+Z596</f>
        <v>14680</v>
      </c>
      <c r="AA600" s="105">
        <f>(AA$612-AA$592)/5+AA596</f>
        <v>2.7800000000000002</v>
      </c>
      <c r="AB600" s="145">
        <f t="shared" si="106"/>
        <v>5280.5755395683445</v>
      </c>
      <c r="AC600" s="59">
        <f>IF(AC602=0,AA603,IF(AC602=1,(AA602-AA603)*AC603+AA603,IF(AC602=2,(AA601-AA602)*AC603+AA602,IF(AC602=3,(AA600-AA601)*AC603+AA601,AA600))))</f>
        <v>2.7800000000000002</v>
      </c>
      <c r="AE600" s="23"/>
      <c r="AF600" s="23"/>
      <c r="AG600" s="23"/>
      <c r="AH600" s="23"/>
      <c r="AI600" s="23"/>
      <c r="AJ600" s="23"/>
      <c r="AK600" s="23"/>
      <c r="AL600" s="23"/>
    </row>
    <row r="601" spans="1:38" x14ac:dyDescent="0.25">
      <c r="A601" s="192"/>
      <c r="B601" s="187"/>
      <c r="C601" s="13">
        <f>C$1/(21-E$1)*(C$520-B600)</f>
        <v>4297.5206611570247</v>
      </c>
      <c r="D601" s="32">
        <f>(C601/P$1)^(1/1.3)*50+C$391+$C$2/2+$N$2/100*5+X$2/2</f>
        <v>36.815571099169887</v>
      </c>
      <c r="E601" s="28" t="s">
        <v>20</v>
      </c>
      <c r="F601" s="5">
        <v>14000</v>
      </c>
      <c r="G601" s="104">
        <f>(G$613-G$593)/5+G597</f>
        <v>5.1400000000000006</v>
      </c>
      <c r="H601" s="134">
        <f t="shared" si="107"/>
        <v>2723.735408560311</v>
      </c>
      <c r="I601" s="63">
        <f>$C601/I600</f>
        <v>713.87386397957232</v>
      </c>
      <c r="J601" s="49">
        <v>14000</v>
      </c>
      <c r="K601" s="104">
        <f>(K$613-K$593)/5+K597</f>
        <v>4.7299999999999995</v>
      </c>
      <c r="L601" s="153">
        <f t="shared" si="102"/>
        <v>2959.8308668076111</v>
      </c>
      <c r="M601" s="63">
        <f>$C601/M600</f>
        <v>928.19020759330988</v>
      </c>
      <c r="N601" s="49">
        <v>14000</v>
      </c>
      <c r="O601" s="104">
        <f>(O$613-O$593)/5+O597</f>
        <v>4.32</v>
      </c>
      <c r="P601" s="134">
        <f t="shared" si="103"/>
        <v>3240.7407407407404</v>
      </c>
      <c r="Q601" s="63">
        <f>$C601/Q600</f>
        <v>1085.2324901911679</v>
      </c>
      <c r="R601" s="49">
        <v>14000</v>
      </c>
      <c r="S601" s="104">
        <f>(S$613-S$593)/5+S597</f>
        <v>3.88</v>
      </c>
      <c r="T601" s="139">
        <f t="shared" si="104"/>
        <v>3608.2474226804125</v>
      </c>
      <c r="U601" s="63">
        <f>$C601/U600</f>
        <v>1302.0617196386527</v>
      </c>
      <c r="V601" s="49">
        <v>14000</v>
      </c>
      <c r="W601" s="104">
        <f>(W$613-W$593)/5+W597</f>
        <v>3.4899999999999998</v>
      </c>
      <c r="X601" s="139">
        <f t="shared" si="105"/>
        <v>4011.4613180515762</v>
      </c>
      <c r="Y601" s="63">
        <f>$C601/Y600</f>
        <v>1553.6709659530936</v>
      </c>
      <c r="Z601" s="49">
        <v>14000</v>
      </c>
      <c r="AA601" s="104">
        <f>(AA$613-AA$593)/5+AA597</f>
        <v>3.05</v>
      </c>
      <c r="AB601" s="147">
        <f t="shared" si="106"/>
        <v>4590.1639344262294</v>
      </c>
      <c r="AC601" s="63">
        <f>IF($C601&gt;Z600,AB600,$C601/AC600)</f>
        <v>1545.87074142339</v>
      </c>
      <c r="AL601" s="23"/>
    </row>
    <row r="602" spans="1:38" x14ac:dyDescent="0.25">
      <c r="A602" s="192"/>
      <c r="B602" s="187"/>
      <c r="C602" s="225">
        <f>C603/X$2/60/1.11</f>
        <v>12.978539616317075</v>
      </c>
      <c r="D602" s="38">
        <f>IF(AND(D601&lt;F$5,C601&lt;F603),C601/F603*100,IF(AND(D601&lt;J$5,C601&lt;J603),C601/(F603-((D601-F$5)/(J$5-F$5))*(F603-J603))*100,IF(AND(D601&lt;N$5,C601&lt;N603),C601/(J603-((D601-J$5)/(N$5-J$5))*(J603-N603))*100,IF(AND(D601&lt;R$5,C601&lt;R603),C601/(N603-((D601-N$5)/(R$5-N$5))*(N603-R603))*100,IF(AND(D601&lt;V$5,C605&lt;V603),C601/(R603-((D601-R$5)/(V$5-R$5))*(R603-V603))*100,100)))))</f>
        <v>88.920951728405953</v>
      </c>
      <c r="E602" s="28" t="s">
        <v>21</v>
      </c>
      <c r="F602" s="5">
        <v>11200</v>
      </c>
      <c r="G602" s="104">
        <f>(G$614-G$594)/5+G598</f>
        <v>5.49</v>
      </c>
      <c r="H602" s="134">
        <f t="shared" si="107"/>
        <v>2040.0728597449909</v>
      </c>
      <c r="I602" s="130">
        <f>IF($C601&gt;F601,3,IF($C601&gt;F602,2,IF($C601&gt;F603,1,0)))</f>
        <v>0</v>
      </c>
      <c r="J602" s="49">
        <v>11200</v>
      </c>
      <c r="K602" s="104">
        <f>(K$614-K$594)/5+K598</f>
        <v>5.1000000000000005</v>
      </c>
      <c r="L602" s="153">
        <f t="shared" si="102"/>
        <v>2196.0784313725489</v>
      </c>
      <c r="M602" s="130">
        <f>IF($C601&gt;J601,3,IF($C601&gt;J602,2,IF($C601&gt;J603,1,0)))</f>
        <v>0</v>
      </c>
      <c r="N602" s="49">
        <v>11200</v>
      </c>
      <c r="O602" s="104">
        <f>(O$614-O$594)/5+O598</f>
        <v>4.7099999999999991</v>
      </c>
      <c r="P602" s="134">
        <f t="shared" si="103"/>
        <v>2377.9193205944803</v>
      </c>
      <c r="Q602" s="130">
        <f>IF($C601&gt;N601,3,IF($C601&gt;N602,2,IF($C601&gt;N603,1,0)))</f>
        <v>0</v>
      </c>
      <c r="R602" s="49">
        <v>11200</v>
      </c>
      <c r="S602" s="104">
        <f>(S$614-S$594)/5+S598</f>
        <v>4.2700000000000005</v>
      </c>
      <c r="T602" s="139">
        <f t="shared" si="104"/>
        <v>2622.9508196721308</v>
      </c>
      <c r="U602" s="130">
        <f>IF($C601&gt;R601,3,IF($C601&gt;R602,2,IF($C601&gt;R603,1,0)))</f>
        <v>1</v>
      </c>
      <c r="V602" s="49">
        <v>11200</v>
      </c>
      <c r="W602" s="104">
        <f>(W$614-W$594)/5+W598</f>
        <v>3.7600000000000002</v>
      </c>
      <c r="X602" s="139">
        <f t="shared" si="105"/>
        <v>2978.7234042553191</v>
      </c>
      <c r="Y602" s="130">
        <f>IF($C601&gt;V601,3,IF($C601&gt;V602,2,IF($C601&gt;V603,1,0)))</f>
        <v>1</v>
      </c>
      <c r="Z602" s="49">
        <v>11200</v>
      </c>
      <c r="AA602" s="104">
        <f>(AA$614-AA$594)/5+AA598</f>
        <v>3.22</v>
      </c>
      <c r="AB602" s="147">
        <f t="shared" si="106"/>
        <v>3478.260869565217</v>
      </c>
      <c r="AC602" s="129">
        <v>4</v>
      </c>
      <c r="AL602" s="23"/>
    </row>
    <row r="603" spans="1:38" ht="15.75" thickBot="1" x14ac:dyDescent="0.3">
      <c r="A603" s="192"/>
      <c r="B603" s="188"/>
      <c r="C603" s="161">
        <f>D603*D600</f>
        <v>4321.8536922335861</v>
      </c>
      <c r="D603" s="33">
        <f>IF(AND(C601&gt;Z600,D601&gt;Z$5),AB600,IF(D601&gt;V$5,((D601-V$5)/(Z$5-V$5))*(AC601-Y601)+Y601,IF(D601&gt;R$5,((D601-R$5)/(V$5-R$5))*(Y601-U601)+U601,IF(D601&gt;N$5,((D601-N$5)/(R$5-N$5))*(U601-Q601)+Q601,IF(D601&gt;J$5,((D601-J$5)/(N$5-J$5))*(Q601-M601)+M601,IF(D601&gt;F$5,((D601-F$5)/(J$5-F$5))*(M601-I601)+I601,I601))))))</f>
        <v>985.2144935197781</v>
      </c>
      <c r="E603" s="29" t="s">
        <v>7</v>
      </c>
      <c r="F603" s="114">
        <f>(F$615-F$595)/5+F599</f>
        <v>5340</v>
      </c>
      <c r="G603" s="106">
        <f>(G$615-G$595)/5+G599</f>
        <v>6.02</v>
      </c>
      <c r="H603" s="135">
        <f t="shared" si="107"/>
        <v>887.04318936877087</v>
      </c>
      <c r="I603" s="131">
        <f>IF(I602=1,($C601-F603)/(F602-F603),IF(I602=2,($C601-F602)/(F601-F602),IF(I602=3,($C601-F601)/(F600-F601),0)))</f>
        <v>0</v>
      </c>
      <c r="J603" s="108">
        <f>(J$615-J$595)/5+J599</f>
        <v>5000</v>
      </c>
      <c r="K603" s="106">
        <f>(K$615-K$595)/5+K599</f>
        <v>4.63</v>
      </c>
      <c r="L603" s="156">
        <f t="shared" si="102"/>
        <v>1079.913606911447</v>
      </c>
      <c r="M603" s="131">
        <f>IF(M602=1,($C601-J603)/(J602-J603),IF(M602=2,($C601-J602)/(J601-J602),IF(M602=3,($C601-J601)/(J600-J601),0)))</f>
        <v>0</v>
      </c>
      <c r="N603" s="108">
        <f>(N$615-N$595)/5+N599</f>
        <v>4540</v>
      </c>
      <c r="O603" s="106">
        <f>(O$615-O$595)/5+O599</f>
        <v>3.96</v>
      </c>
      <c r="P603" s="135">
        <f t="shared" si="103"/>
        <v>1146.4646464646464</v>
      </c>
      <c r="Q603" s="131">
        <f>IF(Q602=1,($C601-N603)/(N602-N603),IF(Q602=2,($C601-N602)/(N601-N602),IF(Q602=3,($C601-N601)/(N600-N601),0)))</f>
        <v>0</v>
      </c>
      <c r="R603" s="108">
        <f>(R$615-R$595)/5+R599</f>
        <v>4080</v>
      </c>
      <c r="S603" s="106">
        <f>(S$615-S$595)/5+S599</f>
        <v>3.2699999999999996</v>
      </c>
      <c r="T603" s="142">
        <f t="shared" si="104"/>
        <v>1247.7064220183488</v>
      </c>
      <c r="U603" s="131">
        <f>IF(U602=1,($C601-R603)/(R602-R603),IF(U602=2,($C601-R602)/(R601-R602),IF(U602=3,($C601-R601)/(R600-R601),0)))</f>
        <v>3.0550654656885497E-2</v>
      </c>
      <c r="V603" s="108">
        <f>(V$615-V$595)/5+V599</f>
        <v>3700</v>
      </c>
      <c r="W603" s="106">
        <f>(W$615-W$595)/5+W599</f>
        <v>2.6799999999999997</v>
      </c>
      <c r="X603" s="142">
        <f t="shared" si="105"/>
        <v>1380.5970149253733</v>
      </c>
      <c r="Y603" s="131">
        <f>IF(Y602=1,($C601-V603)/(V602-V603),IF(Y602=2,($C601-V602)/(V601-V602),IF(Y602=3,($C601-V601)/(V600-V601),0)))</f>
        <v>7.9669421487603295E-2</v>
      </c>
      <c r="Z603" s="108">
        <f>(Z$615-Z$595)/5+Z599</f>
        <v>3320</v>
      </c>
      <c r="AA603" s="106">
        <f>(AA$615-AA$595)/5+AA599</f>
        <v>2.09</v>
      </c>
      <c r="AB603" s="148">
        <f t="shared" si="106"/>
        <v>1588.5167464114834</v>
      </c>
      <c r="AC603" s="131">
        <f>IF(AC602=1,($C601-Z603)/(Z602-Z603),IF(AC602=2,($C601-Z602)/(Z601-Z602),IF(AC602=3,($C601-Z601)/(Z600-Z601),0)))</f>
        <v>0</v>
      </c>
      <c r="AL603" s="23"/>
    </row>
    <row r="604" spans="1:38" x14ac:dyDescent="0.25">
      <c r="A604" s="128"/>
      <c r="B604" s="186">
        <v>10</v>
      </c>
      <c r="C604" s="34"/>
      <c r="D604" s="31">
        <f>IF(D605&gt;V$5,(1-(D605-V$5)/(Z$5-V$5))*(Y604-AC604)+AC604,IF(D605&gt;R$5,(1-(D605-R$5)/(V$5-R$5))*(U604-Y604)+Y604,IF(D605&gt;N$5,(1-(D605-N$5)/(R$5-N$5))*(Q604-U604)+U604,IF(D605&gt;J$5,(1-(D605-J$5)/(N$5-J$5))*(M604-Q604)+Q604,IF(D605&gt;F$5,(1-(D605-F$5)/(J$5-F$5))*(I604-M604)+M604,I604)))))</f>
        <v>4.6118329786517505</v>
      </c>
      <c r="E604" s="27" t="s">
        <v>6</v>
      </c>
      <c r="F604" s="75">
        <f>(F$612-F$592)/5+F600</f>
        <v>16980</v>
      </c>
      <c r="G604" s="105">
        <f>(G$612-G$592)/5+G600</f>
        <v>5.0300000000000011</v>
      </c>
      <c r="H604" s="133">
        <f t="shared" si="107"/>
        <v>3375.7455268389654</v>
      </c>
      <c r="I604" s="16">
        <f>IF(I606=0,G607,IF(I606=1,(G606-G607)*I607+G607,IF(I606=2,(G605-G606)*I607+G606,IF(I606=3,(G604-G605)*I607+G605,G604))))</f>
        <v>5.7299999999999995</v>
      </c>
      <c r="J604" s="107">
        <f>(J$612-J$592)/5+J600</f>
        <v>16720</v>
      </c>
      <c r="K604" s="105">
        <f>(K$612-K$592)/5+K600</f>
        <v>4.6399999999999997</v>
      </c>
      <c r="L604" s="155">
        <f t="shared" si="102"/>
        <v>3603.4482758620693</v>
      </c>
      <c r="M604" s="16">
        <f>IF(M606=0,K607,IF(M606=1,(K606-K607)*M607+K607,IF(M606=2,(K605-K606)*M607+K606,IF(M606=3,(K604-K605)*M607+K605,K604))))</f>
        <v>4.72</v>
      </c>
      <c r="N604" s="107">
        <f>(N$612-N$592)/5+N600</f>
        <v>16520</v>
      </c>
      <c r="O604" s="105">
        <f>(O$612-O$592)/5+O600</f>
        <v>4.1899999999999995</v>
      </c>
      <c r="P604" s="133">
        <f t="shared" si="103"/>
        <v>3942.7207637231509</v>
      </c>
      <c r="Q604" s="16">
        <f>IF(Q606=0,O607,IF(Q606=1,(O606-O607)*Q607+O607,IF(Q606=2,(O605-O606)*Q607+O606,IF(Q606=3,(O604-O605)*Q607+O605,O604))))</f>
        <v>4.1900000000000004</v>
      </c>
      <c r="R604" s="107">
        <f>(R$612-R$592)/5+R600</f>
        <v>16280</v>
      </c>
      <c r="S604" s="105">
        <f>(S$612-S$592)/5+S600</f>
        <v>3.8400000000000003</v>
      </c>
      <c r="T604" s="141">
        <f t="shared" si="104"/>
        <v>4239.583333333333</v>
      </c>
      <c r="U604" s="16">
        <f>IF(U606=0,S607,IF(U606=1,(S606-S607)*U607+S607,IF(U606=2,(S605-S606)*U607+S606,IF(U606=3,(S604-S605)*U607+S605,S604))))</f>
        <v>3.6299999999999994</v>
      </c>
      <c r="V604" s="107">
        <f>(V$612-V$592)/5+V600</f>
        <v>15520</v>
      </c>
      <c r="W604" s="105">
        <f>(W$612-W$592)/5+W600</f>
        <v>3.3800000000000003</v>
      </c>
      <c r="X604" s="141">
        <f t="shared" si="105"/>
        <v>4591.7159763313603</v>
      </c>
      <c r="Y604" s="16">
        <f>IF(Y606=0,W607,IF(Y606=1,(W606-W607)*Y607+W607,IF(Y606=2,(W605-W606)*Y607+W606,IF(Y606=3,(W604-W605)*Y607+W605,W604))))</f>
        <v>3.0199999999999996</v>
      </c>
      <c r="Z604" s="107">
        <f>(Z$612-Z$592)/5+Z600</f>
        <v>14720</v>
      </c>
      <c r="AA604" s="105">
        <f>(AA$612-AA$592)/5+AA600</f>
        <v>2.9200000000000004</v>
      </c>
      <c r="AB604" s="145">
        <f t="shared" si="106"/>
        <v>5041.0958904109584</v>
      </c>
      <c r="AC604" s="59">
        <f>IF(AC606=0,AA607,IF(AC606=1,(AA606-AA607)*AC607+AA607,IF(AC606=2,(AA605-AA606)*AC607+AA606,IF(AC606=3,(AA604-AA605)*AC607+AA605,AA604))))</f>
        <v>2.4215210224450163</v>
      </c>
      <c r="AE604" s="23"/>
      <c r="AF604" s="23"/>
      <c r="AG604" s="23"/>
      <c r="AH604" s="23"/>
      <c r="AI604" s="23"/>
      <c r="AJ604" s="23"/>
      <c r="AK604" s="23"/>
      <c r="AL604" s="23"/>
    </row>
    <row r="605" spans="1:38" x14ac:dyDescent="0.25">
      <c r="A605" s="128"/>
      <c r="B605" s="187"/>
      <c r="C605" s="13">
        <f>C$1/(21-E$1)*(C$520-B604)</f>
        <v>3966.9421487603308</v>
      </c>
      <c r="D605" s="32">
        <f>(C605/P$1)^(1/1.3)*50+C$391+$C$2/2+$N$2/100*5+X$2/2</f>
        <v>36.020443597624997</v>
      </c>
      <c r="E605" s="28" t="s">
        <v>20</v>
      </c>
      <c r="F605" s="5">
        <v>14000</v>
      </c>
      <c r="G605" s="104">
        <f>(G$613-G$593)/5+G601</f>
        <v>5.2600000000000007</v>
      </c>
      <c r="H605" s="134">
        <f t="shared" si="107"/>
        <v>2661.5969581749046</v>
      </c>
      <c r="I605" s="63">
        <f>$C605/I604</f>
        <v>692.31102072606132</v>
      </c>
      <c r="J605" s="49">
        <v>14000</v>
      </c>
      <c r="K605" s="104">
        <f>(K$613-K$593)/5+K601</f>
        <v>4.8699999999999992</v>
      </c>
      <c r="L605" s="153">
        <f t="shared" si="102"/>
        <v>2874.7433264887068</v>
      </c>
      <c r="M605" s="63">
        <f>$C605/M604</f>
        <v>840.45384507634128</v>
      </c>
      <c r="N605" s="49">
        <v>14000</v>
      </c>
      <c r="O605" s="104">
        <f>(O$613-O$593)/5+O601</f>
        <v>4.4800000000000004</v>
      </c>
      <c r="P605" s="134">
        <f t="shared" si="103"/>
        <v>3124.9999999999995</v>
      </c>
      <c r="Q605" s="63">
        <f>$C605/Q604</f>
        <v>946.76423598098575</v>
      </c>
      <c r="R605" s="49">
        <v>14000</v>
      </c>
      <c r="S605" s="104">
        <f>(S$613-S$593)/5+S601</f>
        <v>4.07</v>
      </c>
      <c r="T605" s="139">
        <f t="shared" si="104"/>
        <v>3439.8034398034397</v>
      </c>
      <c r="U605" s="63">
        <f>$C605/U604</f>
        <v>1092.8215285841134</v>
      </c>
      <c r="V605" s="49">
        <v>14000</v>
      </c>
      <c r="W605" s="104">
        <f>(W$613-W$593)/5+W601</f>
        <v>3.6599999999999997</v>
      </c>
      <c r="X605" s="139">
        <f t="shared" si="105"/>
        <v>3825.1366120218581</v>
      </c>
      <c r="Y605" s="63">
        <f>$C605/Y604</f>
        <v>1313.557002900772</v>
      </c>
      <c r="Z605" s="49">
        <v>14000</v>
      </c>
      <c r="AA605" s="104">
        <f>(AA$613-AA$593)/5+AA601</f>
        <v>3.1999999999999997</v>
      </c>
      <c r="AB605" s="147">
        <f t="shared" si="106"/>
        <v>4375</v>
      </c>
      <c r="AC605" s="63">
        <f>IF($C605&gt;Z604,AB604,$C605/AC604)</f>
        <v>1638.2026470102244</v>
      </c>
      <c r="AL605" s="23"/>
    </row>
    <row r="606" spans="1:38" x14ac:dyDescent="0.25">
      <c r="A606" s="128"/>
      <c r="B606" s="187"/>
      <c r="C606" s="225">
        <f>C607/X$2/60/1.11</f>
        <v>11.940223886169816</v>
      </c>
      <c r="D606" s="38">
        <f>IF(AND(D605&lt;F$5,C605&lt;F607),C605/F607*100,IF(AND(D605&lt;J$5,C605&lt;J607),C605/(F607-((D605-F$5)/(J$5-F$5))*(F607-J607))*100,IF(AND(D605&lt;N$5,C605&lt;N607),C605/(J607-((D605-J$5)/(N$5-J$5))*(J607-N607))*100,IF(AND(D605&lt;R$5,C605&lt;R607),C605/(N607-((D605-N$5)/(R$5-N$5))*(N607-R607))*100,IF(AND(D605&lt;V$5,C609&lt;V607),C605/(R607-((D605-R$5)/(V$5-R$5))*(R607-V607))*100,100)))))</f>
        <v>74.704181180624573</v>
      </c>
      <c r="E606" s="28" t="s">
        <v>21</v>
      </c>
      <c r="F606" s="5">
        <v>11200</v>
      </c>
      <c r="G606" s="104">
        <f>(G$614-G$594)/5+G602</f>
        <v>5.61</v>
      </c>
      <c r="H606" s="134">
        <f t="shared" si="107"/>
        <v>1996.434937611408</v>
      </c>
      <c r="I606" s="130">
        <f>IF($C605&gt;F605,3,IF($C605&gt;F606,2,IF($C605&gt;F607,1,0)))</f>
        <v>0</v>
      </c>
      <c r="J606" s="49">
        <v>11200</v>
      </c>
      <c r="K606" s="104">
        <f>(K$614-K$594)/5+K602</f>
        <v>5.2500000000000009</v>
      </c>
      <c r="L606" s="153">
        <f t="shared" si="102"/>
        <v>2133.333333333333</v>
      </c>
      <c r="M606" s="130">
        <f>IF($C605&gt;J605,3,IF($C605&gt;J606,2,IF($C605&gt;J607,1,0)))</f>
        <v>0</v>
      </c>
      <c r="N606" s="49">
        <v>11200</v>
      </c>
      <c r="O606" s="104">
        <f>(O$614-O$594)/5+O602</f>
        <v>4.8899999999999988</v>
      </c>
      <c r="P606" s="134">
        <f t="shared" si="103"/>
        <v>2290.3885480572603</v>
      </c>
      <c r="Q606" s="130">
        <f>IF($C605&gt;N605,3,IF($C605&gt;N606,2,IF($C605&gt;N607,1,0)))</f>
        <v>0</v>
      </c>
      <c r="R606" s="49">
        <v>11200</v>
      </c>
      <c r="S606" s="104">
        <f>(S$614-S$594)/5+S602</f>
        <v>4.4800000000000004</v>
      </c>
      <c r="T606" s="139">
        <f t="shared" si="104"/>
        <v>2499.9999999999995</v>
      </c>
      <c r="U606" s="130">
        <f>IF($C605&gt;R605,3,IF($C605&gt;R606,2,IF($C605&gt;R607,1,0)))</f>
        <v>0</v>
      </c>
      <c r="V606" s="49">
        <v>11200</v>
      </c>
      <c r="W606" s="104">
        <f>(W$614-W$594)/5+W602</f>
        <v>3.9400000000000004</v>
      </c>
      <c r="X606" s="139">
        <f t="shared" si="105"/>
        <v>2842.6395939086292</v>
      </c>
      <c r="Y606" s="130">
        <f>IF($C605&gt;V605,3,IF($C605&gt;V606,2,IF($C605&gt;V607,1,0)))</f>
        <v>0</v>
      </c>
      <c r="Z606" s="49">
        <v>11200</v>
      </c>
      <c r="AA606" s="104">
        <f>(AA$614-AA$594)/5+AA602</f>
        <v>3.3800000000000003</v>
      </c>
      <c r="AB606" s="147">
        <f t="shared" si="106"/>
        <v>3313.6094674556211</v>
      </c>
      <c r="AC606" s="129">
        <f>IF($C605&gt;Z604,4,IF($C605&gt;Z605,3,IF($C605&gt;Z606,2,IF($C605&gt;Z607,1,0))))</f>
        <v>1</v>
      </c>
      <c r="AL606" s="23"/>
    </row>
    <row r="607" spans="1:38" ht="15.75" thickBot="1" x14ac:dyDescent="0.3">
      <c r="A607" s="128"/>
      <c r="B607" s="188"/>
      <c r="C607" s="161">
        <f>D607*D604</f>
        <v>3976.094554094549</v>
      </c>
      <c r="D607" s="33">
        <f>IF(AND(C605&gt;Z604,D605&gt;Z$5),AB604,IF(D605&gt;V$5,((D605-V$5)/(Z$5-V$5))*(AC605-Y605)+Y605,IF(D605&gt;R$5,((D605-R$5)/(V$5-R$5))*(Y605-U605)+U605,IF(D605&gt;N$5,((D605-N$5)/(R$5-N$5))*(U605-Q605)+Q605,IF(D605&gt;J$5,((D605-J$5)/(N$5-J$5))*(Q605-M605)+M605,IF(D605&gt;F$5,((D605-F$5)/(J$5-F$5))*(M605-I605)+I605,I605))))))</f>
        <v>862.1505966282723</v>
      </c>
      <c r="E607" s="29" t="s">
        <v>7</v>
      </c>
      <c r="F607" s="114">
        <f>(F$615-F$595)/5+F603</f>
        <v>5760</v>
      </c>
      <c r="G607" s="106">
        <f>(G$615-G$595)/5+G603</f>
        <v>5.7299999999999995</v>
      </c>
      <c r="H607" s="135">
        <f t="shared" si="107"/>
        <v>1005.2356020942409</v>
      </c>
      <c r="I607" s="131">
        <f>IF(I606=1,($C605-F607)/(F606-F607),IF(I606=2,($C605-F606)/(F605-F606),IF(I606=3,($C605-F605)/(F604-F605),0)))</f>
        <v>0</v>
      </c>
      <c r="J607" s="108">
        <f>(J$615-J$595)/5+J603</f>
        <v>5400</v>
      </c>
      <c r="K607" s="106">
        <f>(K$615-K$595)/5+K603</f>
        <v>4.72</v>
      </c>
      <c r="L607" s="156">
        <f t="shared" si="102"/>
        <v>1144.0677966101696</v>
      </c>
      <c r="M607" s="131">
        <f>IF(M606=1,($C605-J607)/(J606-J607),IF(M606=2,($C605-J606)/(J605-J606),IF(M606=3,($C605-J605)/(J604-J605),0)))</f>
        <v>0</v>
      </c>
      <c r="N607" s="108">
        <f>(N$615-N$595)/5+N603</f>
        <v>4960</v>
      </c>
      <c r="O607" s="106">
        <f>(O$615-O$595)/5+O603</f>
        <v>4.1900000000000004</v>
      </c>
      <c r="P607" s="135">
        <f t="shared" si="103"/>
        <v>1183.7708830548925</v>
      </c>
      <c r="Q607" s="131">
        <f>IF(Q606=1,($C605-N607)/(N606-N607),IF(Q606=2,($C605-N606)/(N605-N606),IF(Q606=3,($C605-N605)/(N604-N605),0)))</f>
        <v>0</v>
      </c>
      <c r="R607" s="108">
        <f>(R$615-R$595)/5+R603</f>
        <v>4520</v>
      </c>
      <c r="S607" s="106">
        <f>(S$615-S$595)/5+S603</f>
        <v>3.6299999999999994</v>
      </c>
      <c r="T607" s="142">
        <f t="shared" si="104"/>
        <v>1245.1790633608816</v>
      </c>
      <c r="U607" s="131">
        <f>IF(U606=1,($C605-R607)/(R606-R607),IF(U606=2,($C605-R606)/(R605-R606),IF(U606=3,($C605-R605)/(R604-R605),0)))</f>
        <v>0</v>
      </c>
      <c r="V607" s="108">
        <f>(V$615-V$595)/5+V603</f>
        <v>4200</v>
      </c>
      <c r="W607" s="106">
        <f>(W$615-W$595)/5+W603</f>
        <v>3.0199999999999996</v>
      </c>
      <c r="X607" s="142">
        <f t="shared" si="105"/>
        <v>1390.7284768211923</v>
      </c>
      <c r="Y607" s="131">
        <f>IF(Y606=1,($C605-V607)/(V606-V607),IF(Y606=2,($C605-V606)/(V605-V606),IF(Y606=3,($C605-V605)/(V604-V605),0)))</f>
        <v>0</v>
      </c>
      <c r="Z607" s="108">
        <f>(Z$615-Z$595)/5+Z603</f>
        <v>3880</v>
      </c>
      <c r="AA607" s="106">
        <f>(AA$615-AA$595)/5+AA603</f>
        <v>2.4099999999999997</v>
      </c>
      <c r="AB607" s="148">
        <f t="shared" si="106"/>
        <v>1609.9585062240667</v>
      </c>
      <c r="AC607" s="131">
        <f>IF(AC606=1,($C605-Z607)/(Z606-Z607),IF(AC606=2,($C605-Z606)/(Z605-Z606),IF(AC606=3,($C605-Z605)/(Z604-Z605),0)))</f>
        <v>1.1877342726821153E-2</v>
      </c>
      <c r="AL607" s="23"/>
    </row>
    <row r="608" spans="1:38" x14ac:dyDescent="0.25">
      <c r="A608" s="128"/>
      <c r="B608" s="186">
        <v>11</v>
      </c>
      <c r="C608" s="25"/>
      <c r="D608" s="31">
        <f>IF(D609&gt;V$5,(1-(D609-V$5)/(Z$5-V$5))*(Y608-AC608)+AC608,IF(D609&gt;R$5,(1-(D609-R$5)/(V$5-R$5))*(U608-Y608)+Y608,IF(D609&gt;N$5,(1-(D609-N$5)/(R$5-N$5))*(Q608-U608)+U608,IF(D609&gt;J$5,(1-(D609-J$5)/(N$5-J$5))*(M608-Q608)+Q608,IF(D609&gt;F$5,(1-(D609-F$5)/(J$5-F$5))*(I608-M608)+M608,I608)))))</f>
        <v>4.7936311522091861</v>
      </c>
      <c r="E608" s="27" t="s">
        <v>6</v>
      </c>
      <c r="F608" s="75">
        <f>(F$612-F$592)/5+F604</f>
        <v>17040</v>
      </c>
      <c r="G608" s="105">
        <f>(G$612-G$592)/5+G604</f>
        <v>5.1400000000000015</v>
      </c>
      <c r="H608" s="133">
        <f t="shared" si="107"/>
        <v>3315.1750972762638</v>
      </c>
      <c r="I608" s="16">
        <f>IF(I610=0,G611,IF(I610=1,(G610-G611)*I611+G611,IF(I610=2,(G609-G610)*I611+G610,IF(I610=3,(G608-G609)*I611+G609,G608))))</f>
        <v>5.4399999999999995</v>
      </c>
      <c r="J608" s="107">
        <f>(J$612-J$592)/5+J604</f>
        <v>16760</v>
      </c>
      <c r="K608" s="105">
        <f>(K$612-K$592)/5+K604</f>
        <v>4.7699999999999996</v>
      </c>
      <c r="L608" s="155">
        <f t="shared" si="102"/>
        <v>3513.6268343815518</v>
      </c>
      <c r="M608" s="16">
        <f>IF(M610=0,K611,IF(M610=1,(K610-K611)*M611+K611,IF(M610=2,(K609-K610)*M611+K610,IF(M610=3,(K608-K609)*M611+K609,K608))))</f>
        <v>4.8099999999999996</v>
      </c>
      <c r="N608" s="107">
        <f>(N$612-N$592)/5+N604</f>
        <v>16560</v>
      </c>
      <c r="O608" s="105">
        <f>(O$612-O$592)/5+O604</f>
        <v>4.3199999999999994</v>
      </c>
      <c r="P608" s="133">
        <f t="shared" si="103"/>
        <v>3833.3333333333339</v>
      </c>
      <c r="Q608" s="16">
        <f>IF(Q610=0,O611,IF(Q610=1,(O610-O611)*Q611+O611,IF(Q610=2,(O609-O610)*Q611+O610,IF(Q610=3,(O608-O609)*Q611+O609,O608))))</f>
        <v>4.4200000000000008</v>
      </c>
      <c r="R608" s="107">
        <f>(R$612-R$592)/5+R604</f>
        <v>16340</v>
      </c>
      <c r="S608" s="105">
        <f>(S$612-S$592)/5+S604</f>
        <v>4.0200000000000005</v>
      </c>
      <c r="T608" s="141">
        <f t="shared" si="104"/>
        <v>4064.6766169154225</v>
      </c>
      <c r="U608" s="16">
        <f>IF(U610=0,S611,IF(U610=1,(S610-S611)*U611+S611,IF(U610=2,(S609-S610)*U611+S610,IF(U610=3,(S608-S609)*U611+S609,S608))))</f>
        <v>3.9899999999999993</v>
      </c>
      <c r="V608" s="107">
        <f>(V$612-V$592)/5+V604</f>
        <v>15560</v>
      </c>
      <c r="W608" s="105">
        <f>(W$612-W$592)/5+W604</f>
        <v>3.5400000000000005</v>
      </c>
      <c r="X608" s="141">
        <f t="shared" si="105"/>
        <v>4395.4802259887001</v>
      </c>
      <c r="Y608" s="16">
        <f>IF(Y610=0,W611,IF(Y610=1,(W610-W611)*Y611+W611,IF(Y610=2,(W609-W610)*Y611+W610,IF(Y610=3,(W608-W609)*Y611+W609,W608))))</f>
        <v>3.3599999999999994</v>
      </c>
      <c r="Z608" s="107">
        <f>(Z$612-Z$592)/5+Z604</f>
        <v>14760</v>
      </c>
      <c r="AA608" s="105">
        <f>(AA$612-AA$592)/5+AA604</f>
        <v>3.0600000000000005</v>
      </c>
      <c r="AB608" s="145">
        <f t="shared" si="106"/>
        <v>4823.5294117647054</v>
      </c>
      <c r="AC608" s="59">
        <f>IF(AC610=0,AA611,IF(AC610=1,(AA610-AA611)*AC611+AA611,IF(AC610=2,(AA609-AA610)*AC611+AA610,IF(AC610=3,(AA608-AA609)*AC611+AA609,AA608))))</f>
        <v>2.7299999999999995</v>
      </c>
      <c r="AE608" s="23"/>
      <c r="AF608" s="23"/>
      <c r="AG608" s="23"/>
      <c r="AH608" s="23"/>
      <c r="AI608" s="23"/>
      <c r="AJ608" s="23"/>
      <c r="AK608" s="23"/>
      <c r="AL608" s="23"/>
    </row>
    <row r="609" spans="1:38" x14ac:dyDescent="0.25">
      <c r="A609" s="128"/>
      <c r="B609" s="187"/>
      <c r="C609" s="13">
        <f>C$1/(21-E$1)*(C$520-B608)</f>
        <v>3636.3636363636365</v>
      </c>
      <c r="D609" s="32">
        <f>(C609/P$1)^(1/1.3)*50+C$391+$C$2/2+$N$2/100*5+X$2/2</f>
        <v>35.209857022959149</v>
      </c>
      <c r="E609" s="28" t="s">
        <v>20</v>
      </c>
      <c r="F609" s="5">
        <v>14000</v>
      </c>
      <c r="G609" s="104">
        <f>(G$613-G$593)/5+G605</f>
        <v>5.3800000000000008</v>
      </c>
      <c r="H609" s="134">
        <f t="shared" si="107"/>
        <v>2602.2304832713753</v>
      </c>
      <c r="I609" s="63">
        <f>$C609/I608</f>
        <v>668.44919786096261</v>
      </c>
      <c r="J609" s="49">
        <v>14000</v>
      </c>
      <c r="K609" s="104">
        <f>(K$613-K$593)/5+K605</f>
        <v>5.0099999999999989</v>
      </c>
      <c r="L609" s="153">
        <f t="shared" si="102"/>
        <v>2794.4111776447112</v>
      </c>
      <c r="M609" s="63">
        <f>$C609/M608</f>
        <v>756.00075600075604</v>
      </c>
      <c r="N609" s="49">
        <v>14000</v>
      </c>
      <c r="O609" s="104">
        <f>(O$613-O$593)/5+O605</f>
        <v>4.6400000000000006</v>
      </c>
      <c r="P609" s="134">
        <f t="shared" si="103"/>
        <v>3017.2413793103447</v>
      </c>
      <c r="Q609" s="63">
        <f>$C609/Q608</f>
        <v>822.70670505964608</v>
      </c>
      <c r="R609" s="49">
        <v>14000</v>
      </c>
      <c r="S609" s="104">
        <f>(S$613-S$593)/5+S605</f>
        <v>4.2600000000000007</v>
      </c>
      <c r="T609" s="139">
        <f t="shared" si="104"/>
        <v>3286.384976525821</v>
      </c>
      <c r="U609" s="63">
        <f>$C609/U608</f>
        <v>911.36933242196415</v>
      </c>
      <c r="V609" s="49">
        <v>14000</v>
      </c>
      <c r="W609" s="104">
        <f>(W$613-W$593)/5+W605</f>
        <v>3.8299999999999996</v>
      </c>
      <c r="X609" s="139">
        <f t="shared" si="105"/>
        <v>3655.352480417755</v>
      </c>
      <c r="Y609" s="63">
        <f>$C609/Y608</f>
        <v>1082.2510822510824</v>
      </c>
      <c r="Z609" s="49">
        <v>14000</v>
      </c>
      <c r="AA609" s="104">
        <f>(AA$613-AA$593)/5+AA605</f>
        <v>3.3499999999999996</v>
      </c>
      <c r="AB609" s="147">
        <f t="shared" si="106"/>
        <v>4179.1044776119406</v>
      </c>
      <c r="AC609" s="63">
        <f>IF($C609&gt;Z608,AB608,$C609/AC608)</f>
        <v>1332.0013320013322</v>
      </c>
      <c r="AL609" s="23"/>
    </row>
    <row r="610" spans="1:38" x14ac:dyDescent="0.25">
      <c r="A610" s="128"/>
      <c r="B610" s="187"/>
      <c r="C610" s="225">
        <f>C611/X$2/60/1.11</f>
        <v>10.923152274275393</v>
      </c>
      <c r="D610" s="38">
        <f>IF(AND(D609&lt;F$5,C609&lt;F611),C609/F611*100,IF(AND(D609&lt;J$5,C609&lt;J611),C609/(F611-((D609-F$5)/(J$5-F$5))*(F611-J611))*100,IF(AND(D609&lt;N$5,C609&lt;N611),C609/(J611-((D609-J$5)/(N$5-J$5))*(J611-N611))*100,IF(AND(D609&lt;R$5,C609&lt;R611),C609/(N611-((D609-N$5)/(R$5-N$5))*(N611-R611))*100,IF(AND(D609&lt;V$5,C613&lt;V611),C609/(R611-((D609-R$5)/(V$5-R$5))*(R611-V611))*100,100)))))</f>
        <v>62.887057941447033</v>
      </c>
      <c r="E610" s="28" t="s">
        <v>21</v>
      </c>
      <c r="F610" s="5">
        <v>11200</v>
      </c>
      <c r="G610" s="104">
        <f>(G$614-G$594)/5+G606</f>
        <v>5.73</v>
      </c>
      <c r="H610" s="134">
        <f t="shared" si="107"/>
        <v>1954.6247818499126</v>
      </c>
      <c r="I610" s="130">
        <f>IF($C609&gt;F609,3,IF($C609&gt;F610,2,IF($C609&gt;F611,1,0)))</f>
        <v>0</v>
      </c>
      <c r="J610" s="49">
        <v>11200</v>
      </c>
      <c r="K610" s="104">
        <f>(K$614-K$594)/5+K606</f>
        <v>5.4000000000000012</v>
      </c>
      <c r="L610" s="153">
        <f t="shared" si="102"/>
        <v>2074.0740740740735</v>
      </c>
      <c r="M610" s="130">
        <f>IF($C609&gt;J609,3,IF($C609&gt;J610,2,IF($C609&gt;J611,1,0)))</f>
        <v>0</v>
      </c>
      <c r="N610" s="49">
        <v>11200</v>
      </c>
      <c r="O610" s="104">
        <f>(O$614-O$594)/5+O606</f>
        <v>5.0699999999999985</v>
      </c>
      <c r="P610" s="134">
        <f t="shared" si="103"/>
        <v>2209.0729783037482</v>
      </c>
      <c r="Q610" s="130">
        <f>IF($C609&gt;N609,3,IF($C609&gt;N610,2,IF($C609&gt;N611,1,0)))</f>
        <v>0</v>
      </c>
      <c r="R610" s="49">
        <v>11200</v>
      </c>
      <c r="S610" s="104">
        <f>(S$614-S$594)/5+S606</f>
        <v>4.6900000000000004</v>
      </c>
      <c r="T610" s="139">
        <f t="shared" si="104"/>
        <v>2388.059701492537</v>
      </c>
      <c r="U610" s="130">
        <f>IF($C609&gt;R609,3,IF($C609&gt;R610,2,IF($C609&gt;R611,1,0)))</f>
        <v>0</v>
      </c>
      <c r="V610" s="49">
        <v>11200</v>
      </c>
      <c r="W610" s="104">
        <f>(W$614-W$594)/5+W606</f>
        <v>4.12</v>
      </c>
      <c r="X610" s="139">
        <f t="shared" si="105"/>
        <v>2718.4466019417473</v>
      </c>
      <c r="Y610" s="130">
        <f>IF($C609&gt;V609,3,IF($C609&gt;V610,2,IF($C609&gt;V611,1,0)))</f>
        <v>0</v>
      </c>
      <c r="Z610" s="49">
        <v>11200</v>
      </c>
      <c r="AA610" s="104">
        <f>(AA$614-AA$594)/5+AA606</f>
        <v>3.5400000000000005</v>
      </c>
      <c r="AB610" s="147">
        <f t="shared" si="106"/>
        <v>3163.8418079096041</v>
      </c>
      <c r="AC610" s="129">
        <f>IF($C609&gt;Z609,3,IF($C609&gt;Z610,2,IF($C609&gt;Z611,1,0)))</f>
        <v>0</v>
      </c>
      <c r="AL610" s="23"/>
    </row>
    <row r="611" spans="1:38" ht="15.75" thickBot="1" x14ac:dyDescent="0.3">
      <c r="A611" s="128"/>
      <c r="B611" s="188"/>
      <c r="C611" s="161">
        <f>D611*D608</f>
        <v>3637.4097073337066</v>
      </c>
      <c r="D611" s="33">
        <f>IF(AND(C609&gt;Z608,D609&gt;Z$5),AB608,IF(D609&gt;V$5,((D609-V$5)/(Z$5-V$5))*(AC609-Y609)+Y609,IF(D609&gt;R$5,((D609-R$5)/(V$5-R$5))*(Y609-U609)+U609,IF(D609&gt;N$5,((D609-N$5)/(R$5-N$5))*(U609-Q609)+Q609,IF(D609&gt;J$5,((D609-J$5)/(N$5-J$5))*(Q609-M609)+M609,IF(D609&gt;F$5,((D609-F$5)/(J$5-F$5))*(M609-I609)+I609,I609))))))</f>
        <v>758.80049837738875</v>
      </c>
      <c r="E611" s="29" t="s">
        <v>7</v>
      </c>
      <c r="F611" s="114">
        <f>(F$615-F$595)/5+F607</f>
        <v>6180</v>
      </c>
      <c r="G611" s="106">
        <f>(G$615-G$595)/5+G607</f>
        <v>5.4399999999999995</v>
      </c>
      <c r="H611" s="135">
        <f t="shared" si="107"/>
        <v>1136.0294117647061</v>
      </c>
      <c r="I611" s="131">
        <f>IF(I610=1,($C609-F611)/(F610-F611),IF(I610=2,($C609-F610)/(F609-F610),IF(I610=3,($C609-F609)/(F608-F609),0)))</f>
        <v>0</v>
      </c>
      <c r="J611" s="108">
        <f>(J$615-J$595)/5+J607</f>
        <v>5800</v>
      </c>
      <c r="K611" s="106">
        <f>(K$615-K$595)/5+K607</f>
        <v>4.8099999999999996</v>
      </c>
      <c r="L611" s="156">
        <f t="shared" si="102"/>
        <v>1205.8212058212059</v>
      </c>
      <c r="M611" s="131">
        <f>IF(M610=1,($C609-J611)/(J610-J611),IF(M610=2,($C609-J610)/(J609-J610),IF(M610=3,($C609-J609)/(J608-J609),0)))</f>
        <v>0</v>
      </c>
      <c r="N611" s="108">
        <f>(N$615-N$595)/5+N607</f>
        <v>5380</v>
      </c>
      <c r="O611" s="106">
        <f>(O$615-O$595)/5+O607</f>
        <v>4.4200000000000008</v>
      </c>
      <c r="P611" s="135">
        <f t="shared" si="103"/>
        <v>1217.1945701357463</v>
      </c>
      <c r="Q611" s="131">
        <f>IF(Q610=1,($C609-N611)/(N610-N611),IF(Q610=2,($C609-N610)/(N609-N610),IF(Q610=3,($C609-N609)/(N608-N609),0)))</f>
        <v>0</v>
      </c>
      <c r="R611" s="108">
        <f>(R$615-R$595)/5+R607</f>
        <v>4960</v>
      </c>
      <c r="S611" s="106">
        <f>(S$615-S$595)/5+S607</f>
        <v>3.9899999999999993</v>
      </c>
      <c r="T611" s="142">
        <f t="shared" si="104"/>
        <v>1243.1077694235591</v>
      </c>
      <c r="U611" s="131">
        <f>IF(U610=1,($C609-R611)/(R610-R611),IF(U610=2,($C609-R610)/(R609-R610),IF(U610=3,($C609-R609)/(R608-R609),0)))</f>
        <v>0</v>
      </c>
      <c r="V611" s="108">
        <f>(V$615-V$595)/5+V607</f>
        <v>4700</v>
      </c>
      <c r="W611" s="106">
        <f>(W$615-W$595)/5+W607</f>
        <v>3.3599999999999994</v>
      </c>
      <c r="X611" s="142">
        <f t="shared" si="105"/>
        <v>1398.8095238095241</v>
      </c>
      <c r="Y611" s="131">
        <f>IF(Y610=1,($C609-V611)/(V610-V611),IF(Y610=2,($C609-V610)/(V609-V610),IF(Y610=3,($C609-V609)/(V608-V609),0)))</f>
        <v>0</v>
      </c>
      <c r="Z611" s="108">
        <f>(Z$615-Z$595)/5+Z607</f>
        <v>4440</v>
      </c>
      <c r="AA611" s="106">
        <f>(AA$615-AA$595)/5+AA607</f>
        <v>2.7299999999999995</v>
      </c>
      <c r="AB611" s="148">
        <f t="shared" si="106"/>
        <v>1626.3736263736266</v>
      </c>
      <c r="AC611" s="131">
        <f>IF(AC610=1,($C609-Z611)/(Z610-Z611),IF(AC610=2,($C609-Z610)/(Z609-Z610),IF(AC610=3,($C609-Z609)/(Z608-Z609),0)))</f>
        <v>0</v>
      </c>
      <c r="AL611" s="23"/>
    </row>
    <row r="612" spans="1:38" x14ac:dyDescent="0.25">
      <c r="A612" s="128"/>
      <c r="B612" s="186">
        <v>12</v>
      </c>
      <c r="C612" s="34"/>
      <c r="D612" s="31">
        <f>IF(D613&gt;V$5,(1-(D613-V$5)/(Z$5-V$5))*(Y612-AC612)+AC612,IF(D613&gt;R$5,(1-(D613-R$5)/(V$5-R$5))*(U612-Y612)+Y612,IF(D613&gt;N$5,(1-(D613-N$5)/(R$5-N$5))*(Q612-U612)+U612,IF(D613&gt;J$5,(1-(D613-J$5)/(N$5-J$5))*(M612-Q612)+Q612,IF(D613&gt;F$5,(1-(D613-F$5)/(J$5-F$5))*(I612-M612)+M612,I612)))))</f>
        <v>4.9154485318181464</v>
      </c>
      <c r="E612" s="27" t="s">
        <v>6</v>
      </c>
      <c r="F612" s="3">
        <v>17100</v>
      </c>
      <c r="G612" s="74">
        <v>5.25</v>
      </c>
      <c r="H612" s="133">
        <f t="shared" si="107"/>
        <v>3257.1428571428573</v>
      </c>
      <c r="I612" s="16">
        <f>IF(I614=0,G615,IF(I614=1,(G614-G615)*I615+G615,IF(I614=2,(G613-G614)*I615+G614,IF(I614=3,(G612-G613)*I615+G613,G612))))</f>
        <v>5.15</v>
      </c>
      <c r="J612" s="48">
        <v>16800</v>
      </c>
      <c r="K612" s="4">
        <v>4.9000000000000004</v>
      </c>
      <c r="L612" s="155">
        <f t="shared" si="102"/>
        <v>3428.5714285714284</v>
      </c>
      <c r="M612" s="16">
        <f>IF(M614=0,K615,IF(M614=1,(K614-K615)*M615+K615,IF(M614=2,(K613-K614)*M615+K614,IF(M614=3,(K612-K613)*M615+K613,K612))))</f>
        <v>4.9000000000000004</v>
      </c>
      <c r="N612" s="48">
        <v>16600</v>
      </c>
      <c r="O612" s="4">
        <v>4.45</v>
      </c>
      <c r="P612" s="133">
        <f t="shared" si="103"/>
        <v>3730.3370786516853</v>
      </c>
      <c r="Q612" s="16">
        <f>IF(Q614=0,O615,IF(Q614=1,(O614-O615)*Q615+O615,IF(Q614=2,(O613-O614)*Q615+O614,IF(Q614=3,(O612-O613)*Q615+O613,O612))))</f>
        <v>4.6500000000000004</v>
      </c>
      <c r="R612" s="48">
        <v>16400</v>
      </c>
      <c r="S612" s="4">
        <v>4.2</v>
      </c>
      <c r="T612" s="141">
        <f t="shared" si="104"/>
        <v>3904.7619047619046</v>
      </c>
      <c r="U612" s="16">
        <f>IF(U614=0,S615,IF(U614=1,(S614-S615)*U615+S615,IF(U614=2,(S613-S614)*U615+S614,IF(U614=3,(S612-S613)*U615+S613,S612))))</f>
        <v>4.3499999999999996</v>
      </c>
      <c r="V612" s="48">
        <v>15600</v>
      </c>
      <c r="W612" s="4">
        <v>3.7</v>
      </c>
      <c r="X612" s="141">
        <f t="shared" si="105"/>
        <v>4216.2162162162158</v>
      </c>
      <c r="Y612" s="16">
        <f>IF(Y614=0,W615,IF(Y614=1,(W614-W615)*Y615+W615,IF(Y614=2,(W613-W614)*Y615+W614,IF(Y614=3,(W612-W613)*Y615+W613,W612))))</f>
        <v>3.7</v>
      </c>
      <c r="Z612" s="48">
        <v>14800</v>
      </c>
      <c r="AA612" s="4">
        <v>3.2</v>
      </c>
      <c r="AB612" s="149">
        <f t="shared" si="106"/>
        <v>4625</v>
      </c>
      <c r="AC612" s="59">
        <f>IF(AC614=0,AA615,IF(AC614=1,(AA614-AA615)*AC615+AA615,IF(AC614=2,(AA613-AA614)*AC615+AA614,IF(AC614=3,(AA612-AA613)*AC615+AA613,AA612))))</f>
        <v>3.05</v>
      </c>
      <c r="AE612" s="23"/>
      <c r="AF612" s="23"/>
      <c r="AG612" s="23"/>
      <c r="AH612" s="23"/>
      <c r="AI612" s="23"/>
      <c r="AJ612" s="23"/>
      <c r="AK612" s="23"/>
      <c r="AL612" s="23"/>
    </row>
    <row r="613" spans="1:38" x14ac:dyDescent="0.25">
      <c r="A613" s="128"/>
      <c r="B613" s="187"/>
      <c r="C613" s="13">
        <f>C$1/(21-E$1)*(C$520-B612)</f>
        <v>3305.7851239669426</v>
      </c>
      <c r="D613" s="32">
        <f>(C613/P$1)^(1/1.3)*50+C$391+$C$2/2+$N$2/100*5+X$2/2</f>
        <v>34.382058727274142</v>
      </c>
      <c r="E613" s="28" t="s">
        <v>20</v>
      </c>
      <c r="F613" s="5">
        <v>14000</v>
      </c>
      <c r="G613" s="71">
        <v>5.5</v>
      </c>
      <c r="H613" s="134">
        <f t="shared" si="107"/>
        <v>2545.4545454545455</v>
      </c>
      <c r="I613" s="63">
        <f>$C613/I612</f>
        <v>641.90002407125098</v>
      </c>
      <c r="J613" s="49">
        <v>14000</v>
      </c>
      <c r="K613" s="6">
        <v>5.15</v>
      </c>
      <c r="L613" s="153">
        <f t="shared" si="102"/>
        <v>2718.4466019417473</v>
      </c>
      <c r="M613" s="63">
        <f>$C613/M612</f>
        <v>674.65002529937601</v>
      </c>
      <c r="N613" s="49">
        <v>14000</v>
      </c>
      <c r="O613" s="6">
        <v>4.8</v>
      </c>
      <c r="P613" s="134">
        <f t="shared" si="103"/>
        <v>2916.666666666667</v>
      </c>
      <c r="Q613" s="63">
        <f>$C613/Q612</f>
        <v>710.92153203590158</v>
      </c>
      <c r="R613" s="49">
        <v>14000</v>
      </c>
      <c r="S613" s="6">
        <v>4.45</v>
      </c>
      <c r="T613" s="139">
        <f t="shared" si="104"/>
        <v>3146.067415730337</v>
      </c>
      <c r="U613" s="63">
        <f>$C613/U612</f>
        <v>759.95060321079143</v>
      </c>
      <c r="V613" s="49">
        <v>14000</v>
      </c>
      <c r="W613" s="6">
        <v>4</v>
      </c>
      <c r="X613" s="139">
        <f t="shared" si="105"/>
        <v>3500</v>
      </c>
      <c r="Y613" s="63">
        <f>$C613/Y612</f>
        <v>893.45543890998442</v>
      </c>
      <c r="Z613" s="49">
        <v>14000</v>
      </c>
      <c r="AA613" s="6">
        <v>3.5</v>
      </c>
      <c r="AB613" s="146">
        <f t="shared" si="106"/>
        <v>4000</v>
      </c>
      <c r="AC613" s="63">
        <f>IF($C613&gt;Z612,AB612,$C613/AC612)</f>
        <v>1083.8639750711288</v>
      </c>
      <c r="AL613" s="23"/>
    </row>
    <row r="614" spans="1:38" x14ac:dyDescent="0.25">
      <c r="A614" s="128"/>
      <c r="B614" s="187"/>
      <c r="C614" s="225">
        <f>C615/X$2/60/1.11</f>
        <v>9.9287081060572291</v>
      </c>
      <c r="D614" s="38">
        <f>IF(AND(D613&lt;F$5,C613&lt;F615),C613/F615*100,IF(AND(D613&lt;J$5,C613&lt;J615),C613/(F615-((D613-F$5)/(J$5-F$5))*(F615-J615))*100,IF(AND(D613&lt;N$5,C613&lt;N615),C613/(J615-((D613-J$5)/(N$5-J$5))*(J615-N615))*100,IF(AND(D613&lt;R$5,C613&lt;R615),C613/(N615-((D613-N$5)/(R$5-N$5))*(N615-R615))*100,IF(AND(D613&lt;V$5,C617&lt;V615),C613/(R615-((D613-R$5)/(V$5-R$5))*(R615-V615))*100,100)))))</f>
        <v>53.107390718102344</v>
      </c>
      <c r="E614" s="28" t="s">
        <v>21</v>
      </c>
      <c r="F614" s="5">
        <v>11200</v>
      </c>
      <c r="G614" s="71">
        <v>5.85</v>
      </c>
      <c r="H614" s="134">
        <f t="shared" si="107"/>
        <v>1914.5299145299145</v>
      </c>
      <c r="I614" s="130">
        <f>IF($C613&gt;F613,3,IF($C613&gt;F614,2,IF($C613&gt;F615,1,0)))</f>
        <v>0</v>
      </c>
      <c r="J614" s="49">
        <v>11200</v>
      </c>
      <c r="K614" s="6">
        <v>5.55</v>
      </c>
      <c r="L614" s="153">
        <f t="shared" si="102"/>
        <v>2018.018018018018</v>
      </c>
      <c r="M614" s="130">
        <f>IF($C613&gt;J613,3,IF($C613&gt;J614,2,IF($C613&gt;J615,1,0)))</f>
        <v>0</v>
      </c>
      <c r="N614" s="49">
        <v>11200</v>
      </c>
      <c r="O614" s="6">
        <v>5.25</v>
      </c>
      <c r="P614" s="134">
        <f t="shared" si="103"/>
        <v>2133.3333333333335</v>
      </c>
      <c r="Q614" s="130">
        <f>IF($C613&gt;N613,3,IF($C613&gt;N614,2,IF($C613&gt;N615,1,0)))</f>
        <v>0</v>
      </c>
      <c r="R614" s="49">
        <v>11200</v>
      </c>
      <c r="S614" s="6">
        <v>4.9000000000000004</v>
      </c>
      <c r="T614" s="139">
        <f t="shared" si="104"/>
        <v>2285.7142857142853</v>
      </c>
      <c r="U614" s="130">
        <f>IF($C613&gt;R613,3,IF($C613&gt;R614,2,IF($C613&gt;R615,1,0)))</f>
        <v>0</v>
      </c>
      <c r="V614" s="49">
        <v>11200</v>
      </c>
      <c r="W614" s="6">
        <v>4.3</v>
      </c>
      <c r="X614" s="139">
        <f t="shared" si="105"/>
        <v>2604.651162790698</v>
      </c>
      <c r="Y614" s="130">
        <f>IF($C613&gt;V613,3,IF($C613&gt;V614,2,IF($C613&gt;V615,1,0)))</f>
        <v>0</v>
      </c>
      <c r="Z614" s="49">
        <v>11200</v>
      </c>
      <c r="AA614" s="6">
        <v>3.7</v>
      </c>
      <c r="AB614" s="147">
        <f t="shared" si="106"/>
        <v>3027.0270270270271</v>
      </c>
      <c r="AC614" s="129">
        <f>IF($C613&gt;Z612,4,IF($C613&gt;Z613,3,IF($C613&gt;Z614,2,IF($C613&gt;Z615,1,0))))</f>
        <v>0</v>
      </c>
      <c r="AL614" s="23"/>
    </row>
    <row r="615" spans="1:38" ht="15.75" thickBot="1" x14ac:dyDescent="0.3">
      <c r="A615" s="128"/>
      <c r="B615" s="188"/>
      <c r="C615" s="161">
        <f>D615*D612</f>
        <v>3306.259799317058</v>
      </c>
      <c r="D615" s="33">
        <f>IF(AND(C613&gt;Z612,D613&gt;Z$5),AB612,IF(D613&gt;V$5,((D613-V$5)/(Z$5-V$5))*(AC613-Y613)+Y613,IF(D613&gt;R$5,((D613-R$5)/(V$5-R$5))*(Y613-U613)+U613,IF(D613&gt;N$5,((D613-N$5)/(R$5-N$5))*(U613-Q613)+Q613,IF(D613&gt;J$5,((D613-J$5)/(N$5-J$5))*(Q613-M613)+M613,IF(D613&gt;F$5,((D613-F$5)/(J$5-F$5))*(M613-I613)+I613,I613))))))</f>
        <v>672.62626755530789</v>
      </c>
      <c r="E615" s="29" t="s">
        <v>7</v>
      </c>
      <c r="F615" s="7">
        <v>6600</v>
      </c>
      <c r="G615" s="73">
        <v>5.15</v>
      </c>
      <c r="H615" s="135">
        <f t="shared" si="107"/>
        <v>1281.5533980582522</v>
      </c>
      <c r="I615" s="131">
        <f>IF(I614=1,($C613-F615)/(F614-F615),IF(I614=2,($C613-F614)/(F613-F614),IF(I614=3,($C613-F613)/(F612-F613),0)))</f>
        <v>0</v>
      </c>
      <c r="J615" s="50">
        <v>6200</v>
      </c>
      <c r="K615" s="8">
        <v>4.9000000000000004</v>
      </c>
      <c r="L615" s="156">
        <f t="shared" si="102"/>
        <v>1265.3061224489795</v>
      </c>
      <c r="M615" s="131">
        <f>IF(M614=1,($C613-J615)/(J614-J615),IF(M614=2,($C613-J614)/(J613-J614),IF(M614=3,($C613-J613)/(J612-J613),0)))</f>
        <v>0</v>
      </c>
      <c r="N615" s="50">
        <v>5800</v>
      </c>
      <c r="O615" s="8">
        <v>4.6500000000000004</v>
      </c>
      <c r="P615" s="135">
        <f t="shared" si="103"/>
        <v>1247.3118279569892</v>
      </c>
      <c r="Q615" s="131">
        <f>IF(Q614=1,($C613-N615)/(N614-N615),IF(Q614=2,($C613-N614)/(N613-N614),IF(Q614=3,($C613-N613)/(N612-N613),0)))</f>
        <v>0</v>
      </c>
      <c r="R615" s="50">
        <v>5400</v>
      </c>
      <c r="S615" s="8">
        <v>4.3499999999999996</v>
      </c>
      <c r="T615" s="142">
        <f t="shared" si="104"/>
        <v>1241.3793103448277</v>
      </c>
      <c r="U615" s="131">
        <f>IF(U614=1,($C613-R615)/(R614-R615),IF(U614=2,($C613-R614)/(R613-R614),IF(U614=3,($C613-R613)/(R612-R613),0)))</f>
        <v>0</v>
      </c>
      <c r="V615" s="50">
        <v>5200</v>
      </c>
      <c r="W615" s="8">
        <v>3.7</v>
      </c>
      <c r="X615" s="142">
        <f t="shared" si="105"/>
        <v>1405.4054054054054</v>
      </c>
      <c r="Y615" s="131">
        <f>IF(Y614=1,($C613-V615)/(V614-V615),IF(Y614=2,($C613-V614)/(V613-V614),IF(Y614=3,($C613-V613)/(V612-V613),0)))</f>
        <v>0</v>
      </c>
      <c r="Z615" s="50">
        <v>5000</v>
      </c>
      <c r="AA615" s="8">
        <v>3.05</v>
      </c>
      <c r="AB615" s="148">
        <f t="shared" si="106"/>
        <v>1639.344262295082</v>
      </c>
      <c r="AC615" s="131">
        <f>IF(AC614=1,($C613-Z615)/(Z614-Z615),IF(AC614=2,($C613-Z614)/(Z613-Z614),IF(AC614=3,($C613-Z613)/(Z612-Z613),0)))</f>
        <v>0</v>
      </c>
      <c r="AL615" s="23"/>
    </row>
    <row r="616" spans="1:38" x14ac:dyDescent="0.25">
      <c r="A616" s="128"/>
      <c r="B616" s="186">
        <v>13</v>
      </c>
      <c r="C616" s="25"/>
      <c r="D616" s="31">
        <f>IF(D617&gt;V$5,(1-(D617-V$5)/(Z$5-V$5))*(Y616-AC616)+AC616,IF(D617&gt;R$5,(1-(D617-R$5)/(V$5-R$5))*(U616-Y616)+Y616,IF(D617&gt;N$5,(1-(D617-N$5)/(R$5-N$5))*(Q616-U616)+U616,IF(D617&gt;J$5,(1-(D617-J$5)/(N$5-J$5))*(M616-Q616)+Q616,IF(D617&gt;F$5,(1-(D617-F$5)/(J$5-F$5))*(I616-M616)+M616,I616)))))</f>
        <v>4.9935268559248822</v>
      </c>
      <c r="E616" s="27" t="s">
        <v>6</v>
      </c>
      <c r="F616" s="75">
        <f>(F$624-F$612)/3+F612</f>
        <v>17566.666666666668</v>
      </c>
      <c r="G616" s="105">
        <f>(G$624-G$612)/3+G612</f>
        <v>5.2833333333333332</v>
      </c>
      <c r="H616" s="133">
        <f t="shared" si="107"/>
        <v>3324.9211356466881</v>
      </c>
      <c r="I616" s="16">
        <f>IF(I618=0,G619,IF(I618=1,(G618-G619)*I619+G619,IF(I618=2,(G617-G618)*I619+G618,IF(I618=3,(G616-G617)*I619+G617,G616))))</f>
        <v>5.15</v>
      </c>
      <c r="J616" s="107">
        <f>(J$624-J$612)/3+J612</f>
        <v>17266.666666666668</v>
      </c>
      <c r="K616" s="105">
        <f>(K$624-K$612)/3+K612</f>
        <v>4.9333333333333336</v>
      </c>
      <c r="L616" s="155">
        <f t="shared" si="102"/>
        <v>3500</v>
      </c>
      <c r="M616" s="16">
        <f>IF(M618=0,K619,IF(M618=1,(K618-K619)*M619+K619,IF(M618=2,(K617-K618)*M619+K618,IF(M618=3,(K616-K617)*M619+K617,K616))))</f>
        <v>4.9666666666666668</v>
      </c>
      <c r="N616" s="107">
        <f>(N$624-N$612)/3+N612</f>
        <v>17033.333333333332</v>
      </c>
      <c r="O616" s="105">
        <f>(O$624-O$612)/3+O612</f>
        <v>4.55</v>
      </c>
      <c r="P616" s="133">
        <f t="shared" si="103"/>
        <v>3743.5897435897436</v>
      </c>
      <c r="Q616" s="16">
        <f>IF(Q618=0,O619,IF(Q618=1,(O618-O619)*Q619+O619,IF(Q618=2,(O617-O618)*Q619+O618,IF(Q618=3,(O616-O617)*Q619+O617,O616))))</f>
        <v>4.7833333333333332</v>
      </c>
      <c r="R616" s="107">
        <f>(R$624-R$612)/3+R612</f>
        <v>16833.333333333332</v>
      </c>
      <c r="S616" s="105">
        <f>(S$624-S$612)/3+S612</f>
        <v>4.3</v>
      </c>
      <c r="T616" s="141">
        <f t="shared" si="104"/>
        <v>3914.7286821705425</v>
      </c>
      <c r="U616" s="16">
        <f>IF(U618=0,S619,IF(U618=1,(S618-S619)*U619+S619,IF(U618=2,(S617-S618)*U619+S618,IF(U618=3,(S616-S617)*U619+S617,S616))))</f>
        <v>4.55</v>
      </c>
      <c r="V616" s="107">
        <f>(V$624-V$612)/3+V612</f>
        <v>16033.333333333334</v>
      </c>
      <c r="W616" s="105">
        <f>(W$624-W$612)/3+W612</f>
        <v>3.8000000000000003</v>
      </c>
      <c r="X616" s="141">
        <f t="shared" si="105"/>
        <v>4219.2982456140353</v>
      </c>
      <c r="Y616" s="16">
        <f>IF(Y618=0,W619,IF(Y618=1,(W618-W619)*Y619+W619,IF(Y618=2,(W617-W618)*Y619+W618,IF(Y618=3,(W616-W617)*Y619+W617,W616))))</f>
        <v>3.9166666666666665</v>
      </c>
      <c r="Z616" s="107">
        <f>(Z$624-Z$612)/3+Z612</f>
        <v>15200</v>
      </c>
      <c r="AA616" s="105">
        <f>(AA$624-AA$612)/3+AA612</f>
        <v>3.3000000000000003</v>
      </c>
      <c r="AB616" s="145">
        <f t="shared" si="106"/>
        <v>4606.060606060606</v>
      </c>
      <c r="AC616" s="59">
        <f>IF(AC618=0,AA619,IF(AC618=1,(AA618-AA619)*AC619+AA619,IF(AC618=2,(AA617-AA618)*AC619+AA618,IF(AC618=3,(AA616-AA617)*AC619+AA617,AA616))))</f>
        <v>3.2666666666666666</v>
      </c>
      <c r="AE616" s="23"/>
      <c r="AF616" s="23"/>
      <c r="AG616" s="23"/>
      <c r="AH616" s="23"/>
      <c r="AI616" s="23"/>
      <c r="AJ616" s="23"/>
      <c r="AK616" s="23"/>
      <c r="AL616" s="23"/>
    </row>
    <row r="617" spans="1:38" x14ac:dyDescent="0.25">
      <c r="A617" s="128"/>
      <c r="B617" s="187"/>
      <c r="C617" s="13">
        <f>C$1/(21-E$1)*(C$520-B616)</f>
        <v>2975.2066115702482</v>
      </c>
      <c r="D617" s="32">
        <f>(C617/P$1)^(1/1.3)*50+C$391+$C$2/2+$N$2/100*5+X$2/2</f>
        <v>33.534898767733729</v>
      </c>
      <c r="E617" s="28" t="s">
        <v>20</v>
      </c>
      <c r="F617" s="5">
        <v>14000</v>
      </c>
      <c r="G617" s="104">
        <f>(G$625-G$613)/3+G613</f>
        <v>5.5</v>
      </c>
      <c r="H617" s="134">
        <f t="shared" si="107"/>
        <v>2545.4545454545455</v>
      </c>
      <c r="I617" s="63">
        <f>$C617/I616</f>
        <v>577.71002166412586</v>
      </c>
      <c r="J617" s="49">
        <v>14000</v>
      </c>
      <c r="K617" s="104">
        <f>(K$625-K$613)/3+K613</f>
        <v>5.1833333333333336</v>
      </c>
      <c r="L617" s="153">
        <f t="shared" si="102"/>
        <v>2700.9646302250803</v>
      </c>
      <c r="M617" s="63">
        <f>$C617/M616</f>
        <v>599.03488823562043</v>
      </c>
      <c r="N617" s="49">
        <v>14000</v>
      </c>
      <c r="O617" s="104">
        <f>(O$625-O$613)/3+O613</f>
        <v>4.8666666666666663</v>
      </c>
      <c r="P617" s="134">
        <f t="shared" si="103"/>
        <v>2876.7123287671234</v>
      </c>
      <c r="Q617" s="63">
        <f>$C617/Q616</f>
        <v>621.99441356869306</v>
      </c>
      <c r="R617" s="49">
        <v>14000</v>
      </c>
      <c r="S617" s="104">
        <f>(S$625-S$613)/3+S613</f>
        <v>4.55</v>
      </c>
      <c r="T617" s="139">
        <f t="shared" si="104"/>
        <v>3076.9230769230771</v>
      </c>
      <c r="U617" s="63">
        <f>$C617/U616</f>
        <v>653.89156298247212</v>
      </c>
      <c r="V617" s="49">
        <v>14000</v>
      </c>
      <c r="W617" s="104">
        <f>(W$625-W$613)/3+W613</f>
        <v>4.0999999999999996</v>
      </c>
      <c r="X617" s="139">
        <f t="shared" si="105"/>
        <v>3414.6341463414637</v>
      </c>
      <c r="Y617" s="63">
        <f>$C617/Y616</f>
        <v>759.62721997538256</v>
      </c>
      <c r="Z617" s="49">
        <v>14000</v>
      </c>
      <c r="AA617" s="104">
        <f>(AA$625-AA$613)/3+AA613</f>
        <v>3.6166666666666667</v>
      </c>
      <c r="AB617" s="147">
        <f t="shared" si="106"/>
        <v>3870.9677419354839</v>
      </c>
      <c r="AC617" s="63">
        <f>IF($C617&gt;Z616,AB616,$C617/AC616)</f>
        <v>910.77753415415759</v>
      </c>
      <c r="AL617" s="23"/>
    </row>
    <row r="618" spans="1:38" x14ac:dyDescent="0.25">
      <c r="A618" s="128"/>
      <c r="B618" s="187"/>
      <c r="C618" s="225">
        <f>C619/X$2/60/1.11</f>
        <v>8.9360224684558922</v>
      </c>
      <c r="D618" s="38">
        <f>IF(AND(D617&lt;F$5,C617&lt;F619),C617/F619*100,IF(AND(D617&lt;J$5,C617&lt;J619),C617/(F619-((D617-F$5)/(J$5-F$5))*(F619-J619))*100,IF(AND(D617&lt;N$5,C617&lt;N619),C617/(J619-((D617-J$5)/(N$5-J$5))*(J619-N619))*100,IF(AND(D617&lt;R$5,C617&lt;R619),C617/(N619-((D617-N$5)/(R$5-N$5))*(N619-R619))*100,IF(AND(D617&lt;V$5,C621&lt;V619),C617/(R619-((D617-R$5)/(V$5-R$5))*(R619-V619))*100,100)))))</f>
        <v>47.000537898514708</v>
      </c>
      <c r="E618" s="28" t="s">
        <v>21</v>
      </c>
      <c r="F618" s="5">
        <v>11200</v>
      </c>
      <c r="G618" s="104">
        <f>(G$626-G$614)/3+G614</f>
        <v>5.8999999999999995</v>
      </c>
      <c r="H618" s="134">
        <f t="shared" si="107"/>
        <v>1898.305084745763</v>
      </c>
      <c r="I618" s="130">
        <f>IF($C617&gt;F617,3,IF($C617&gt;F618,2,IF($C617&gt;F619,1,0)))</f>
        <v>0</v>
      </c>
      <c r="J618" s="49">
        <v>11200</v>
      </c>
      <c r="K618" s="104">
        <f>(K$626-K$614)/3+K614</f>
        <v>5.583333333333333</v>
      </c>
      <c r="L618" s="153">
        <f t="shared" si="102"/>
        <v>2005.9701492537315</v>
      </c>
      <c r="M618" s="130">
        <f>IF($C617&gt;J617,3,IF($C617&gt;J618,2,IF($C617&gt;J619,1,0)))</f>
        <v>0</v>
      </c>
      <c r="N618" s="49">
        <v>11200</v>
      </c>
      <c r="O618" s="104">
        <f>(O$626-O$614)/3+O614</f>
        <v>5.3166666666666664</v>
      </c>
      <c r="P618" s="134">
        <f t="shared" si="103"/>
        <v>2106.5830721003135</v>
      </c>
      <c r="Q618" s="130">
        <f>IF($C617&gt;N617,3,IF($C617&gt;N618,2,IF($C617&gt;N619,1,0)))</f>
        <v>0</v>
      </c>
      <c r="R618" s="49">
        <v>11200</v>
      </c>
      <c r="S618" s="104">
        <f>(S$626-S$614)/3+S614</f>
        <v>5.0166666666666666</v>
      </c>
      <c r="T618" s="139">
        <f t="shared" si="104"/>
        <v>2232.5581395348836</v>
      </c>
      <c r="U618" s="130">
        <f>IF($C617&gt;R617,3,IF($C617&gt;R618,2,IF($C617&gt;R619,1,0)))</f>
        <v>0</v>
      </c>
      <c r="V618" s="49">
        <v>11200</v>
      </c>
      <c r="W618" s="104">
        <f>(W$626-W$614)/3+W614</f>
        <v>4.416666666666667</v>
      </c>
      <c r="X618" s="139">
        <f t="shared" si="105"/>
        <v>2535.8490566037735</v>
      </c>
      <c r="Y618" s="130">
        <f>IF($C617&gt;V617,3,IF($C617&gt;V618,2,IF($C617&gt;V619,1,0)))</f>
        <v>0</v>
      </c>
      <c r="Z618" s="49">
        <v>11200</v>
      </c>
      <c r="AA618" s="104">
        <f>(AA$626-AA$614)/3+AA614</f>
        <v>3.8166666666666669</v>
      </c>
      <c r="AB618" s="147">
        <f t="shared" si="106"/>
        <v>2934.4978165938865</v>
      </c>
      <c r="AC618" s="129">
        <f>IF($C617&gt;Z616,4,IF($C617&gt;Z617,3,IF($C617&gt;Z618,2,IF($C617&gt;Z619,1,0))))</f>
        <v>0</v>
      </c>
      <c r="AL618" s="23"/>
    </row>
    <row r="619" spans="1:38" ht="15.75" thickBot="1" x14ac:dyDescent="0.3">
      <c r="A619" s="128"/>
      <c r="B619" s="188"/>
      <c r="C619" s="161">
        <f>D619*D616</f>
        <v>2975.6954819958123</v>
      </c>
      <c r="D619" s="33">
        <f>IF(AND(C617&gt;Z616,D617&gt;Z$5),AB616,IF(D617&gt;V$5,((D617-V$5)/(Z$5-V$5))*(AC617-Y617)+Y617,IF(D617&gt;R$5,((D617-R$5)/(V$5-R$5))*(Y617-U617)+U617,IF(D617&gt;N$5,((D617-N$5)/(R$5-N$5))*(U617-Q617)+Q617,IF(D617&gt;J$5,((D617-J$5)/(N$5-J$5))*(Q617-M617)+M617,IF(D617&gt;F$5,((D617-F$5)/(J$5-F$5))*(M617-I617)+I617,I617))))))</f>
        <v>595.91057940643941</v>
      </c>
      <c r="E619" s="29" t="s">
        <v>7</v>
      </c>
      <c r="F619" s="114">
        <f>(F$627-F$615)/3+F615</f>
        <v>6700</v>
      </c>
      <c r="G619" s="106">
        <f>(G$627-G$615)/3+G615</f>
        <v>5.15</v>
      </c>
      <c r="H619" s="135">
        <f t="shared" si="107"/>
        <v>1300.9708737864078</v>
      </c>
      <c r="I619" s="131">
        <f>IF(I618=1,($C617-F619)/(F618-F619),IF(I618=2,($C617-F618)/(F617-F618),IF(I618=3,($C617-F617)/(F616-F617),0)))</f>
        <v>0</v>
      </c>
      <c r="J619" s="108">
        <f>(J$627-J$615)/3+J615</f>
        <v>6266.666666666667</v>
      </c>
      <c r="K619" s="106">
        <f>(K$627-K$615)/3+K615</f>
        <v>4.9666666666666668</v>
      </c>
      <c r="L619" s="156">
        <f t="shared" si="102"/>
        <v>1261.744966442953</v>
      </c>
      <c r="M619" s="131">
        <f>IF(M618=1,($C617-J619)/(J618-J619),IF(M618=2,($C617-J618)/(J617-J618),IF(M618=3,($C617-J617)/(J616-J617),0)))</f>
        <v>0</v>
      </c>
      <c r="N619" s="108">
        <f>(N$627-N$615)/3+N615</f>
        <v>5833.333333333333</v>
      </c>
      <c r="O619" s="106">
        <f>(O$627-O$615)/3+O615</f>
        <v>4.7833333333333332</v>
      </c>
      <c r="P619" s="135">
        <f t="shared" si="103"/>
        <v>1219.5121951219512</v>
      </c>
      <c r="Q619" s="131">
        <f>IF(Q618=1,($C617-N619)/(N618-N619),IF(Q618=2,($C617-N618)/(N617-N618),IF(Q618=3,($C617-N617)/(N616-N617),0)))</f>
        <v>0</v>
      </c>
      <c r="R619" s="108">
        <f>(R$627-R$615)/3+R615</f>
        <v>5400</v>
      </c>
      <c r="S619" s="106">
        <f>(S$627-S$615)/3+S615</f>
        <v>4.55</v>
      </c>
      <c r="T619" s="142">
        <f t="shared" si="104"/>
        <v>1186.8131868131868</v>
      </c>
      <c r="U619" s="131">
        <f>IF(U618=1,($C617-R619)/(R618-R619),IF(U618=2,($C617-R618)/(R617-R618),IF(U618=3,($C617-R617)/(R616-R617),0)))</f>
        <v>0</v>
      </c>
      <c r="V619" s="108">
        <f>(V$627-V$615)/3+V615</f>
        <v>5233.333333333333</v>
      </c>
      <c r="W619" s="106">
        <f>(W$627-W$615)/3+W615</f>
        <v>3.9166666666666665</v>
      </c>
      <c r="X619" s="142">
        <f t="shared" si="105"/>
        <v>1336.1702127659573</v>
      </c>
      <c r="Y619" s="131">
        <f>IF(Y618=1,($C617-V619)/(V618-V619),IF(Y618=2,($C617-V618)/(V617-V618),IF(Y618=3,($C617-V617)/(V616-V617),0)))</f>
        <v>0</v>
      </c>
      <c r="Z619" s="108">
        <f>(Z$627-Z$615)/3+Z615</f>
        <v>5066.666666666667</v>
      </c>
      <c r="AA619" s="106">
        <f>(AA$627-AA$615)/3+AA615</f>
        <v>3.2666666666666666</v>
      </c>
      <c r="AB619" s="148">
        <f t="shared" si="106"/>
        <v>1551.0204081632655</v>
      </c>
      <c r="AC619" s="131">
        <f>IF(AC618=1,($C617-Z619)/(Z618-Z619),IF(AC618=2,($C617-Z618)/(Z617-Z618),IF(AC618=3,($C617-Z617)/(Z616-Z617),0)))</f>
        <v>0</v>
      </c>
      <c r="AL619" s="23"/>
    </row>
    <row r="620" spans="1:38" x14ac:dyDescent="0.25">
      <c r="A620" s="128"/>
      <c r="B620" s="186">
        <v>14</v>
      </c>
      <c r="C620" s="34"/>
      <c r="D620" s="31">
        <f>IF(D621&gt;V$5,(1-(D621-V$5)/(Z$5-V$5))*(Y620-AC620)+AC620,IF(D621&gt;R$5,(1-(D621-R$5)/(V$5-R$5))*(U620-Y620)+Y620,IF(D621&gt;N$5,(1-(D621-N$5)/(R$5-N$5))*(Q620-U620)+U620,IF(D621&gt;J$5,(1-(D621-J$5)/(N$5-J$5))*(M620-Q620)+Q620,IF(D621&gt;F$5,(1-(D621-F$5)/(J$5-F$5))*(I620-M620)+M620,I620)))))</f>
        <v>5.0605670147709638</v>
      </c>
      <c r="E620" s="27" t="s">
        <v>6</v>
      </c>
      <c r="F620" s="75">
        <f>(F$624-F$612)/3+F616</f>
        <v>18033.333333333336</v>
      </c>
      <c r="G620" s="105">
        <f>(G$624-G$612)/3+G616</f>
        <v>5.3166666666666664</v>
      </c>
      <c r="H620" s="133">
        <f t="shared" si="107"/>
        <v>3391.8495297805648</v>
      </c>
      <c r="I620" s="16">
        <f>IF(I622=0,G623,IF(I622=1,(G622-G623)*I623+G623,IF(I622=2,(G621-G622)*I623+G622,IF(I622=3,(G620-G621)*I623+G621,G620))))</f>
        <v>5.15</v>
      </c>
      <c r="J620" s="107">
        <f>(J$624-J$612)/3+J616</f>
        <v>17733.333333333336</v>
      </c>
      <c r="K620" s="105">
        <f>(K$624-K$612)/3+K616</f>
        <v>4.9666666666666668</v>
      </c>
      <c r="L620" s="155">
        <f t="shared" si="102"/>
        <v>3570.4697986577185</v>
      </c>
      <c r="M620" s="16">
        <f>IF(M622=0,K623,IF(M622=1,(K622-K623)*M623+K623,IF(M622=2,(K621-K622)*M623+K622,IF(M622=3,(K620-K621)*M623+K621,K620))))</f>
        <v>5.0333333333333332</v>
      </c>
      <c r="N620" s="107">
        <f>(N$624-N$612)/3+N616</f>
        <v>17466.666666666664</v>
      </c>
      <c r="O620" s="105">
        <f>(O$624-O$612)/3+O616</f>
        <v>4.6499999999999995</v>
      </c>
      <c r="P620" s="133">
        <f t="shared" si="103"/>
        <v>3756.2724014336918</v>
      </c>
      <c r="Q620" s="16">
        <f>IF(Q622=0,O623,IF(Q622=1,(O622-O623)*Q623+O623,IF(Q622=2,(O621-O622)*Q623+O622,IF(Q622=3,(O620-O621)*Q623+O621,O620))))</f>
        <v>4.9166666666666661</v>
      </c>
      <c r="R620" s="107">
        <f>(R$624-R$612)/3+R616</f>
        <v>17266.666666666664</v>
      </c>
      <c r="S620" s="105">
        <f>(S$624-S$612)/3+S616</f>
        <v>4.3999999999999995</v>
      </c>
      <c r="T620" s="141">
        <f t="shared" si="104"/>
        <v>3924.242424242424</v>
      </c>
      <c r="U620" s="16">
        <f>IF(U622=0,S623,IF(U622=1,(S622-S623)*U623+S623,IF(U622=2,(S621-S622)*U623+S622,IF(U622=3,(S620-S621)*U623+S621,S620))))</f>
        <v>4.75</v>
      </c>
      <c r="V620" s="107">
        <f>(V$624-V$612)/3+V616</f>
        <v>16466.666666666668</v>
      </c>
      <c r="W620" s="105">
        <f>(W$624-W$612)/3+W616</f>
        <v>3.9000000000000004</v>
      </c>
      <c r="X620" s="141">
        <f t="shared" si="105"/>
        <v>4222.2222222222217</v>
      </c>
      <c r="Y620" s="16">
        <f>IF(Y622=0,W623,IF(Y622=1,(W622-W623)*Y623+W623,IF(Y622=2,(W621-W622)*Y623+W622,IF(Y622=3,(W620-W621)*Y623+W621,W620))))</f>
        <v>4.1333333333333329</v>
      </c>
      <c r="Z620" s="107">
        <f>(Z$624-Z$612)/3+Z616</f>
        <v>15600</v>
      </c>
      <c r="AA620" s="105">
        <f>(AA$624-AA$612)/3+AA616</f>
        <v>3.4000000000000004</v>
      </c>
      <c r="AB620" s="145">
        <f t="shared" si="106"/>
        <v>4588.2352941176468</v>
      </c>
      <c r="AC620" s="59">
        <f>IF(AC622=0,AA623,IF(AC622=1,(AA622-AA623)*AC623+AA623,IF(AC622=2,(AA621-AA622)*AC623+AA622,IF(AC622=3,(AA620-AA621)*AC623+AA621,AA620))))</f>
        <v>3.4833333333333334</v>
      </c>
      <c r="AE620" s="23"/>
      <c r="AF620" s="23"/>
      <c r="AG620" s="23"/>
      <c r="AH620" s="23"/>
      <c r="AI620" s="23"/>
      <c r="AJ620" s="23"/>
      <c r="AK620" s="23"/>
      <c r="AL620" s="23"/>
    </row>
    <row r="621" spans="1:38" x14ac:dyDescent="0.25">
      <c r="A621" s="128"/>
      <c r="B621" s="187"/>
      <c r="C621" s="13">
        <f>C$1/(21-E$1)*(C$520-B620)</f>
        <v>2644.6280991735539</v>
      </c>
      <c r="D621" s="32">
        <f>(C621/P$1)^(1/1.3)*50+C$391+$C$2/2+$N$2/100*5+X$2/2</f>
        <v>32.665684448203116</v>
      </c>
      <c r="E621" s="28" t="s">
        <v>20</v>
      </c>
      <c r="F621" s="5">
        <v>14000</v>
      </c>
      <c r="G621" s="104">
        <f>(G$625-G$613)/3+G617</f>
        <v>5.5</v>
      </c>
      <c r="H621" s="134">
        <f t="shared" si="107"/>
        <v>2545.4545454545455</v>
      </c>
      <c r="I621" s="63">
        <f>$C621/I620</f>
        <v>513.52001925700074</v>
      </c>
      <c r="J621" s="49">
        <v>14000</v>
      </c>
      <c r="K621" s="104">
        <f>(K$625-K$613)/3+K617</f>
        <v>5.2166666666666668</v>
      </c>
      <c r="L621" s="153">
        <f t="shared" si="102"/>
        <v>2683.7060702875397</v>
      </c>
      <c r="M621" s="63">
        <f>$C621/M620</f>
        <v>525.42280116030872</v>
      </c>
      <c r="N621" s="49">
        <v>14000</v>
      </c>
      <c r="O621" s="104">
        <f>(O$625-O$613)/3+O617</f>
        <v>4.9333333333333327</v>
      </c>
      <c r="P621" s="134">
        <f t="shared" si="103"/>
        <v>2837.8378378378384</v>
      </c>
      <c r="Q621" s="63">
        <f>$C621/Q620</f>
        <v>537.89046084885854</v>
      </c>
      <c r="R621" s="49">
        <v>14000</v>
      </c>
      <c r="S621" s="104">
        <f>(S$625-S$613)/3+S617</f>
        <v>4.6499999999999995</v>
      </c>
      <c r="T621" s="139">
        <f t="shared" si="104"/>
        <v>3010.7526881720432</v>
      </c>
      <c r="U621" s="63">
        <f>$C621/U620</f>
        <v>556.76381035232714</v>
      </c>
      <c r="V621" s="49">
        <v>14000</v>
      </c>
      <c r="W621" s="104">
        <f>(W$625-W$613)/3+W617</f>
        <v>4.1999999999999993</v>
      </c>
      <c r="X621" s="139">
        <f t="shared" si="105"/>
        <v>3333.3333333333339</v>
      </c>
      <c r="Y621" s="63">
        <f>$C621/Y620</f>
        <v>639.82937883231148</v>
      </c>
      <c r="Z621" s="49">
        <v>14000</v>
      </c>
      <c r="AA621" s="104">
        <f>(AA$625-AA$613)/3+AA617</f>
        <v>3.7333333333333334</v>
      </c>
      <c r="AB621" s="147">
        <f t="shared" si="106"/>
        <v>3750</v>
      </c>
      <c r="AC621" s="63">
        <f>IF($C621&gt;Z620,AB620,$C621/AC620)</f>
        <v>759.22337775317339</v>
      </c>
      <c r="AL621" s="23"/>
    </row>
    <row r="622" spans="1:38" x14ac:dyDescent="0.25">
      <c r="A622" s="128"/>
      <c r="B622" s="187"/>
      <c r="C622" s="225">
        <f>C623/X$2/60/1.11</f>
        <v>7.9425723344496646</v>
      </c>
      <c r="D622" s="38">
        <f>IF(AND(D621&lt;F$5,C621&lt;F623),C621/F623*100,IF(AND(D621&lt;J$5,C621&lt;J623),C621/(F623-((D621-F$5)/(J$5-F$5))*(F623-J623))*100,IF(AND(D621&lt;N$5,C621&lt;N623),C621/(J623-((D621-J$5)/(N$5-J$5))*(J623-N623))*100,IF(AND(D621&lt;R$5,C621&lt;R623),C621/(N623-((D621-N$5)/(R$5-N$5))*(N623-R623))*100,IF(AND(D621&lt;V$5,C625&lt;V623),C621/(R623-((D621-R$5)/(V$5-R$5))*(R623-V623))*100,100)))))</f>
        <v>41.051196176857665</v>
      </c>
      <c r="E622" s="28" t="s">
        <v>21</v>
      </c>
      <c r="F622" s="5">
        <v>11200</v>
      </c>
      <c r="G622" s="104">
        <f>(G$626-G$614)/3+G618</f>
        <v>5.9499999999999993</v>
      </c>
      <c r="H622" s="134">
        <f t="shared" si="107"/>
        <v>1882.3529411764707</v>
      </c>
      <c r="I622" s="130">
        <f>IF($C621&gt;F621,3,IF($C621&gt;F622,2,IF($C621&gt;F623,1,0)))</f>
        <v>0</v>
      </c>
      <c r="J622" s="49">
        <v>11200</v>
      </c>
      <c r="K622" s="104">
        <f>(K$626-K$614)/3+K618</f>
        <v>5.6166666666666663</v>
      </c>
      <c r="L622" s="153">
        <f t="shared" si="102"/>
        <v>1994.06528189911</v>
      </c>
      <c r="M622" s="130">
        <f>IF($C621&gt;J621,3,IF($C621&gt;J622,2,IF($C621&gt;J623,1,0)))</f>
        <v>0</v>
      </c>
      <c r="N622" s="49">
        <v>11200</v>
      </c>
      <c r="O622" s="104">
        <f>(O$626-O$614)/3+O618</f>
        <v>5.3833333333333329</v>
      </c>
      <c r="P622" s="134">
        <f t="shared" si="103"/>
        <v>2080.4953560371519</v>
      </c>
      <c r="Q622" s="130">
        <f>IF($C621&gt;N621,3,IF($C621&gt;N622,2,IF($C621&gt;N623,1,0)))</f>
        <v>0</v>
      </c>
      <c r="R622" s="49">
        <v>11200</v>
      </c>
      <c r="S622" s="104">
        <f>(S$626-S$614)/3+S618</f>
        <v>5.1333333333333329</v>
      </c>
      <c r="T622" s="139">
        <f t="shared" si="104"/>
        <v>2181.818181818182</v>
      </c>
      <c r="U622" s="130">
        <f>IF($C621&gt;R621,3,IF($C621&gt;R622,2,IF($C621&gt;R623,1,0)))</f>
        <v>0</v>
      </c>
      <c r="V622" s="49">
        <v>11200</v>
      </c>
      <c r="W622" s="104">
        <f>(W$626-W$614)/3+W618</f>
        <v>4.5333333333333341</v>
      </c>
      <c r="X622" s="139">
        <f t="shared" si="105"/>
        <v>2470.5882352941171</v>
      </c>
      <c r="Y622" s="130">
        <f>IF($C621&gt;V621,3,IF($C621&gt;V622,2,IF($C621&gt;V623,1,0)))</f>
        <v>0</v>
      </c>
      <c r="Z622" s="49">
        <v>11200</v>
      </c>
      <c r="AA622" s="104">
        <f>(AA$626-AA$614)/3+AA618</f>
        <v>3.9333333333333336</v>
      </c>
      <c r="AB622" s="147">
        <f t="shared" si="106"/>
        <v>2847.4576271186438</v>
      </c>
      <c r="AC622" s="129">
        <f>IF($C621&gt;Z620,4,IF($C621&gt;Z621,3,IF($C621&gt;Z622,2,IF($C621&gt;Z623,1,0))))</f>
        <v>0</v>
      </c>
      <c r="AL622" s="23"/>
    </row>
    <row r="623" spans="1:38" ht="15.75" thickBot="1" x14ac:dyDescent="0.3">
      <c r="A623" s="128"/>
      <c r="B623" s="188"/>
      <c r="C623" s="161">
        <f>D623*D620</f>
        <v>2644.8765873717389</v>
      </c>
      <c r="D623" s="33">
        <f>IF(AND(C621&gt;Z620,D621&gt;Z$5),AB620,IF(D621&gt;V$5,((D621-V$5)/(Z$5-V$5))*(AC621-Y621)+Y621,IF(D621&gt;R$5,((D621-R$5)/(V$5-R$5))*(Y621-U621)+U621,IF(D621&gt;N$5,((D621-N$5)/(R$5-N$5))*(U621-Q621)+Q621,IF(D621&gt;J$5,((D621-J$5)/(N$5-J$5))*(Q621-M621)+M621,IF(D621&gt;F$5,((D621-F$5)/(J$5-F$5))*(M621-I621)+I621,I621))))))</f>
        <v>522.64431626965484</v>
      </c>
      <c r="E623" s="29" t="s">
        <v>7</v>
      </c>
      <c r="F623" s="114">
        <f>(F$627-F$615)/3+F619</f>
        <v>6800</v>
      </c>
      <c r="G623" s="106">
        <f>(G$627-G$615)/3+G619</f>
        <v>5.15</v>
      </c>
      <c r="H623" s="135">
        <f t="shared" si="107"/>
        <v>1320.3883495145631</v>
      </c>
      <c r="I623" s="131">
        <f>IF(I622=1,($C621-F623)/(F622-F623),IF(I622=2,($C621-F622)/(F621-F622),IF(I622=3,($C621-F621)/(F620-F621),0)))</f>
        <v>0</v>
      </c>
      <c r="J623" s="108">
        <f>(J$627-J$615)/3+J619</f>
        <v>6333.3333333333339</v>
      </c>
      <c r="K623" s="106">
        <f>(K$627-K$615)/3+K619</f>
        <v>5.0333333333333332</v>
      </c>
      <c r="L623" s="156">
        <f t="shared" si="102"/>
        <v>1258.2781456953644</v>
      </c>
      <c r="M623" s="131">
        <f>IF(M622=1,($C621-J623)/(J622-J623),IF(M622=2,($C621-J622)/(J621-J622),IF(M622=3,($C621-J621)/(J620-J621),0)))</f>
        <v>0</v>
      </c>
      <c r="N623" s="108">
        <f>(N$627-N$615)/3+N619</f>
        <v>5866.6666666666661</v>
      </c>
      <c r="O623" s="106">
        <f>(O$627-O$615)/3+O619</f>
        <v>4.9166666666666661</v>
      </c>
      <c r="P623" s="135">
        <f t="shared" si="103"/>
        <v>1193.2203389830509</v>
      </c>
      <c r="Q623" s="131">
        <f>IF(Q622=1,($C621-N623)/(N622-N623),IF(Q622=2,($C621-N622)/(N621-N622),IF(Q622=3,($C621-N621)/(N620-N621),0)))</f>
        <v>0</v>
      </c>
      <c r="R623" s="108">
        <f>(R$627-R$615)/3+R619</f>
        <v>5400</v>
      </c>
      <c r="S623" s="106">
        <f>(S$627-S$615)/3+S619</f>
        <v>4.75</v>
      </c>
      <c r="T623" s="142">
        <f t="shared" si="104"/>
        <v>1136.8421052631579</v>
      </c>
      <c r="U623" s="131">
        <f>IF(U622=1,($C621-R623)/(R622-R623),IF(U622=2,($C621-R622)/(R621-R622),IF(U622=3,($C621-R621)/(R620-R621),0)))</f>
        <v>0</v>
      </c>
      <c r="V623" s="108">
        <f>(V$627-V$615)/3+V619</f>
        <v>5266.6666666666661</v>
      </c>
      <c r="W623" s="106">
        <f>(W$627-W$615)/3+W619</f>
        <v>4.1333333333333329</v>
      </c>
      <c r="X623" s="142">
        <f t="shared" si="105"/>
        <v>1274.1935483870968</v>
      </c>
      <c r="Y623" s="131">
        <f>IF(Y622=1,($C621-V623)/(V622-V623),IF(Y622=2,($C621-V622)/(V621-V622),IF(Y622=3,($C621-V621)/(V620-V621),0)))</f>
        <v>0</v>
      </c>
      <c r="Z623" s="108">
        <f>(Z$627-Z$615)/3+Z619</f>
        <v>5133.3333333333339</v>
      </c>
      <c r="AA623" s="106">
        <f>(AA$627-AA$615)/3+AA619</f>
        <v>3.4833333333333334</v>
      </c>
      <c r="AB623" s="148">
        <f t="shared" si="106"/>
        <v>1473.6842105263158</v>
      </c>
      <c r="AC623" s="131">
        <f>IF(AC622=1,($C621-Z623)/(Z622-Z623),IF(AC622=2,($C621-Z622)/(Z621-Z622),IF(AC622=3,($C621-Z621)/(Z620-Z621),0)))</f>
        <v>0</v>
      </c>
      <c r="AL623" s="23"/>
    </row>
    <row r="624" spans="1:38" x14ac:dyDescent="0.25">
      <c r="A624" s="128"/>
      <c r="B624" s="186">
        <v>15</v>
      </c>
      <c r="C624" s="25"/>
      <c r="D624" s="31">
        <f>IF(D625&gt;V$5,(1-(D625-V$5)/(Z$5-V$5))*(Y624-AC624)+AC624,IF(D625&gt;R$5,(1-(D625-R$5)/(V$5-R$5))*(U624-Y624)+Y624,IF(D625&gt;N$5,(1-(D625-N$5)/(R$5-N$5))*(Q624-U624)+U624,IF(D625&gt;J$5,(1-(D625-J$5)/(N$5-J$5))*(M624-Q624)+Q624,IF(D625&gt;F$5,(1-(D625-F$5)/(J$5-F$5))*(I624-M624)+M624,I624)))))</f>
        <v>5.1161452199011777</v>
      </c>
      <c r="E624" s="27" t="s">
        <v>6</v>
      </c>
      <c r="F624" s="3">
        <v>18500</v>
      </c>
      <c r="G624" s="74">
        <v>5.35</v>
      </c>
      <c r="H624" s="133">
        <f t="shared" si="107"/>
        <v>3457.9439252336451</v>
      </c>
      <c r="I624" s="16">
        <f>IF(I626=0,G627,IF(I626=1,(G626-G627)*I627+G627,IF(I626=2,(G625-G626)*I627+G626,IF(I626=3,(G624-G625)*I627+G625,G624))))</f>
        <v>5.15</v>
      </c>
      <c r="J624" s="48">
        <v>18200</v>
      </c>
      <c r="K624" s="4">
        <v>5</v>
      </c>
      <c r="L624" s="155">
        <f t="shared" si="102"/>
        <v>3640</v>
      </c>
      <c r="M624" s="16">
        <f>IF(M626=0,K627,IF(M626=1,(K626-K627)*M627+K627,IF(M626=2,(K625-K626)*M627+K626,IF(M626=3,(K624-K625)*M627+K625,K624))))</f>
        <v>5.0999999999999996</v>
      </c>
      <c r="N624" s="48">
        <v>17900</v>
      </c>
      <c r="O624" s="4">
        <v>4.75</v>
      </c>
      <c r="P624" s="133">
        <f t="shared" si="103"/>
        <v>3768.4210526315787</v>
      </c>
      <c r="Q624" s="16">
        <f>IF(Q626=0,O627,IF(Q626=1,(O626-O627)*Q627+O627,IF(Q626=2,(O625-O626)*Q627+O626,IF(Q626=3,(O624-O625)*Q627+O625,O624))))</f>
        <v>5.05</v>
      </c>
      <c r="R624" s="48">
        <v>17700</v>
      </c>
      <c r="S624" s="4">
        <v>4.5</v>
      </c>
      <c r="T624" s="141">
        <f t="shared" si="104"/>
        <v>3933.3333333333335</v>
      </c>
      <c r="U624" s="16">
        <f>IF(U626=0,S627,IF(U626=1,(S626-S627)*U627+S627,IF(U626=2,(S625-S626)*U627+S626,IF(U626=3,(S624-S625)*U627+S625,S624))))</f>
        <v>4.95</v>
      </c>
      <c r="V624" s="48">
        <v>16900</v>
      </c>
      <c r="W624" s="4">
        <v>4</v>
      </c>
      <c r="X624" s="141">
        <f t="shared" si="105"/>
        <v>4225</v>
      </c>
      <c r="Y624" s="16">
        <f>IF(Y626=0,W627,IF(Y626=1,(W626-W627)*Y627+W627,IF(Y626=2,(W625-W626)*Y627+W626,IF(Y626=3,(W624-W625)*Y627+W625,W624))))</f>
        <v>4.3499999999999996</v>
      </c>
      <c r="Z624" s="48">
        <v>16000</v>
      </c>
      <c r="AA624" s="4">
        <v>3.5</v>
      </c>
      <c r="AB624" s="145">
        <f t="shared" si="106"/>
        <v>4571.4285714285716</v>
      </c>
      <c r="AC624" s="59">
        <f>IF(AC626=0,AA627,IF(AC626=1,(AA626-AA627)*AC627+AA627,IF(AC626=2,(AA625-AA626)*AC627+AA626,IF(AC626=3,(AA624-AA625)*AC627+AA625,AA624))))</f>
        <v>3.7</v>
      </c>
      <c r="AE624" s="23"/>
      <c r="AF624" s="23"/>
      <c r="AG624" s="23"/>
      <c r="AH624" s="23"/>
      <c r="AI624" s="23"/>
      <c r="AJ624" s="23"/>
      <c r="AK624" s="23"/>
      <c r="AL624" s="23"/>
    </row>
    <row r="625" spans="1:38" x14ac:dyDescent="0.25">
      <c r="A625" s="128"/>
      <c r="B625" s="187"/>
      <c r="C625" s="13">
        <f>C$1/(21-E$1)*(C$520-B624)</f>
        <v>2314.0495867768595</v>
      </c>
      <c r="D625" s="32">
        <f>(C625/P$1)^(1/1.3)*50+C$391+$C$2/2+$N$2/100*5+X$2/2</f>
        <v>31.770956019764441</v>
      </c>
      <c r="E625" s="28" t="s">
        <v>20</v>
      </c>
      <c r="F625" s="5">
        <v>14000</v>
      </c>
      <c r="G625" s="71">
        <v>5.5</v>
      </c>
      <c r="H625" s="134">
        <f t="shared" si="107"/>
        <v>2545.4545454545455</v>
      </c>
      <c r="I625" s="63">
        <f>$C625/I624</f>
        <v>449.33001684987562</v>
      </c>
      <c r="J625" s="49">
        <v>14000</v>
      </c>
      <c r="K625" s="6">
        <v>5.25</v>
      </c>
      <c r="L625" s="153">
        <f t="shared" si="102"/>
        <v>2666.6666666666665</v>
      </c>
      <c r="M625" s="63">
        <f>$C625/M624</f>
        <v>453.7352130935019</v>
      </c>
      <c r="N625" s="49">
        <v>14000</v>
      </c>
      <c r="O625" s="6">
        <v>5</v>
      </c>
      <c r="P625" s="134">
        <f t="shared" si="103"/>
        <v>2800</v>
      </c>
      <c r="Q625" s="63">
        <f>$C625/Q624</f>
        <v>458.22764094591281</v>
      </c>
      <c r="R625" s="49">
        <v>14000</v>
      </c>
      <c r="S625" s="6">
        <v>4.75</v>
      </c>
      <c r="T625" s="139">
        <f t="shared" si="104"/>
        <v>2947.3684210526317</v>
      </c>
      <c r="U625" s="63">
        <f>$C625/U624</f>
        <v>467.48476500542614</v>
      </c>
      <c r="V625" s="49">
        <v>14000</v>
      </c>
      <c r="W625" s="6">
        <v>4.3</v>
      </c>
      <c r="X625" s="139">
        <f t="shared" si="105"/>
        <v>3255.8139534883721</v>
      </c>
      <c r="Y625" s="63">
        <f>$C625/Y624</f>
        <v>531.96542224755399</v>
      </c>
      <c r="Z625" s="49">
        <v>14000</v>
      </c>
      <c r="AA625" s="6">
        <v>3.85</v>
      </c>
      <c r="AB625" s="147">
        <f t="shared" si="106"/>
        <v>3636.3636363636365</v>
      </c>
      <c r="AC625" s="63">
        <f>IF($C625&gt;Z624,AB624,$C625/AC624)</f>
        <v>625.41880723698898</v>
      </c>
      <c r="AL625" s="23"/>
    </row>
    <row r="626" spans="1:38" x14ac:dyDescent="0.25">
      <c r="A626" s="128"/>
      <c r="B626" s="187"/>
      <c r="C626" s="225">
        <f>C627/X$2/60/1.11</f>
        <v>6.9492424737356187</v>
      </c>
      <c r="D626" s="38">
        <f>IF(AND(D625&lt;F$5,C625&lt;F627),C625/F627*100,IF(AND(D625&lt;J$5,C625&lt;J627),C625/(F627-((D625-F$5)/(J$5-F$5))*(F627-J627))*100,IF(AND(D625&lt;N$5,C625&lt;N627),C625/(J627-((D625-J$5)/(N$5-J$5))*(J627-N627))*100,IF(AND(D625&lt;R$5,C625&lt;R627),C625/(N627-((D625-N$5)/(R$5-N$5))*(N627-R627))*100,IF(AND(D625&lt;V$5,C629&lt;V627),C625/(R627-((D625-R$5)/(V$5-R$5))*(R627-V627))*100,100)))))</f>
        <v>35.267338945567253</v>
      </c>
      <c r="E626" s="28" t="s">
        <v>21</v>
      </c>
      <c r="F626" s="5">
        <v>11200</v>
      </c>
      <c r="G626" s="71">
        <v>6</v>
      </c>
      <c r="H626" s="134">
        <f t="shared" si="107"/>
        <v>1866.6666666666667</v>
      </c>
      <c r="I626" s="130">
        <f>IF($C625&gt;F625,3,IF($C625&gt;F626,2,IF($C625&gt;F627,1,0)))</f>
        <v>0</v>
      </c>
      <c r="J626" s="49">
        <v>11200</v>
      </c>
      <c r="K626" s="6">
        <v>5.65</v>
      </c>
      <c r="L626" s="153">
        <f t="shared" si="102"/>
        <v>1982.3008849557521</v>
      </c>
      <c r="M626" s="130">
        <f>IF($C625&gt;J625,3,IF($C625&gt;J626,2,IF($C625&gt;J627,1,0)))</f>
        <v>0</v>
      </c>
      <c r="N626" s="49">
        <v>11200</v>
      </c>
      <c r="O626" s="6">
        <v>5.45</v>
      </c>
      <c r="P626" s="134">
        <f t="shared" si="103"/>
        <v>2055.0458715596328</v>
      </c>
      <c r="Q626" s="130">
        <f>IF($C625&gt;N625,3,IF($C625&gt;N626,2,IF($C625&gt;N627,1,0)))</f>
        <v>0</v>
      </c>
      <c r="R626" s="49">
        <v>11200</v>
      </c>
      <c r="S626" s="6">
        <v>5.25</v>
      </c>
      <c r="T626" s="139">
        <f t="shared" si="104"/>
        <v>2133.3333333333335</v>
      </c>
      <c r="U626" s="130">
        <f>IF($C625&gt;R625,3,IF($C625&gt;R626,2,IF($C625&gt;R627,1,0)))</f>
        <v>0</v>
      </c>
      <c r="V626" s="49">
        <v>11200</v>
      </c>
      <c r="W626" s="6">
        <v>4.6500000000000004</v>
      </c>
      <c r="X626" s="139">
        <f t="shared" si="105"/>
        <v>2408.6021505376343</v>
      </c>
      <c r="Y626" s="130">
        <f>IF($C625&gt;V625,3,IF($C625&gt;V626,2,IF($C625&gt;V627,1,0)))</f>
        <v>0</v>
      </c>
      <c r="Z626" s="49">
        <v>11200</v>
      </c>
      <c r="AA626" s="6">
        <v>4.05</v>
      </c>
      <c r="AB626" s="147">
        <f t="shared" si="106"/>
        <v>2765.4320987654323</v>
      </c>
      <c r="AC626" s="129">
        <f>IF($C625&gt;Z624,4,IF($C625&gt;Z625,3,IF($C625&gt;Z626,2,IF($C625&gt;Z627,1,0))))</f>
        <v>0</v>
      </c>
      <c r="AL626" s="23"/>
    </row>
    <row r="627" spans="1:38" ht="15.75" thickBot="1" x14ac:dyDescent="0.3">
      <c r="A627" s="128"/>
      <c r="B627" s="188"/>
      <c r="C627" s="161">
        <f>D627*D624</f>
        <v>2314.0977437539614</v>
      </c>
      <c r="D627" s="33">
        <f>IF(AND(C625&gt;Z624,D625&gt;Z$5),AB624,IF(D625&gt;V$5,((D625-V$5)/(Z$5-V$5))*(AC625-Y625)+Y625,IF(D625&gt;R$5,((D625-R$5)/(V$5-R$5))*(Y625-U625)+U625,IF(D625&gt;N$5,((D625-N$5)/(R$5-N$5))*(U625-Q625)+Q625,IF(D625&gt;J$5,((D625-J$5)/(N$5-J$5))*(Q625-M625)+M625,IF(D625&gt;F$5,((D625-F$5)/(J$5-F$5))*(M625-I625)+I625,I625))))))</f>
        <v>452.31275585227814</v>
      </c>
      <c r="E627" s="29" t="s">
        <v>7</v>
      </c>
      <c r="F627" s="7">
        <v>6900</v>
      </c>
      <c r="G627" s="73">
        <v>5.15</v>
      </c>
      <c r="H627" s="135">
        <f t="shared" si="107"/>
        <v>1339.8058252427184</v>
      </c>
      <c r="I627" s="131">
        <f>IF(I626=1,($C625-F627)/(F626-F627),IF(I626=2,($C625-F626)/(F625-F626),IF(I626=3,($C625-F625)/(F624-F625),0)))</f>
        <v>0</v>
      </c>
      <c r="J627" s="50">
        <v>6400</v>
      </c>
      <c r="K627" s="8">
        <v>5.0999999999999996</v>
      </c>
      <c r="L627" s="156">
        <f t="shared" si="102"/>
        <v>1254.9019607843138</v>
      </c>
      <c r="M627" s="131">
        <f>IF(M626=1,($C625-J627)/(J626-J627),IF(M626=2,($C625-J626)/(J625-J626),IF(M626=3,($C625-J625)/(J624-J625),0)))</f>
        <v>0</v>
      </c>
      <c r="N627" s="50">
        <v>5900</v>
      </c>
      <c r="O627" s="8">
        <v>5.05</v>
      </c>
      <c r="P627" s="135">
        <f t="shared" si="103"/>
        <v>1168.3168316831684</v>
      </c>
      <c r="Q627" s="131">
        <f>IF(Q626=1,($C625-N627)/(N626-N627),IF(Q626=2,($C625-N626)/(N625-N626),IF(Q626=3,($C625-N625)/(N624-N625),0)))</f>
        <v>0</v>
      </c>
      <c r="R627" s="50">
        <v>5400</v>
      </c>
      <c r="S627" s="8">
        <v>4.95</v>
      </c>
      <c r="T627" s="142">
        <f t="shared" si="104"/>
        <v>1090.9090909090908</v>
      </c>
      <c r="U627" s="131">
        <f>IF(U626=1,($C625-R627)/(R626-R627),IF(U626=2,($C625-R626)/(R625-R626),IF(U626=3,($C625-R625)/(R624-R625),0)))</f>
        <v>0</v>
      </c>
      <c r="V627" s="50">
        <v>5300</v>
      </c>
      <c r="W627" s="8">
        <v>4.3499999999999996</v>
      </c>
      <c r="X627" s="142">
        <f t="shared" si="105"/>
        <v>1218.3908045977012</v>
      </c>
      <c r="Y627" s="131">
        <f>IF(Y626=1,($C625-V627)/(V626-V627),IF(Y626=2,($C625-V626)/(V625-V626),IF(Y626=3,($C625-V625)/(V624-V625),0)))</f>
        <v>0</v>
      </c>
      <c r="Z627" s="50">
        <v>5200</v>
      </c>
      <c r="AA627" s="8">
        <v>3.7</v>
      </c>
      <c r="AB627" s="148">
        <f t="shared" si="106"/>
        <v>1405.4054054054054</v>
      </c>
      <c r="AC627" s="131">
        <f>IF(AC626=1,($C625-Z627)/(Z626-Z627),IF(AC626=2,($C625-Z626)/(Z625-Z626),IF(AC626=3,($C625-Z625)/(Z624-Z625),0)))</f>
        <v>0</v>
      </c>
      <c r="AL627" s="23"/>
    </row>
    <row r="628" spans="1:38" x14ac:dyDescent="0.25">
      <c r="A628" s="128"/>
      <c r="B628" s="186">
        <v>16</v>
      </c>
      <c r="C628" s="34"/>
      <c r="D628" s="31">
        <f>IF(D629&gt;V$5,(1-(D629-V$5)/(Z$5-V$5))*(Y628-AC628)+AC628,IF(D629&gt;R$5,(1-(D629-R$5)/(V$5-R$5))*(U628-Y628)+Y628,IF(D629&gt;N$5,(1-(D629-N$5)/(R$5-N$5))*(Q628-U628)+U628,IF(D629&gt;J$5,(1-(D629-J$5)/(N$5-J$5))*(M628-Q628)+Q628,IF(D629&gt;F$5,(1-(D629-F$5)/(J$5-F$5))*(I628-M628)+M628,I628)))))</f>
        <v>6.1950807787810778</v>
      </c>
      <c r="E628" s="27" t="s">
        <v>6</v>
      </c>
      <c r="F628" s="75">
        <f>(F$644-F$624)/5+F624</f>
        <v>19020</v>
      </c>
      <c r="G628" s="105">
        <f>(G$644-G$624)/5+G624</f>
        <v>5.7299999999999995</v>
      </c>
      <c r="H628" s="133">
        <f t="shared" si="107"/>
        <v>3319.3717277486912</v>
      </c>
      <c r="I628" s="16">
        <f>IF(I630=0,G631,IF(I630=1,(G630-G631)*I631+G631,IF(I630=2,(G629-G630)*I631+G630,IF(I630=3,(G628-G629)*I631+G629,G628))))</f>
        <v>6.92</v>
      </c>
      <c r="J628" s="107">
        <f>(J$644-J$624)/5+J624</f>
        <v>18720</v>
      </c>
      <c r="K628" s="105">
        <f>(K$644-K$624)/5+K624</f>
        <v>5.3</v>
      </c>
      <c r="L628" s="155">
        <f t="shared" si="102"/>
        <v>3532.0754716981132</v>
      </c>
      <c r="M628" s="16">
        <f>IF(M630=0,K631,IF(M630=1,(K630-K631)*M631+K631,IF(M630=2,(K629-K630)*M631+K630,IF(M630=3,(K628-K629)*M631+K629,K628))))</f>
        <v>5.68</v>
      </c>
      <c r="N628" s="107">
        <f>(N$644-N$624)/5+N624</f>
        <v>18420</v>
      </c>
      <c r="O628" s="105">
        <f>(O$644-O$624)/5+O624</f>
        <v>4.95</v>
      </c>
      <c r="P628" s="133">
        <f t="shared" si="103"/>
        <v>3721.212121212121</v>
      </c>
      <c r="Q628" s="16">
        <f>IF(Q630=0,O631,IF(Q630=1,(O630-O631)*Q631+O631,IF(Q630=2,(O629-O630)*Q631+O630,IF(Q630=3,(O628-O629)*Q631+O629,O628))))</f>
        <v>5.37</v>
      </c>
      <c r="R628" s="107">
        <f>(R$644-R$624)/5+R624</f>
        <v>18200</v>
      </c>
      <c r="S628" s="105">
        <f>(S$644-S$624)/5+S624</f>
        <v>4.59</v>
      </c>
      <c r="T628" s="141">
        <f t="shared" si="104"/>
        <v>3965.1416122004357</v>
      </c>
      <c r="U628" s="16">
        <f>IF(U630=0,S631,IF(U630=1,(S630-S631)*U631+S631,IF(U630=2,(S629-S630)*U631+S630,IF(U630=3,(S628-S629)*U631+S629,S628))))</f>
        <v>5.0200000000000005</v>
      </c>
      <c r="V628" s="107">
        <f>(V$644-V$624)/5+V624</f>
        <v>17380</v>
      </c>
      <c r="W628" s="105">
        <f>(W$644-W$624)/5+W624</f>
        <v>4.08</v>
      </c>
      <c r="X628" s="141">
        <f t="shared" si="105"/>
        <v>4259.8039215686276</v>
      </c>
      <c r="Y628" s="16">
        <f>IF(Y630=0,W631,IF(Y630=1,(W630-W631)*Y631+W631,IF(Y630=2,(W629-W630)*Y631+W630,IF(Y630=3,(W628-W629)*Y631+W629,W628))))</f>
        <v>4.3599999999999994</v>
      </c>
      <c r="Z628" s="107">
        <f>(Z$644-Z$624)/5+Z624</f>
        <v>16460</v>
      </c>
      <c r="AA628" s="105">
        <f>(AA$644-AA$624)/5+AA624</f>
        <v>3.56</v>
      </c>
      <c r="AB628" s="145">
        <f t="shared" si="106"/>
        <v>4623.5955056179773</v>
      </c>
      <c r="AC628" s="59">
        <f>IF(AC630=0,AA631,IF(AC630=1,(AA630-AA631)*AC631+AA631,IF(AC630=2,(AA629-AA630)*AC631+AA630,IF(AC630=3,(AA628-AA629)*AC631+AA629,AA628))))</f>
        <v>3.6500000000000004</v>
      </c>
      <c r="AE628" s="23"/>
      <c r="AF628" s="23"/>
      <c r="AG628" s="23"/>
      <c r="AH628" s="23"/>
      <c r="AI628" s="23"/>
      <c r="AJ628" s="23"/>
      <c r="AK628" s="23"/>
      <c r="AL628" s="23"/>
    </row>
    <row r="629" spans="1:38" x14ac:dyDescent="0.25">
      <c r="A629" s="128"/>
      <c r="B629" s="187"/>
      <c r="C629" s="13">
        <f>C$1/(21-E$1)*(C$520-B628)</f>
        <v>1983.4710743801654</v>
      </c>
      <c r="D629" s="32">
        <f>(C629/P$1)^(1/1.3)*50+C$391+$C$2/2+$N$2/100*5+X$2/2</f>
        <v>30.846122751765503</v>
      </c>
      <c r="E629" s="28" t="s">
        <v>20</v>
      </c>
      <c r="F629" s="5">
        <v>14000</v>
      </c>
      <c r="G629" s="104">
        <f>(G$645-G$625)/5+G625</f>
        <v>5.93</v>
      </c>
      <c r="H629" s="134">
        <f t="shared" si="107"/>
        <v>2360.8768971332211</v>
      </c>
      <c r="I629" s="63">
        <f>$C629/I628</f>
        <v>286.62876797401236</v>
      </c>
      <c r="J629" s="49">
        <v>14000</v>
      </c>
      <c r="K629" s="104">
        <f>(K$645-K$625)/5+K625</f>
        <v>5.57</v>
      </c>
      <c r="L629" s="153">
        <f t="shared" si="102"/>
        <v>2513.4649910233393</v>
      </c>
      <c r="M629" s="63">
        <f>$C629/M628</f>
        <v>349.20265394016997</v>
      </c>
      <c r="N629" s="49">
        <v>14000</v>
      </c>
      <c r="O629" s="104">
        <f>(O$645-O$625)/5+O625</f>
        <v>5.21</v>
      </c>
      <c r="P629" s="134">
        <f t="shared" si="103"/>
        <v>2687.1401151631476</v>
      </c>
      <c r="Q629" s="63">
        <f>$C629/Q628</f>
        <v>369.3614663650215</v>
      </c>
      <c r="R629" s="49">
        <v>14000</v>
      </c>
      <c r="S629" s="104">
        <f>(S$645-S$625)/5+S625</f>
        <v>4.8499999999999996</v>
      </c>
      <c r="T629" s="139">
        <f t="shared" si="104"/>
        <v>2886.5979381443303</v>
      </c>
      <c r="U629" s="63">
        <f>$C629/U628</f>
        <v>395.11375983668631</v>
      </c>
      <c r="V629" s="49">
        <v>14000</v>
      </c>
      <c r="W629" s="104">
        <f>(W$645-W$625)/5+W625</f>
        <v>4.3899999999999997</v>
      </c>
      <c r="X629" s="139">
        <f t="shared" si="105"/>
        <v>3189.0660592255126</v>
      </c>
      <c r="Y629" s="63">
        <f>$C629/Y628</f>
        <v>454.92455834407468</v>
      </c>
      <c r="Z629" s="49">
        <v>14000</v>
      </c>
      <c r="AA629" s="104">
        <f>(AA$645-AA$625)/5+AA625</f>
        <v>3.92</v>
      </c>
      <c r="AB629" s="147">
        <f t="shared" si="106"/>
        <v>3571.4285714285716</v>
      </c>
      <c r="AC629" s="63">
        <f>IF($C629&gt;Z628,AB628,$C629/AC628)</f>
        <v>543.41673270689455</v>
      </c>
      <c r="AL629" s="23"/>
    </row>
    <row r="630" spans="1:38" x14ac:dyDescent="0.25">
      <c r="A630" s="128"/>
      <c r="B630" s="187"/>
      <c r="C630" s="225">
        <f>C631/X$2/60/1.11</f>
        <v>6.0129534001031208</v>
      </c>
      <c r="D630" s="38">
        <f>IF(AND(D629&lt;F$5,C629&lt;F631),C629/F631*100,IF(AND(D629&lt;J$5,C629&lt;J631),C629/(F631-((D629-F$5)/(J$5-F$5))*(F631-J631))*100,IF(AND(D629&lt;N$5,C629&lt;N631),C629/(J631-((D629-J$5)/(N$5-J$5))*(J631-N631))*100,IF(AND(D629&lt;R$5,C629&lt;R631),C629/(N631-((D629-N$5)/(R$5-N$5))*(N631-R631))*100,IF(AND(D629&lt;V$5,C633&lt;V631),C629/(R631-((D629-R$5)/(V$5-R$5))*(R631-V631))*100,100)))))</f>
        <v>29.710464259874691</v>
      </c>
      <c r="E630" s="28" t="s">
        <v>21</v>
      </c>
      <c r="F630" s="5">
        <v>11200</v>
      </c>
      <c r="G630" s="104">
        <f>(G$646-G$626)/5+G626</f>
        <v>6.42</v>
      </c>
      <c r="H630" s="134">
        <f t="shared" si="107"/>
        <v>1744.5482866043615</v>
      </c>
      <c r="I630" s="130">
        <f>IF($C629&gt;F629,3,IF($C629&gt;F630,2,IF($C629&gt;F631,1,0)))</f>
        <v>0</v>
      </c>
      <c r="J630" s="49">
        <v>11200</v>
      </c>
      <c r="K630" s="104">
        <f>(K$646-K$626)/5+K626</f>
        <v>5.99</v>
      </c>
      <c r="L630" s="153">
        <f t="shared" si="102"/>
        <v>1869.7829716193655</v>
      </c>
      <c r="M630" s="130">
        <f>IF($C629&gt;J629,3,IF($C629&gt;J630,2,IF($C629&gt;J631,1,0)))</f>
        <v>0</v>
      </c>
      <c r="N630" s="49">
        <v>11200</v>
      </c>
      <c r="O630" s="104">
        <f>(O$646-O$626)/5+O626</f>
        <v>5.68</v>
      </c>
      <c r="P630" s="134">
        <f t="shared" si="103"/>
        <v>1971.8309859154931</v>
      </c>
      <c r="Q630" s="130">
        <f>IF($C629&gt;N629,3,IF($C629&gt;N630,2,IF($C629&gt;N631,1,0)))</f>
        <v>0</v>
      </c>
      <c r="R630" s="49">
        <v>11200</v>
      </c>
      <c r="S630" s="104">
        <f>(S$646-S$626)/5+S626</f>
        <v>5.36</v>
      </c>
      <c r="T630" s="139">
        <f t="shared" si="104"/>
        <v>2089.5522388059699</v>
      </c>
      <c r="U630" s="130">
        <f>IF($C629&gt;R629,3,IF($C629&gt;R630,2,IF($C629&gt;R631,1,0)))</f>
        <v>0</v>
      </c>
      <c r="V630" s="49">
        <v>11200</v>
      </c>
      <c r="W630" s="104">
        <f>(W$646-W$626)/5+W626</f>
        <v>4.74</v>
      </c>
      <c r="X630" s="139">
        <f t="shared" si="105"/>
        <v>2362.8691983122362</v>
      </c>
      <c r="Y630" s="130">
        <f>IF($C629&gt;V629,3,IF($C629&gt;V630,2,IF($C629&gt;V631,1,0)))</f>
        <v>0</v>
      </c>
      <c r="Z630" s="49">
        <v>11200</v>
      </c>
      <c r="AA630" s="104">
        <f>(AA$646-AA$626)/5+AA626</f>
        <v>4.12</v>
      </c>
      <c r="AB630" s="147">
        <f t="shared" si="106"/>
        <v>2718.4466019417473</v>
      </c>
      <c r="AC630" s="129">
        <f>IF($C629&gt;Z628,4,IF($C629&gt;Z629,3,IF($C629&gt;Z630,2,IF($C629&gt;Z631,1,0))))</f>
        <v>0</v>
      </c>
      <c r="AL630" s="23"/>
    </row>
    <row r="631" spans="1:38" ht="15.75" thickBot="1" x14ac:dyDescent="0.3">
      <c r="A631" s="128"/>
      <c r="B631" s="188"/>
      <c r="C631" s="161">
        <f>D631*D628</f>
        <v>2002.3134822343395</v>
      </c>
      <c r="D631" s="33">
        <f>IF(AND(C629&gt;Z628,D629&gt;Z$5),AB628,IF(D629&gt;V$5,((D629-V$5)/(Z$5-V$5))*(AC629-Y629)+Y629,IF(D629&gt;R$5,((D629-R$5)/(V$5-R$5))*(Y629-U629)+U629,IF(D629&gt;N$5,((D629-N$5)/(R$5-N$5))*(U629-Q629)+Q629,IF(D629&gt;J$5,((D629-J$5)/(N$5-J$5))*(Q629-M629)+M629,IF(D629&gt;F$5,((D629-F$5)/(J$5-F$5))*(M629-I629)+I629,I629))))))</f>
        <v>323.21022981532576</v>
      </c>
      <c r="E631" s="29" t="s">
        <v>7</v>
      </c>
      <c r="F631" s="114">
        <f>(F$647-F$627)/5+F627</f>
        <v>6980</v>
      </c>
      <c r="G631" s="106">
        <f>(G$647-G$627)/5+G627</f>
        <v>6.92</v>
      </c>
      <c r="H631" s="135">
        <f t="shared" si="107"/>
        <v>1008.6705202312139</v>
      </c>
      <c r="I631" s="131">
        <f>IF(I630=1,($C629-F631)/(F630-F631),IF(I630=2,($C629-F630)/(F629-F630),IF(I630=3,($C629-F629)/(F628-F629),0)))</f>
        <v>0</v>
      </c>
      <c r="J631" s="108">
        <f>(J$647-J$627)/5+J627</f>
        <v>6460</v>
      </c>
      <c r="K631" s="106">
        <f>(K$647-K$627)/5+K627</f>
        <v>5.68</v>
      </c>
      <c r="L631" s="156">
        <f t="shared" si="102"/>
        <v>1137.323943661972</v>
      </c>
      <c r="M631" s="131">
        <f>IF(M630=1,($C629-J631)/(J630-J631),IF(M630=2,($C629-J630)/(J629-J630),IF(M630=3,($C629-J629)/(J628-J629),0)))</f>
        <v>0</v>
      </c>
      <c r="N631" s="108">
        <f>(N$647-N$627)/5+N627</f>
        <v>6000</v>
      </c>
      <c r="O631" s="106">
        <f>(O$647-O$627)/5+O627</f>
        <v>5.37</v>
      </c>
      <c r="P631" s="135">
        <f t="shared" si="103"/>
        <v>1117.31843575419</v>
      </c>
      <c r="Q631" s="131">
        <f>IF(Q630=1,($C629-N631)/(N630-N631),IF(Q630=2,($C629-N630)/(N629-N630),IF(Q630=3,($C629-N629)/(N628-N629),0)))</f>
        <v>0</v>
      </c>
      <c r="R631" s="108">
        <f>(R$647-R$627)/5+R627</f>
        <v>5520</v>
      </c>
      <c r="S631" s="106">
        <f>(S$647-S$627)/5+S627</f>
        <v>5.0200000000000005</v>
      </c>
      <c r="T631" s="142">
        <f t="shared" si="104"/>
        <v>1099.6015936254978</v>
      </c>
      <c r="U631" s="131">
        <f>IF(U630=1,($C629-R631)/(R630-R631),IF(U630=2,($C629-R630)/(R629-R630),IF(U630=3,($C629-R629)/(R628-R629),0)))</f>
        <v>0</v>
      </c>
      <c r="V631" s="108">
        <f>(V$647-V$627)/5+V627</f>
        <v>5360</v>
      </c>
      <c r="W631" s="106">
        <f>(W$647-W$627)/5+W627</f>
        <v>4.3599999999999994</v>
      </c>
      <c r="X631" s="142">
        <f t="shared" si="105"/>
        <v>1229.3577981651379</v>
      </c>
      <c r="Y631" s="131">
        <f>IF(Y630=1,($C629-V631)/(V630-V631),IF(Y630=2,($C629-V630)/(V629-V630),IF(Y630=3,($C629-V629)/(V628-V629),0)))</f>
        <v>0</v>
      </c>
      <c r="Z631" s="108">
        <f>(Z$647-Z$627)/5+Z627</f>
        <v>5180</v>
      </c>
      <c r="AA631" s="106">
        <f>(AA$647-AA$627)/5+AA627</f>
        <v>3.6500000000000004</v>
      </c>
      <c r="AB631" s="148">
        <f t="shared" si="106"/>
        <v>1419.1780821917807</v>
      </c>
      <c r="AC631" s="131">
        <f>IF(AC630=1,($C629-Z631)/(Z630-Z631),IF(AC630=2,($C629-Z630)/(Z629-Z630),IF(AC630=3,($C629-Z629)/(Z628-Z629),0)))</f>
        <v>0</v>
      </c>
      <c r="AL631" s="23"/>
    </row>
    <row r="632" spans="1:38" x14ac:dyDescent="0.25">
      <c r="A632" s="128"/>
      <c r="B632" s="186">
        <v>17</v>
      </c>
      <c r="C632" s="25"/>
      <c r="D632" s="31">
        <f>IF(D633&gt;V$5,(1-(D633-V$5)/(Z$5-V$5))*(Y632-AC632)+AC632,IF(D633&gt;R$5,(1-(D633-R$5)/(V$5-R$5))*(U632-Y632)+Y632,IF(D633&gt;N$5,(1-(D633-N$5)/(R$5-N$5))*(Q632-U632)+U632,IF(D633&gt;J$5,(1-(D633-J$5)/(N$5-J$5))*(M632-Q632)+Q632,IF(D633&gt;F$5,(1-(D633-F$5)/(J$5-F$5))*(I632-M632)+M632,I632)))))</f>
        <v>7.5029856247516058</v>
      </c>
      <c r="E632" s="27" t="s">
        <v>6</v>
      </c>
      <c r="F632" s="75">
        <f>(F$644-F$624)/5+F628</f>
        <v>19540</v>
      </c>
      <c r="G632" s="105">
        <f>(G$644-G$624)/5+G628</f>
        <v>6.1099999999999994</v>
      </c>
      <c r="H632" s="133">
        <f t="shared" si="107"/>
        <v>3198.0360065466452</v>
      </c>
      <c r="I632" s="16">
        <f>IF(I634=0,G635,IF(I634=1,(G634-G635)*I635+G635,IF(I634=2,(G633-G634)*I635+G634,IF(I634=3,(G632-G633)*I635+G633,G632))))</f>
        <v>8.69</v>
      </c>
      <c r="J632" s="107">
        <f>(J$644-J$624)/5+J628</f>
        <v>19240</v>
      </c>
      <c r="K632" s="105">
        <f>(K$644-K$624)/5+K628</f>
        <v>5.6</v>
      </c>
      <c r="L632" s="155">
        <f t="shared" ref="L632:L647" si="108">J632/K632</f>
        <v>3435.7142857142858</v>
      </c>
      <c r="M632" s="16">
        <f>IF(M634=0,K635,IF(M634=1,(K634-K635)*M635+K635,IF(M634=2,(K633-K634)*M635+K634,IF(M634=3,(K632-K633)*M635+K633,K632))))</f>
        <v>6.26</v>
      </c>
      <c r="N632" s="107">
        <f>(N$644-N$624)/5+N628</f>
        <v>18940</v>
      </c>
      <c r="O632" s="105">
        <f>(O$644-O$624)/5+O628</f>
        <v>5.15</v>
      </c>
      <c r="P632" s="133">
        <f t="shared" ref="P632:P647" si="109">N632/O632</f>
        <v>3677.6699029126212</v>
      </c>
      <c r="Q632" s="16">
        <f>IF(Q634=0,O635,IF(Q634=1,(O634-O635)*Q635+O635,IF(Q634=2,(O633-O634)*Q635+O634,IF(Q634=3,(O632-O633)*Q635+O633,O632))))</f>
        <v>5.69</v>
      </c>
      <c r="R632" s="107">
        <f>(R$644-R$624)/5+R628</f>
        <v>18700</v>
      </c>
      <c r="S632" s="105">
        <f>(S$644-S$624)/5+S628</f>
        <v>4.68</v>
      </c>
      <c r="T632" s="141">
        <f t="shared" ref="T632:T647" si="110">R632/S632</f>
        <v>3995.7264957264961</v>
      </c>
      <c r="U632" s="16">
        <f>IF(U634=0,S635,IF(U634=1,(S634-S635)*U635+S635,IF(U634=2,(S633-S634)*U635+S634,IF(U634=3,(S632-S633)*U635+S633,S632))))</f>
        <v>5.0900000000000007</v>
      </c>
      <c r="V632" s="107">
        <f>(V$644-V$624)/5+V628</f>
        <v>17860</v>
      </c>
      <c r="W632" s="105">
        <f>(W$644-W$624)/5+W628</f>
        <v>4.16</v>
      </c>
      <c r="X632" s="141">
        <f t="shared" ref="X632:X647" si="111">V632/W632</f>
        <v>4293.2692307692305</v>
      </c>
      <c r="Y632" s="16">
        <f>IF(Y634=0,W635,IF(Y634=1,(W634-W635)*Y635+W635,IF(Y634=2,(W633-W634)*Y635+W634,IF(Y634=3,(W632-W633)*Y635+W633,W632))))</f>
        <v>4.3699999999999992</v>
      </c>
      <c r="Z632" s="107">
        <f>(Z$644-Z$624)/5+Z628</f>
        <v>16920</v>
      </c>
      <c r="AA632" s="105">
        <f>(AA$644-AA$624)/5+AA628</f>
        <v>3.62</v>
      </c>
      <c r="AB632" s="145">
        <f t="shared" ref="AB632:AB647" si="112">Z632/AA632</f>
        <v>4674.0331491712705</v>
      </c>
      <c r="AC632" s="59">
        <f>IF(AC634=0,AA635,IF(AC634=1,(AA634-AA635)*AC635+AA635,IF(AC634=2,(AA633-AA634)*AC635+AA634,IF(AC634=3,(AA632-AA633)*AC635+AA633,AA632))))</f>
        <v>3.6000000000000005</v>
      </c>
      <c r="AE632" s="23"/>
      <c r="AF632" s="23"/>
      <c r="AG632" s="23"/>
      <c r="AH632" s="23"/>
      <c r="AI632" s="23"/>
      <c r="AJ632" s="23"/>
      <c r="AK632" s="23"/>
      <c r="AL632" s="23"/>
    </row>
    <row r="633" spans="1:38" x14ac:dyDescent="0.25">
      <c r="A633" s="128"/>
      <c r="B633" s="187"/>
      <c r="C633" s="13">
        <f>C$1/(21-E$1)*(C$520-B632)</f>
        <v>1652.8925619834713</v>
      </c>
      <c r="D633" s="32">
        <f>(C633/P$1)^(1/1.3)*50+C$391+$C$2/2+$N$2/100*5+X$2/2</f>
        <v>29.884832819952237</v>
      </c>
      <c r="E633" s="28" t="s">
        <v>20</v>
      </c>
      <c r="F633" s="5">
        <v>14000</v>
      </c>
      <c r="G633" s="104">
        <f>(G$645-G$625)/5+G629</f>
        <v>6.3599999999999994</v>
      </c>
      <c r="H633" s="134">
        <f t="shared" si="107"/>
        <v>2201.2578616352203</v>
      </c>
      <c r="I633" s="63">
        <f>$C633/I632</f>
        <v>190.20627870926023</v>
      </c>
      <c r="J633" s="49">
        <v>14000</v>
      </c>
      <c r="K633" s="104">
        <f>(K$645-K$625)/5+K629</f>
        <v>5.8900000000000006</v>
      </c>
      <c r="L633" s="153">
        <f t="shared" si="108"/>
        <v>2376.9100169779285</v>
      </c>
      <c r="M633" s="63">
        <f>$C633/M632</f>
        <v>264.04034536477178</v>
      </c>
      <c r="N633" s="49">
        <v>14000</v>
      </c>
      <c r="O633" s="104">
        <f>(O$645-O$625)/5+O629</f>
        <v>5.42</v>
      </c>
      <c r="P633" s="134">
        <f t="shared" si="109"/>
        <v>2583.0258302583024</v>
      </c>
      <c r="Q633" s="63">
        <f>$C633/Q632</f>
        <v>290.49078417987192</v>
      </c>
      <c r="R633" s="49">
        <v>14000</v>
      </c>
      <c r="S633" s="104">
        <f>(S$645-S$625)/5+S629</f>
        <v>4.9499999999999993</v>
      </c>
      <c r="T633" s="139">
        <f t="shared" si="110"/>
        <v>2828.2828282828286</v>
      </c>
      <c r="U633" s="63">
        <f>$C633/U632</f>
        <v>324.73331276689021</v>
      </c>
      <c r="V633" s="49">
        <v>14000</v>
      </c>
      <c r="W633" s="104">
        <f>(W$645-W$625)/5+W629</f>
        <v>4.4799999999999995</v>
      </c>
      <c r="X633" s="139">
        <f t="shared" si="111"/>
        <v>3125.0000000000005</v>
      </c>
      <c r="Y633" s="63">
        <f>$C633/Y632</f>
        <v>378.23628420674407</v>
      </c>
      <c r="Z633" s="49">
        <v>14000</v>
      </c>
      <c r="AA633" s="104">
        <f>(AA$645-AA$625)/5+AA629</f>
        <v>3.9899999999999998</v>
      </c>
      <c r="AB633" s="147">
        <f t="shared" si="112"/>
        <v>3508.7719298245615</v>
      </c>
      <c r="AC633" s="63">
        <f>IF($C633&gt;Z632,AB632,$C633/AC632)</f>
        <v>459.1368227731864</v>
      </c>
      <c r="AL633" s="23"/>
    </row>
    <row r="634" spans="1:38" x14ac:dyDescent="0.25">
      <c r="A634" s="128"/>
      <c r="B634" s="187"/>
      <c r="C634" s="225">
        <f>C635/X$2/60/1.11</f>
        <v>5.0982671488554026</v>
      </c>
      <c r="D634" s="38">
        <f>IF(AND(D633&lt;F$5,C633&lt;F635),C633/F635*100,IF(AND(D633&lt;J$5,C633&lt;J635),C633/(F635-((D633-F$5)/(J$5-F$5))*(F635-J635))*100,IF(AND(D633&lt;N$5,C633&lt;N635),C633/(J635-((D633-J$5)/(N$5-J$5))*(J635-N635))*100,IF(AND(D633&lt;R$5,C633&lt;R635),C633/(N635-((D633-N$5)/(R$5-N$5))*(N635-R635))*100,IF(AND(D633&lt;V$5,C637&lt;V635),C633/(R635-((D633-R$5)/(V$5-R$5))*(R635-V635))*100,100)))))</f>
        <v>24.320766520930643</v>
      </c>
      <c r="E634" s="28" t="s">
        <v>21</v>
      </c>
      <c r="F634" s="5">
        <v>11200</v>
      </c>
      <c r="G634" s="104">
        <f>(G$646-G$626)/5+G630</f>
        <v>6.84</v>
      </c>
      <c r="H634" s="134">
        <f t="shared" si="107"/>
        <v>1637.4269005847952</v>
      </c>
      <c r="I634" s="130">
        <f>IF($C633&gt;F633,3,IF($C633&gt;F634,2,IF($C633&gt;F635,1,0)))</f>
        <v>0</v>
      </c>
      <c r="J634" s="49">
        <v>11200</v>
      </c>
      <c r="K634" s="104">
        <f>(K$646-K$626)/5+K630</f>
        <v>6.33</v>
      </c>
      <c r="L634" s="153">
        <f t="shared" si="108"/>
        <v>1769.3522906793048</v>
      </c>
      <c r="M634" s="130">
        <f>IF($C633&gt;J633,3,IF($C633&gt;J634,2,IF($C633&gt;J635,1,0)))</f>
        <v>0</v>
      </c>
      <c r="N634" s="49">
        <v>11200</v>
      </c>
      <c r="O634" s="104">
        <f>(O$646-O$626)/5+O630</f>
        <v>5.9099999999999993</v>
      </c>
      <c r="P634" s="134">
        <f t="shared" si="109"/>
        <v>1895.0930626057532</v>
      </c>
      <c r="Q634" s="130">
        <f>IF($C633&gt;N633,3,IF($C633&gt;N634,2,IF($C633&gt;N635,1,0)))</f>
        <v>0</v>
      </c>
      <c r="R634" s="49">
        <v>11200</v>
      </c>
      <c r="S634" s="104">
        <f>(S$646-S$626)/5+S630</f>
        <v>5.4700000000000006</v>
      </c>
      <c r="T634" s="139">
        <f t="shared" si="110"/>
        <v>2047.5319926873856</v>
      </c>
      <c r="U634" s="130">
        <f>IF($C633&gt;R633,3,IF($C633&gt;R634,2,IF($C633&gt;R635,1,0)))</f>
        <v>0</v>
      </c>
      <c r="V634" s="49">
        <v>11200</v>
      </c>
      <c r="W634" s="104">
        <f>(W$646-W$626)/5+W630</f>
        <v>4.83</v>
      </c>
      <c r="X634" s="139">
        <f t="shared" si="111"/>
        <v>2318.840579710145</v>
      </c>
      <c r="Y634" s="130">
        <f>IF($C633&gt;V633,3,IF($C633&gt;V634,2,IF($C633&gt;V635,1,0)))</f>
        <v>0</v>
      </c>
      <c r="Z634" s="49">
        <v>11200</v>
      </c>
      <c r="AA634" s="104">
        <f>(AA$646-AA$626)/5+AA630</f>
        <v>4.1900000000000004</v>
      </c>
      <c r="AB634" s="147">
        <f t="shared" si="112"/>
        <v>2673.0310262529829</v>
      </c>
      <c r="AC634" s="129">
        <f>IF($C633&gt;Z632,4,IF($C633&gt;Z633,3,IF($C633&gt;Z634,2,IF($C633&gt;Z635,1,0))))</f>
        <v>0</v>
      </c>
      <c r="AL634" s="23"/>
    </row>
    <row r="635" spans="1:38" ht="15.75" thickBot="1" x14ac:dyDescent="0.3">
      <c r="A635" s="128"/>
      <c r="B635" s="188"/>
      <c r="C635" s="161">
        <f>D635*D632</f>
        <v>1697.722960568849</v>
      </c>
      <c r="D635" s="33">
        <f>IF(AND(C633&gt;Z632,D633&gt;Z$5),AB632,IF(D633&gt;V$5,((D633-V$5)/(Z$5-V$5))*(AC633-Y633)+Y633,IF(D633&gt;R$5,((D633-R$5)/(V$5-R$5))*(Y633-U633)+U633,IF(D633&gt;N$5,((D633-N$5)/(R$5-N$5))*(U633-Q633)+Q633,IF(D633&gt;J$5,((D633-J$5)/(N$5-J$5))*(Q633-M633)+M633,IF(D633&gt;F$5,((D633-F$5)/(J$5-F$5))*(M633-I633)+I633,I633))))))</f>
        <v>226.27298591219864</v>
      </c>
      <c r="E635" s="29" t="s">
        <v>7</v>
      </c>
      <c r="F635" s="114">
        <f>(F$647-F$627)/5+F631</f>
        <v>7060</v>
      </c>
      <c r="G635" s="106">
        <f>(G$647-G$627)/5+G631</f>
        <v>8.69</v>
      </c>
      <c r="H635" s="135">
        <f t="shared" si="107"/>
        <v>812.42807825086311</v>
      </c>
      <c r="I635" s="131">
        <f>IF(I634=1,($C633-F635)/(F634-F635),IF(I634=2,($C633-F634)/(F633-F634),IF(I634=3,($C633-F633)/(F632-F633),0)))</f>
        <v>0</v>
      </c>
      <c r="J635" s="108">
        <f>(J$647-J$627)/5+J631</f>
        <v>6520</v>
      </c>
      <c r="K635" s="106">
        <f>(K$647-K$627)/5+K631</f>
        <v>6.26</v>
      </c>
      <c r="L635" s="156">
        <f t="shared" si="108"/>
        <v>1041.5335463258787</v>
      </c>
      <c r="M635" s="131">
        <f>IF(M634=1,($C633-J635)/(J634-J635),IF(M634=2,($C633-J634)/(J633-J634),IF(M634=3,($C633-J633)/(J632-J633),0)))</f>
        <v>0</v>
      </c>
      <c r="N635" s="108">
        <f>(N$647-N$627)/5+N631</f>
        <v>6100</v>
      </c>
      <c r="O635" s="106">
        <f>(O$647-O$627)/5+O631</f>
        <v>5.69</v>
      </c>
      <c r="P635" s="135">
        <f t="shared" si="109"/>
        <v>1072.0562390158173</v>
      </c>
      <c r="Q635" s="131">
        <f>IF(Q634=1,($C633-N635)/(N634-N635),IF(Q634=2,($C633-N634)/(N633-N634),IF(Q634=3,($C633-N633)/(N632-N633),0)))</f>
        <v>0</v>
      </c>
      <c r="R635" s="108">
        <f>(R$647-R$627)/5+R631</f>
        <v>5640</v>
      </c>
      <c r="S635" s="106">
        <f>(S$647-S$627)/5+S631</f>
        <v>5.0900000000000007</v>
      </c>
      <c r="T635" s="142">
        <f t="shared" si="110"/>
        <v>1108.0550098231824</v>
      </c>
      <c r="U635" s="131">
        <f>IF(U634=1,($C633-R635)/(R634-R635),IF(U634=2,($C633-R634)/(R633-R634),IF(U634=3,($C633-R633)/(R632-R633),0)))</f>
        <v>0</v>
      </c>
      <c r="V635" s="108">
        <f>(V$647-V$627)/5+V631</f>
        <v>5420</v>
      </c>
      <c r="W635" s="106">
        <f>(W$647-W$627)/5+W631</f>
        <v>4.3699999999999992</v>
      </c>
      <c r="X635" s="142">
        <f t="shared" si="111"/>
        <v>1240.2745995423343</v>
      </c>
      <c r="Y635" s="131">
        <f>IF(Y634=1,($C633-V635)/(V634-V635),IF(Y634=2,($C633-V634)/(V633-V634),IF(Y634=3,($C633-V633)/(V632-V633),0)))</f>
        <v>0</v>
      </c>
      <c r="Z635" s="108">
        <f>(Z$647-Z$627)/5+Z631</f>
        <v>5160</v>
      </c>
      <c r="AA635" s="106">
        <f>(AA$647-AA$627)/5+AA631</f>
        <v>3.6000000000000005</v>
      </c>
      <c r="AB635" s="148">
        <f t="shared" si="112"/>
        <v>1433.333333333333</v>
      </c>
      <c r="AC635" s="131">
        <f>IF(AC634=1,($C633-Z635)/(Z634-Z635),IF(AC634=2,($C633-Z634)/(Z633-Z634),IF(AC634=3,($C633-Z633)/(Z632-Z633),0)))</f>
        <v>0</v>
      </c>
      <c r="AL635" s="23"/>
    </row>
    <row r="636" spans="1:38" x14ac:dyDescent="0.25">
      <c r="A636" s="128"/>
      <c r="B636" s="186">
        <v>18</v>
      </c>
      <c r="C636" s="34"/>
      <c r="D636" s="31">
        <f>IF(D637&gt;V$5,(1-(D637-V$5)/(Z$5-V$5))*(Y636-AC636)+AC636,IF(D637&gt;R$5,(1-(D637-R$5)/(V$5-R$5))*(U636-Y636)+Y636,IF(D637&gt;N$5,(1-(D637-N$5)/(R$5-N$5))*(Q636-U636)+U636,IF(D637&gt;J$5,(1-(D637-J$5)/(N$5-J$5))*(M636-Q636)+Q636,IF(D637&gt;F$5,(1-(D637-F$5)/(J$5-F$5))*(I636-M636)+M636,I636)))))</f>
        <v>9.056242139718929</v>
      </c>
      <c r="E636" s="27" t="s">
        <v>6</v>
      </c>
      <c r="F636" s="75">
        <f>(F$644-F$624)/5+F632</f>
        <v>20060</v>
      </c>
      <c r="G636" s="105">
        <f>(G$644-G$624)/5+G632</f>
        <v>6.4899999999999993</v>
      </c>
      <c r="H636" s="133">
        <f t="shared" ref="H636:H647" si="113">F636/G636</f>
        <v>3090.9090909090914</v>
      </c>
      <c r="I636" s="16">
        <f>IF(I638=0,G639,IF(I638=1,(G638-G639)*I639+G639,IF(I638=2,(G637-G638)*I639+G638,IF(I638=3,(G636-G637)*I639+G637,G636))))</f>
        <v>10.459999999999999</v>
      </c>
      <c r="J636" s="107">
        <f>(J$644-J$624)/5+J632</f>
        <v>19760</v>
      </c>
      <c r="K636" s="105">
        <f>(K$644-K$624)/5+K632</f>
        <v>5.8999999999999995</v>
      </c>
      <c r="L636" s="155">
        <f t="shared" si="108"/>
        <v>3349.1525423728817</v>
      </c>
      <c r="M636" s="16">
        <f>IF(M638=0,K639,IF(M638=1,(K638-K639)*M639+K639,IF(M638=2,(K637-K638)*M639+K638,IF(M638=3,(K636-K637)*M639+K637,K636))))</f>
        <v>6.84</v>
      </c>
      <c r="N636" s="107">
        <f>(N$644-N$624)/5+N632</f>
        <v>19460</v>
      </c>
      <c r="O636" s="105">
        <f>(O$644-O$624)/5+O632</f>
        <v>5.3500000000000005</v>
      </c>
      <c r="P636" s="133">
        <f t="shared" si="109"/>
        <v>3637.3831775700933</v>
      </c>
      <c r="Q636" s="16">
        <f>IF(Q638=0,O639,IF(Q638=1,(O638-O639)*Q639+O639,IF(Q638=2,(O637-O638)*Q639+O638,IF(Q638=3,(O636-O637)*Q639+O637,O636))))</f>
        <v>6.0100000000000007</v>
      </c>
      <c r="R636" s="107">
        <f>(R$644-R$624)/5+R632</f>
        <v>19200</v>
      </c>
      <c r="S636" s="105">
        <f>(S$644-S$624)/5+S632</f>
        <v>4.7699999999999996</v>
      </c>
      <c r="T636" s="141">
        <f t="shared" si="110"/>
        <v>4025.1572327044028</v>
      </c>
      <c r="U636" s="16">
        <f>IF(U638=0,S639,IF(U638=1,(S638-S639)*U639+S639,IF(U638=2,(S637-S638)*U639+S638,IF(U638=3,(S636-S637)*U639+S637,S636))))</f>
        <v>5.160000000000001</v>
      </c>
      <c r="V636" s="107">
        <f>(V$644-V$624)/5+V632</f>
        <v>18340</v>
      </c>
      <c r="W636" s="105">
        <f>(W$644-W$624)/5+W632</f>
        <v>4.24</v>
      </c>
      <c r="X636" s="141">
        <f t="shared" si="111"/>
        <v>4325.4716981132069</v>
      </c>
      <c r="Y636" s="16">
        <f>IF(Y638=0,W639,IF(Y638=1,(W638-W639)*Y639+W639,IF(Y638=2,(W637-W638)*Y639+W638,IF(Y638=3,(W636-W637)*Y639+W637,W636))))</f>
        <v>4.379999999999999</v>
      </c>
      <c r="Z636" s="107">
        <f>(Z$644-Z$624)/5+Z632</f>
        <v>17380</v>
      </c>
      <c r="AA636" s="105">
        <f>(AA$644-AA$624)/5+AA632</f>
        <v>3.68</v>
      </c>
      <c r="AB636" s="145">
        <f t="shared" si="112"/>
        <v>4722.826086956522</v>
      </c>
      <c r="AC636" s="59">
        <f>IF(AC638=0,AA639,IF(AC638=1,(AA638-AA639)*AC639+AA639,IF(AC638=2,(AA637-AA638)*AC639+AA638,IF(AC638=3,(AA636-AA637)*AC639+AA637,AA636))))</f>
        <v>3.5500000000000007</v>
      </c>
      <c r="AE636" s="23"/>
      <c r="AF636" s="23"/>
      <c r="AG636" s="23"/>
      <c r="AH636" s="23"/>
      <c r="AI636" s="23"/>
      <c r="AJ636" s="23"/>
      <c r="AK636" s="23"/>
      <c r="AL636" s="23"/>
    </row>
    <row r="637" spans="1:38" x14ac:dyDescent="0.25">
      <c r="A637" s="128"/>
      <c r="B637" s="187"/>
      <c r="C637" s="13">
        <f>C$1/(21-E$1)*(C$520-B636)</f>
        <v>1322.3140495867769</v>
      </c>
      <c r="D637" s="32">
        <f>(C637/P$1)^(1/1.3)*50+C$391+$C$2/2+$N$2/100*5+X$2/2</f>
        <v>28.877784144422844</v>
      </c>
      <c r="E637" s="28" t="s">
        <v>20</v>
      </c>
      <c r="F637" s="5">
        <v>14000</v>
      </c>
      <c r="G637" s="104">
        <f>(G$645-G$625)/5+G633</f>
        <v>6.7899999999999991</v>
      </c>
      <c r="H637" s="134">
        <f t="shared" si="113"/>
        <v>2061.855670103093</v>
      </c>
      <c r="I637" s="63">
        <f>$C637/I636</f>
        <v>126.41625713066702</v>
      </c>
      <c r="J637" s="49">
        <v>14000</v>
      </c>
      <c r="K637" s="104">
        <f>(K$645-K$625)/5+K633</f>
        <v>6.2100000000000009</v>
      </c>
      <c r="L637" s="153">
        <f t="shared" si="108"/>
        <v>2254.428341384863</v>
      </c>
      <c r="M637" s="63">
        <f>$C637/M636</f>
        <v>193.32076748344693</v>
      </c>
      <c r="N637" s="49">
        <v>14000</v>
      </c>
      <c r="O637" s="104">
        <f>(O$645-O$625)/5+O633</f>
        <v>5.63</v>
      </c>
      <c r="P637" s="134">
        <f t="shared" si="109"/>
        <v>2486.6785079928954</v>
      </c>
      <c r="Q637" s="63">
        <f>$C637/Q636</f>
        <v>220.01897663673492</v>
      </c>
      <c r="R637" s="49">
        <v>14000</v>
      </c>
      <c r="S637" s="104">
        <f>(S$645-S$625)/5+S633</f>
        <v>5.0499999999999989</v>
      </c>
      <c r="T637" s="139">
        <f t="shared" si="110"/>
        <v>2772.2772277227727</v>
      </c>
      <c r="U637" s="63">
        <f>$C637/U636</f>
        <v>256.26241271061565</v>
      </c>
      <c r="V637" s="49">
        <v>14000</v>
      </c>
      <c r="W637" s="104">
        <f>(W$645-W$625)/5+W633</f>
        <v>4.5699999999999994</v>
      </c>
      <c r="X637" s="139">
        <f t="shared" si="111"/>
        <v>3063.4573304157552</v>
      </c>
      <c r="Y637" s="63">
        <f>$C637/Y636</f>
        <v>301.89818483716374</v>
      </c>
      <c r="Z637" s="49">
        <v>14000</v>
      </c>
      <c r="AA637" s="104">
        <f>(AA$645-AA$625)/5+AA633</f>
        <v>4.0599999999999996</v>
      </c>
      <c r="AB637" s="147">
        <f t="shared" si="112"/>
        <v>3448.275862068966</v>
      </c>
      <c r="AC637" s="63">
        <f>IF($C637&gt;Z636,AB636,$C637/AC636)</f>
        <v>372.48283086951454</v>
      </c>
      <c r="AL637" s="23"/>
    </row>
    <row r="638" spans="1:38" x14ac:dyDescent="0.25">
      <c r="A638" s="128"/>
      <c r="B638" s="187"/>
      <c r="C638" s="225">
        <f>C639/X$2/60/1.11</f>
        <v>4.1435811188138167</v>
      </c>
      <c r="D638" s="38">
        <f>IF(AND(D637&lt;F$5,C637&lt;F639),C637/F639*100,IF(AND(D637&lt;J$5,C637&lt;J639),C637/(F639-((D637-F$5)/(J$5-F$5))*(F639-J639))*100,IF(AND(D637&lt;N$5,C637&lt;N639),C637/(J639-((D637-J$5)/(N$5-J$5))*(J639-N639))*100,IF(AND(D637&lt;R$5,C637&lt;R639),C637/(N639-((D637-N$5)/(R$5-N$5))*(N639-R639))*100,IF(AND(D637&lt;V$5,C641&lt;V639),C637/(R639-((D637-R$5)/(V$5-R$5))*(R639-V639))*100,100)))))</f>
        <v>19.100734218406163</v>
      </c>
      <c r="E638" s="28" t="s">
        <v>21</v>
      </c>
      <c r="F638" s="5">
        <v>11200</v>
      </c>
      <c r="G638" s="104">
        <f>(G$646-G$626)/5+G634</f>
        <v>7.26</v>
      </c>
      <c r="H638" s="134">
        <f t="shared" si="113"/>
        <v>1542.6997245179064</v>
      </c>
      <c r="I638" s="130">
        <f>IF($C637&gt;F637,3,IF($C637&gt;F638,2,IF($C637&gt;F639,1,0)))</f>
        <v>0</v>
      </c>
      <c r="J638" s="49">
        <v>11200</v>
      </c>
      <c r="K638" s="104">
        <f>(K$646-K$626)/5+K634</f>
        <v>6.67</v>
      </c>
      <c r="L638" s="153">
        <f t="shared" si="108"/>
        <v>1679.1604197901049</v>
      </c>
      <c r="M638" s="130">
        <f>IF($C637&gt;J637,3,IF($C637&gt;J638,2,IF($C637&gt;J639,1,0)))</f>
        <v>0</v>
      </c>
      <c r="N638" s="49">
        <v>11200</v>
      </c>
      <c r="O638" s="104">
        <f>(O$646-O$626)/5+O634</f>
        <v>6.1399999999999988</v>
      </c>
      <c r="P638" s="134">
        <f t="shared" si="109"/>
        <v>1824.1042345276876</v>
      </c>
      <c r="Q638" s="130">
        <f>IF($C637&gt;N637,3,IF($C637&gt;N638,2,IF($C637&gt;N639,1,0)))</f>
        <v>0</v>
      </c>
      <c r="R638" s="49">
        <v>11200</v>
      </c>
      <c r="S638" s="104">
        <f>(S$646-S$626)/5+S634</f>
        <v>5.580000000000001</v>
      </c>
      <c r="T638" s="139">
        <f t="shared" si="110"/>
        <v>2007.1684587813616</v>
      </c>
      <c r="U638" s="130">
        <f>IF($C637&gt;R637,3,IF($C637&gt;R638,2,IF($C637&gt;R639,1,0)))</f>
        <v>0</v>
      </c>
      <c r="V638" s="49">
        <v>11200</v>
      </c>
      <c r="W638" s="104">
        <f>(W$646-W$626)/5+W634</f>
        <v>4.92</v>
      </c>
      <c r="X638" s="139">
        <f t="shared" si="111"/>
        <v>2276.4227642276423</v>
      </c>
      <c r="Y638" s="130">
        <f>IF($C637&gt;V637,3,IF($C637&gt;V638,2,IF($C637&gt;V639,1,0)))</f>
        <v>0</v>
      </c>
      <c r="Z638" s="49">
        <v>11200</v>
      </c>
      <c r="AA638" s="104">
        <f>(AA$646-AA$626)/5+AA634</f>
        <v>4.2600000000000007</v>
      </c>
      <c r="AB638" s="147">
        <f t="shared" si="112"/>
        <v>2629.1079812206567</v>
      </c>
      <c r="AC638" s="129">
        <f>IF($C637&gt;Z636,4,IF($C637&gt;Z637,3,IF($C637&gt;Z638,2,IF($C637&gt;Z639,1,0))))</f>
        <v>0</v>
      </c>
      <c r="AL638" s="23"/>
    </row>
    <row r="639" spans="1:38" ht="15.75" thickBot="1" x14ac:dyDescent="0.3">
      <c r="A639" s="128"/>
      <c r="B639" s="188"/>
      <c r="C639" s="161">
        <f>D639*D636</f>
        <v>1379.8125125650013</v>
      </c>
      <c r="D639" s="33">
        <f>IF(AND(C637&gt;Z636,D637&gt;Z$5),AB636,IF(D637&gt;V$5,((D637-V$5)/(Z$5-V$5))*(AC637-Y637)+Y637,IF(D637&gt;R$5,((D637-R$5)/(V$5-R$5))*(Y637-U637)+U637,IF(D637&gt;N$5,((D637-N$5)/(R$5-N$5))*(U637-Q637)+Q637,IF(D637&gt;J$5,((D637-J$5)/(N$5-J$5))*(Q637-M637)+M637,IF(D637&gt;F$5,((D637-F$5)/(J$5-F$5))*(M637-I637)+I637,I637))))))</f>
        <v>152.36038207430542</v>
      </c>
      <c r="E639" s="29" t="s">
        <v>7</v>
      </c>
      <c r="F639" s="114">
        <f>(F$647-F$627)/5+F635</f>
        <v>7140</v>
      </c>
      <c r="G639" s="106">
        <f>(G$647-G$627)/5+G635</f>
        <v>10.459999999999999</v>
      </c>
      <c r="H639" s="135">
        <f t="shared" si="113"/>
        <v>682.60038240917788</v>
      </c>
      <c r="I639" s="131">
        <f>IF(I638=1,($C637-F639)/(F638-F639),IF(I638=2,($C637-F638)/(F637-F638),IF(I638=3,($C637-F637)/(F636-F637),0)))</f>
        <v>0</v>
      </c>
      <c r="J639" s="108">
        <f>(J$647-J$627)/5+J635</f>
        <v>6580</v>
      </c>
      <c r="K639" s="106">
        <f>(K$647-K$627)/5+K635</f>
        <v>6.84</v>
      </c>
      <c r="L639" s="156">
        <f t="shared" si="108"/>
        <v>961.98830409356731</v>
      </c>
      <c r="M639" s="131">
        <f>IF(M638=1,($C637-J639)/(J638-J639),IF(M638=2,($C637-J638)/(J637-J638),IF(M638=3,($C637-J637)/(J636-J637),0)))</f>
        <v>0</v>
      </c>
      <c r="N639" s="108">
        <f>(N$647-N$627)/5+N635</f>
        <v>6200</v>
      </c>
      <c r="O639" s="106">
        <f>(O$647-O$627)/5+O635</f>
        <v>6.0100000000000007</v>
      </c>
      <c r="P639" s="135">
        <f t="shared" si="109"/>
        <v>1031.6139767054908</v>
      </c>
      <c r="Q639" s="131">
        <f>IF(Q638=1,($C637-N639)/(N638-N639),IF(Q638=2,($C637-N638)/(N637-N638),IF(Q638=3,($C637-N637)/(N636-N637),0)))</f>
        <v>0</v>
      </c>
      <c r="R639" s="108">
        <f>(R$647-R$627)/5+R635</f>
        <v>5760</v>
      </c>
      <c r="S639" s="106">
        <f>(S$647-S$627)/5+S635</f>
        <v>5.160000000000001</v>
      </c>
      <c r="T639" s="142">
        <f t="shared" si="110"/>
        <v>1116.2790697674416</v>
      </c>
      <c r="U639" s="131">
        <f>IF(U638=1,($C637-R639)/(R638-R639),IF(U638=2,($C637-R638)/(R637-R638),IF(U638=3,($C637-R637)/(R636-R637),0)))</f>
        <v>0</v>
      </c>
      <c r="V639" s="108">
        <f>(V$647-V$627)/5+V635</f>
        <v>5480</v>
      </c>
      <c r="W639" s="106">
        <f>(W$647-W$627)/5+W635</f>
        <v>4.379999999999999</v>
      </c>
      <c r="X639" s="142">
        <f t="shared" si="111"/>
        <v>1251.1415525114157</v>
      </c>
      <c r="Y639" s="131">
        <f>IF(Y638=1,($C637-V639)/(V638-V639),IF(Y638=2,($C637-V638)/(V637-V638),IF(Y638=3,($C637-V637)/(V636-V637),0)))</f>
        <v>0</v>
      </c>
      <c r="Z639" s="108">
        <f>(Z$647-Z$627)/5+Z635</f>
        <v>5140</v>
      </c>
      <c r="AA639" s="106">
        <f>(AA$647-AA$627)/5+AA635</f>
        <v>3.5500000000000007</v>
      </c>
      <c r="AB639" s="148">
        <f t="shared" si="112"/>
        <v>1447.8873239436616</v>
      </c>
      <c r="AC639" s="131">
        <f>IF(AC638=1,($C637-Z639)/(Z638-Z639),IF(AC638=2,($C637-Z638)/(Z637-Z638),IF(AC638=3,($C637-Z637)/(Z636-Z637),0)))</f>
        <v>0</v>
      </c>
      <c r="AL639" s="23"/>
    </row>
    <row r="640" spans="1:38" x14ac:dyDescent="0.25">
      <c r="A640" s="128"/>
      <c r="B640" s="186">
        <v>19</v>
      </c>
      <c r="C640" s="25"/>
      <c r="D640" s="31">
        <f>IF(D641&gt;V$5,(1-(D641-V$5)/(Z$5-V$5))*(Y640-AC640)+AC640,IF(D641&gt;R$5,(1-(D641-R$5)/(V$5-R$5))*(U640-Y640)+Y640,IF(D641&gt;N$5,(1-(D641-N$5)/(R$5-N$5))*(Q640-U640)+U640,IF(D641&gt;J$5,(1-(D641-J$5)/(N$5-J$5))*(M640-Q640)+Q640,IF(D641&gt;F$5,(1-(D641-F$5)/(J$5-F$5))*(I640-M640)+M640,I640)))))</f>
        <v>10.878297507659305</v>
      </c>
      <c r="E640" s="27" t="s">
        <v>6</v>
      </c>
      <c r="F640" s="75">
        <f>(F$644-F$624)/5+F636</f>
        <v>20580</v>
      </c>
      <c r="G640" s="105">
        <f>(G$644-G$624)/5+G636</f>
        <v>6.8699999999999992</v>
      </c>
      <c r="H640" s="133">
        <f t="shared" si="113"/>
        <v>2995.6331877729262</v>
      </c>
      <c r="I640" s="16">
        <f>IF(I642=0,G643,IF(I642=1,(G642-G643)*I643+G643,IF(I642=2,(G641-G642)*I643+G642,IF(I642=3,(G640-G641)*I643+G641,G640))))</f>
        <v>12.229999999999999</v>
      </c>
      <c r="J640" s="107">
        <f>(J$644-J$624)/5+J636</f>
        <v>20280</v>
      </c>
      <c r="K640" s="105">
        <f>(K$644-K$624)/5+K636</f>
        <v>6.1999999999999993</v>
      </c>
      <c r="L640" s="155">
        <f t="shared" si="108"/>
        <v>3270.9677419354844</v>
      </c>
      <c r="M640" s="16">
        <f>IF(M642=0,K643,IF(M642=1,(K642-K643)*M643+K643,IF(M642=2,(K641-K642)*M643+K642,IF(M642=3,(K640-K641)*M643+K641,K640))))</f>
        <v>7.42</v>
      </c>
      <c r="N640" s="107">
        <f>(N$644-N$624)/5+N636</f>
        <v>19980</v>
      </c>
      <c r="O640" s="105">
        <f>(O$644-O$624)/5+O636</f>
        <v>5.5500000000000007</v>
      </c>
      <c r="P640" s="133">
        <f t="shared" si="109"/>
        <v>3599.9999999999995</v>
      </c>
      <c r="Q640" s="16">
        <f>IF(Q642=0,O643,IF(Q642=1,(O642-O643)*Q643+O643,IF(Q642=2,(O641-O642)*Q643+O642,IF(Q642=3,(O640-O641)*Q643+O641,O640))))</f>
        <v>6.330000000000001</v>
      </c>
      <c r="R640" s="107">
        <f>(R$644-R$624)/5+R636</f>
        <v>19700</v>
      </c>
      <c r="S640" s="105">
        <f>(S$644-S$624)/5+S636</f>
        <v>4.8599999999999994</v>
      </c>
      <c r="T640" s="141">
        <f t="shared" si="110"/>
        <v>4053.4979423868317</v>
      </c>
      <c r="U640" s="16">
        <f>IF(U642=0,S643,IF(U642=1,(S642-S643)*U643+S643,IF(U642=2,(S641-S642)*U643+S642,IF(U642=3,(S640-S641)*U643+S641,S640))))</f>
        <v>5.2300000000000013</v>
      </c>
      <c r="V640" s="107">
        <f>(V$644-V$624)/5+V636</f>
        <v>18820</v>
      </c>
      <c r="W640" s="105">
        <f>(W$644-W$624)/5+W636</f>
        <v>4.32</v>
      </c>
      <c r="X640" s="141">
        <f t="shared" si="111"/>
        <v>4356.4814814814808</v>
      </c>
      <c r="Y640" s="16">
        <f>IF(Y642=0,W643,IF(Y642=1,(W642-W643)*Y643+W643,IF(Y642=2,(W641-W642)*Y643+W642,IF(Y642=3,(W640-W641)*Y643+W641,W640))))</f>
        <v>4.3899999999999988</v>
      </c>
      <c r="Z640" s="107">
        <f>(Z$644-Z$624)/5+Z636</f>
        <v>17840</v>
      </c>
      <c r="AA640" s="105">
        <f>(AA$644-AA$624)/5+AA636</f>
        <v>3.74</v>
      </c>
      <c r="AB640" s="145">
        <f t="shared" si="112"/>
        <v>4770.0534759358288</v>
      </c>
      <c r="AC640" s="59">
        <f>IF(AC642=0,AA643,IF(AC642=1,(AA642-AA643)*AC643+AA643,IF(AC642=2,(AA641-AA642)*AC643+AA642,IF(AC642=3,(AA640-AA641)*AC643+AA641,AA640))))</f>
        <v>3.5000000000000009</v>
      </c>
      <c r="AE640" s="23"/>
      <c r="AF640" s="23"/>
      <c r="AG640" s="23"/>
      <c r="AH640" s="23"/>
      <c r="AI640" s="23"/>
      <c r="AJ640" s="23"/>
      <c r="AK640" s="23"/>
      <c r="AL640" s="23"/>
    </row>
    <row r="641" spans="1:38" x14ac:dyDescent="0.25">
      <c r="A641" s="128"/>
      <c r="B641" s="187"/>
      <c r="C641" s="13">
        <f>C$1/(21-E$1)*(C$520-B640)</f>
        <v>991.73553719008271</v>
      </c>
      <c r="D641" s="32">
        <f>(C641/P$1)^(1/1.3)*50+C$391+$C$2/2+$N$2/100*5+X$2/2</f>
        <v>27.810192291768598</v>
      </c>
      <c r="E641" s="28" t="s">
        <v>20</v>
      </c>
      <c r="F641" s="5">
        <v>14000</v>
      </c>
      <c r="G641" s="104">
        <f>(G$645-G$625)/5+G637</f>
        <v>7.2199999999999989</v>
      </c>
      <c r="H641" s="134">
        <f t="shared" si="113"/>
        <v>1939.0581717451525</v>
      </c>
      <c r="I641" s="63">
        <f>$C641/I640</f>
        <v>81.090395518404151</v>
      </c>
      <c r="J641" s="49">
        <v>14000</v>
      </c>
      <c r="K641" s="104">
        <f>(K$645-K$625)/5+K637</f>
        <v>6.5300000000000011</v>
      </c>
      <c r="L641" s="153">
        <f t="shared" si="108"/>
        <v>2143.950995405819</v>
      </c>
      <c r="M641" s="63">
        <f>$C641/M640</f>
        <v>133.65708048383866</v>
      </c>
      <c r="N641" s="49">
        <v>14000</v>
      </c>
      <c r="O641" s="104">
        <f>(O$645-O$625)/5+O637</f>
        <v>5.84</v>
      </c>
      <c r="P641" s="134">
        <f t="shared" si="109"/>
        <v>2397.2602739726026</v>
      </c>
      <c r="Q641" s="63">
        <f>$C641/Q640</f>
        <v>156.6722807567271</v>
      </c>
      <c r="R641" s="49">
        <v>14000</v>
      </c>
      <c r="S641" s="104">
        <f>(S$645-S$625)/5+S637</f>
        <v>5.1499999999999986</v>
      </c>
      <c r="T641" s="139">
        <f t="shared" si="110"/>
        <v>2718.4466019417482</v>
      </c>
      <c r="U641" s="63">
        <f>$C641/U640</f>
        <v>189.62438569600047</v>
      </c>
      <c r="V641" s="49">
        <v>14000</v>
      </c>
      <c r="W641" s="104">
        <f>(W$645-W$625)/5+W637</f>
        <v>4.6599999999999993</v>
      </c>
      <c r="X641" s="139">
        <f t="shared" si="111"/>
        <v>3004.2918454935625</v>
      </c>
      <c r="Y641" s="63">
        <f>$C641/Y640</f>
        <v>225.90786724147677</v>
      </c>
      <c r="Z641" s="49">
        <v>14000</v>
      </c>
      <c r="AA641" s="104">
        <f>(AA$645-AA$625)/5+AA637</f>
        <v>4.13</v>
      </c>
      <c r="AB641" s="147">
        <f t="shared" si="112"/>
        <v>3389.8305084745762</v>
      </c>
      <c r="AC641" s="63">
        <f>IF($C641&gt;Z640,AB640,$C641/AC640)</f>
        <v>283.35301062573785</v>
      </c>
      <c r="AL641" s="23"/>
    </row>
    <row r="642" spans="1:38" x14ac:dyDescent="0.25">
      <c r="A642" s="128"/>
      <c r="B642" s="187"/>
      <c r="C642" s="225">
        <f>C643/X$2/60/1.11</f>
        <v>3.1315987089790696</v>
      </c>
      <c r="D642" s="38">
        <f>IF(AND(D641&lt;F$5,C641&lt;F643),C641/F643*100,IF(AND(D641&lt;J$5,C641&lt;J643),C641/(F643-((D641-F$5)/(J$5-F$5))*(F643-J643))*100,IF(AND(D641&lt;N$5,C641&lt;N643),C641/(J643-((D641-J$5)/(N$5-J$5))*(J643-N643))*100,IF(AND(D641&lt;R$5,C641&lt;R643),C641/(N643-((D641-N$5)/(R$5-N$5))*(N643-R643))*100,IF(AND(D641&lt;V$5,C645&lt;V643),C641/(R643-((D641-R$5)/(V$5-R$5))*(R643-V643))*100,100)))))</f>
        <v>14.053199573368799</v>
      </c>
      <c r="E642" s="28" t="s">
        <v>21</v>
      </c>
      <c r="F642" s="5">
        <v>11200</v>
      </c>
      <c r="G642" s="104">
        <f>(G$646-G$626)/5+G638</f>
        <v>7.68</v>
      </c>
      <c r="H642" s="134">
        <f t="shared" si="113"/>
        <v>1458.3333333333335</v>
      </c>
      <c r="I642" s="130">
        <f>IF($C641&gt;F641,3,IF($C641&gt;F642,2,IF($C641&gt;F643,1,0)))</f>
        <v>0</v>
      </c>
      <c r="J642" s="49">
        <v>11200</v>
      </c>
      <c r="K642" s="104">
        <f>(K$646-K$626)/5+K638</f>
        <v>7.01</v>
      </c>
      <c r="L642" s="153">
        <f t="shared" si="108"/>
        <v>1597.7175463623396</v>
      </c>
      <c r="M642" s="130">
        <f>IF($C641&gt;J641,3,IF($C641&gt;J642,2,IF($C641&gt;J643,1,0)))</f>
        <v>0</v>
      </c>
      <c r="N642" s="49">
        <v>11200</v>
      </c>
      <c r="O642" s="104">
        <f>(O$646-O$626)/5+O638</f>
        <v>6.3699999999999983</v>
      </c>
      <c r="P642" s="134">
        <f t="shared" si="109"/>
        <v>1758.2417582417586</v>
      </c>
      <c r="Q642" s="130">
        <f>IF($C641&gt;N641,3,IF($C641&gt;N642,2,IF($C641&gt;N643,1,0)))</f>
        <v>0</v>
      </c>
      <c r="R642" s="49">
        <v>11200</v>
      </c>
      <c r="S642" s="104">
        <f>(S$646-S$626)/5+S638</f>
        <v>5.6900000000000013</v>
      </c>
      <c r="T642" s="139">
        <f t="shared" si="110"/>
        <v>1968.3655536028116</v>
      </c>
      <c r="U642" s="130">
        <f>IF($C641&gt;R641,3,IF($C641&gt;R642,2,IF($C641&gt;R643,1,0)))</f>
        <v>0</v>
      </c>
      <c r="V642" s="49">
        <v>11200</v>
      </c>
      <c r="W642" s="104">
        <f>(W$646-W$626)/5+W638</f>
        <v>5.01</v>
      </c>
      <c r="X642" s="139">
        <f t="shared" si="111"/>
        <v>2235.5289421157686</v>
      </c>
      <c r="Y642" s="130">
        <f>IF($C641&gt;V641,3,IF($C641&gt;V642,2,IF($C641&gt;V643,1,0)))</f>
        <v>0</v>
      </c>
      <c r="Z642" s="49">
        <v>11200</v>
      </c>
      <c r="AA642" s="104">
        <f>(AA$646-AA$626)/5+AA638</f>
        <v>4.330000000000001</v>
      </c>
      <c r="AB642" s="147">
        <f t="shared" si="112"/>
        <v>2586.605080831408</v>
      </c>
      <c r="AC642" s="129">
        <f>IF($C641&gt;Z640,4,IF($C641&gt;Z641,3,IF($C641&gt;Z642,2,IF($C641&gt;Z643,1,0))))</f>
        <v>0</v>
      </c>
      <c r="AL642" s="23"/>
    </row>
    <row r="643" spans="1:38" ht="15.75" thickBot="1" x14ac:dyDescent="0.3">
      <c r="A643" s="128"/>
      <c r="B643" s="188"/>
      <c r="C643" s="161">
        <f>D643*D640</f>
        <v>1042.8223700900303</v>
      </c>
      <c r="D643" s="33">
        <f>IF(AND(C641&gt;Z640,D641&gt;Z$5),AB640,IF(D641&gt;V$5,((D641-V$5)/(Z$5-V$5))*(AC641-Y641)+Y641,IF(D641&gt;R$5,((D641-R$5)/(V$5-R$5))*(Y641-U641)+U641,IF(D641&gt;N$5,((D641-N$5)/(R$5-N$5))*(U641-Q641)+Q641,IF(D641&gt;J$5,((D641-J$5)/(N$5-J$5))*(Q641-M641)+M641,IF(D641&gt;F$5,((D641-F$5)/(J$5-F$5))*(M641-I641)+I641,I641))))))</f>
        <v>95.862644807773378</v>
      </c>
      <c r="E643" s="29" t="s">
        <v>7</v>
      </c>
      <c r="F643" s="114">
        <f>(F$647-F$627)/5+F639</f>
        <v>7220</v>
      </c>
      <c r="G643" s="106">
        <f>(G$647-G$627)/5+G639</f>
        <v>12.229999999999999</v>
      </c>
      <c r="H643" s="135">
        <f t="shared" si="113"/>
        <v>590.35159443990199</v>
      </c>
      <c r="I643" s="131">
        <f>IF(I642=1,($C641-F643)/(F642-F643),IF(I642=2,($C641-F642)/(F641-F642),IF(I642=3,($C641-F641)/(F640-F641),0)))</f>
        <v>0</v>
      </c>
      <c r="J643" s="108">
        <f>(J$647-J$627)/5+J639</f>
        <v>6640</v>
      </c>
      <c r="K643" s="106">
        <f>(K$647-K$627)/5+K639</f>
        <v>7.42</v>
      </c>
      <c r="L643" s="156">
        <f t="shared" si="108"/>
        <v>894.87870619946091</v>
      </c>
      <c r="M643" s="131">
        <f>IF(M642=1,($C641-J643)/(J642-J643),IF(M642=2,($C641-J642)/(J641-J642),IF(M642=3,($C641-J641)/(J640-J641),0)))</f>
        <v>0</v>
      </c>
      <c r="N643" s="108">
        <f>(N$647-N$627)/5+N639</f>
        <v>6300</v>
      </c>
      <c r="O643" s="106">
        <f>(O$647-O$627)/5+O639</f>
        <v>6.330000000000001</v>
      </c>
      <c r="P643" s="135">
        <f t="shared" si="109"/>
        <v>995.2606635071088</v>
      </c>
      <c r="Q643" s="131">
        <f>IF(Q642=1,($C641-N643)/(N642-N643),IF(Q642=2,($C641-N642)/(N641-N642),IF(Q642=3,($C641-N641)/(N640-N641),0)))</f>
        <v>0</v>
      </c>
      <c r="R643" s="108">
        <f>(R$647-R$627)/5+R639</f>
        <v>5880</v>
      </c>
      <c r="S643" s="106">
        <f>(S$647-S$627)/5+S639</f>
        <v>5.2300000000000013</v>
      </c>
      <c r="T643" s="142">
        <f t="shared" si="110"/>
        <v>1124.2829827915866</v>
      </c>
      <c r="U643" s="131">
        <f>IF(U642=1,($C641-R643)/(R642-R643),IF(U642=2,($C641-R642)/(R641-R642),IF(U642=3,($C641-R641)/(R640-R641),0)))</f>
        <v>0</v>
      </c>
      <c r="V643" s="108">
        <f>(V$647-V$627)/5+V639</f>
        <v>5540</v>
      </c>
      <c r="W643" s="106">
        <f>(W$647-W$627)/5+W639</f>
        <v>4.3899999999999988</v>
      </c>
      <c r="X643" s="142">
        <f t="shared" si="111"/>
        <v>1261.958997722096</v>
      </c>
      <c r="Y643" s="131">
        <f>IF(Y642=1,($C641-V643)/(V642-V643),IF(Y642=2,($C641-V642)/(V641-V642),IF(Y642=3,($C641-V641)/(V640-V641),0)))</f>
        <v>0</v>
      </c>
      <c r="Z643" s="108">
        <f>(Z$647-Z$627)/5+Z639</f>
        <v>5120</v>
      </c>
      <c r="AA643" s="106">
        <f>(AA$647-AA$627)/5+AA639</f>
        <v>3.5000000000000009</v>
      </c>
      <c r="AB643" s="148">
        <f t="shared" si="112"/>
        <v>1462.8571428571424</v>
      </c>
      <c r="AC643" s="131">
        <f>IF(AC642=1,($C641-Z643)/(Z642-Z643),IF(AC642=2,($C641-Z642)/(Z641-Z642),IF(AC642=3,($C641-Z641)/(Z640-Z641),0)))</f>
        <v>0</v>
      </c>
      <c r="AL643" s="23"/>
    </row>
    <row r="644" spans="1:38" x14ac:dyDescent="0.25">
      <c r="A644" s="128"/>
      <c r="B644" s="186">
        <v>20</v>
      </c>
      <c r="C644" s="25"/>
      <c r="D644" s="31">
        <f>IF(D645&gt;V$5,(1-(D645-V$5)/(Z$5-V$5))*(Y644-AC644)+AC644,IF(D645&gt;R$5,(1-(D645-R$5)/(V$5-R$5))*(U644-Y644)+Y644,IF(D645&gt;N$5,(1-(D645-N$5)/(R$5-N$5))*(Q644-U644)+U644,IF(D645&gt;J$5,(1-(D645-J$5)/(N$5-J$5))*(M644-Q644)+Q644,IF(D645&gt;F$5,(1-(D645-F$5)/(J$5-F$5))*(I644-M644)+M644,I644)))))</f>
        <v>13.006814883223994</v>
      </c>
      <c r="E644" s="27" t="s">
        <v>6</v>
      </c>
      <c r="F644" s="45">
        <v>21100</v>
      </c>
      <c r="G644" s="78">
        <v>7.25</v>
      </c>
      <c r="H644" s="138">
        <f t="shared" si="113"/>
        <v>2910.344827586207</v>
      </c>
      <c r="I644" s="64">
        <f>IF(I646=0,G647,IF(I646=1,(G646-G647)*I647+G647,IF(I646=2,(G645-G646)*I647+G646,IF(I646=3,(G644-G645)*I647+G645,G644))))</f>
        <v>14</v>
      </c>
      <c r="J644" s="45">
        <v>20800</v>
      </c>
      <c r="K644" s="46">
        <v>6.5</v>
      </c>
      <c r="L644" s="154">
        <f t="shared" si="108"/>
        <v>3200</v>
      </c>
      <c r="M644" s="64">
        <f>IF(M646=0,K647,IF(M646=1,(K646-K647)*M647+K647,IF(M646=2,(K645-K646)*M647+K646,IF(M646=3,(K644-K645)*M647+K645,K644))))</f>
        <v>8</v>
      </c>
      <c r="N644" s="45">
        <v>20500</v>
      </c>
      <c r="O644" s="46">
        <v>5.75</v>
      </c>
      <c r="P644" s="138">
        <f t="shared" si="109"/>
        <v>3565.217391304348</v>
      </c>
      <c r="Q644" s="64">
        <f>IF(Q646=0,O647,IF(Q646=1,(O646-O647)*Q647+O647,IF(Q646=2,(O645-O646)*Q647+O646,IF(Q646=3,(O644-O645)*Q647+O645,O644))))</f>
        <v>6.65</v>
      </c>
      <c r="R644" s="57">
        <v>20200</v>
      </c>
      <c r="S644" s="46">
        <v>4.95</v>
      </c>
      <c r="T644" s="140">
        <f t="shared" si="110"/>
        <v>4080.8080808080808</v>
      </c>
      <c r="U644" s="64">
        <f>IF(U646=0,S647,IF(U646=1,(S646-S647)*U647+S647,IF(U646=2,(S645-S646)*U647+S646,IF(U646=3,(S644-S645)*U647+S645,S644))))</f>
        <v>5.3</v>
      </c>
      <c r="V644" s="45">
        <v>19300</v>
      </c>
      <c r="W644" s="46">
        <v>4.4000000000000004</v>
      </c>
      <c r="X644" s="140">
        <f t="shared" si="111"/>
        <v>4386.363636363636</v>
      </c>
      <c r="Y644" s="64">
        <f>IF(Y646=0,W647,IF(Y646=1,(W646-W647)*Y647+W647,IF(Y646=2,(W645-W646)*Y647+W646,IF(Y646=3,(W644-W645)*Y647+W645,W644))))</f>
        <v>4.4000000000000004</v>
      </c>
      <c r="Z644" s="45">
        <v>18300</v>
      </c>
      <c r="AA644" s="46">
        <v>3.8</v>
      </c>
      <c r="AB644" s="140">
        <f t="shared" si="112"/>
        <v>4815.7894736842109</v>
      </c>
      <c r="AC644" s="59">
        <f>IF(AC646=0,AA647,IF(AC646=1,(AA646-AA647)*AC647+AA647,IF(AC646=2,(AA645-AA646)*AC647+AA646,IF(AC646=3,(AA644-AA645)*AC647+AA645,AA644))))</f>
        <v>3.45</v>
      </c>
      <c r="AE644" s="23"/>
      <c r="AF644" s="23"/>
      <c r="AG644" s="23"/>
      <c r="AH644" s="23"/>
      <c r="AI644" s="23"/>
      <c r="AJ644" s="23"/>
      <c r="AK644" s="23"/>
      <c r="AL644" s="23"/>
    </row>
    <row r="645" spans="1:38" x14ac:dyDescent="0.25">
      <c r="A645" s="128"/>
      <c r="B645" s="187"/>
      <c r="C645" s="13">
        <f>C$1/(21-E$1)*(C$520-B644)</f>
        <v>661.15702479338847</v>
      </c>
      <c r="D645" s="32">
        <f>(C645/P$1)^(1/1.3)*50+C$391+$C$2/2+$N$2/100*5+X$2/2</f>
        <v>26.65530852796001</v>
      </c>
      <c r="E645" s="28" t="s">
        <v>20</v>
      </c>
      <c r="F645" s="5">
        <v>14000</v>
      </c>
      <c r="G645" s="71">
        <v>7.65</v>
      </c>
      <c r="H645" s="134">
        <f t="shared" si="113"/>
        <v>1830.065359477124</v>
      </c>
      <c r="I645" s="63">
        <f>$C645/I644</f>
        <v>47.225501770956321</v>
      </c>
      <c r="J645" s="5">
        <v>14000</v>
      </c>
      <c r="K645" s="6">
        <v>6.85</v>
      </c>
      <c r="L645" s="153">
        <f t="shared" si="108"/>
        <v>2043.7956204379564</v>
      </c>
      <c r="M645" s="63">
        <f>$C645/M644</f>
        <v>82.644628099173559</v>
      </c>
      <c r="N645" s="5">
        <v>14000</v>
      </c>
      <c r="O645" s="6">
        <v>6.05</v>
      </c>
      <c r="P645" s="134">
        <f t="shared" si="109"/>
        <v>2314.0495867768595</v>
      </c>
      <c r="Q645" s="63">
        <f>$C645/Q644</f>
        <v>99.422108991486979</v>
      </c>
      <c r="R645" s="49">
        <v>14000</v>
      </c>
      <c r="S645" s="6">
        <v>5.25</v>
      </c>
      <c r="T645" s="139">
        <f t="shared" si="110"/>
        <v>2666.6666666666665</v>
      </c>
      <c r="U645" s="63">
        <f>$C645/U644</f>
        <v>124.74660845158273</v>
      </c>
      <c r="V645" s="5">
        <v>14000</v>
      </c>
      <c r="W645" s="6">
        <v>4.75</v>
      </c>
      <c r="X645" s="139">
        <f t="shared" si="111"/>
        <v>2947.3684210526317</v>
      </c>
      <c r="Y645" s="63">
        <f>$C645/Y644</f>
        <v>150.26296018031556</v>
      </c>
      <c r="Z645" s="5">
        <v>14000</v>
      </c>
      <c r="AA645" s="6">
        <v>4.2</v>
      </c>
      <c r="AB645" s="139">
        <f t="shared" si="112"/>
        <v>3333.333333333333</v>
      </c>
      <c r="AC645" s="63">
        <f>IF($C645&gt;Z644,AB644,$C645/AC644)</f>
        <v>191.63971733141693</v>
      </c>
      <c r="AL645" s="23"/>
    </row>
    <row r="646" spans="1:38" x14ac:dyDescent="0.25">
      <c r="A646" s="128"/>
      <c r="B646" s="187"/>
      <c r="C646" s="225">
        <f>C647/X$2/60/1.11</f>
        <v>2.0736089222245382</v>
      </c>
      <c r="D646" s="38">
        <f>IF(AND(D645&lt;F$5,C645&lt;F647),C645/F647*100,IF(AND(D645&lt;J$5,C645&lt;J647),C645/(F647-((D645-F$5)/(J$5-F$5))*(F647-J647))*100,IF(AND(D645&lt;N$5,C645&lt;N647),C645/(J647-((D645-J$5)/(N$5-J$5))*(J647-N647))*100,IF(AND(D645&lt;R$5,C645&lt;R647),C645/(N647-((D645-N$5)/(R$5-N$5))*(N647-R647))*100,IF(AND(D645&lt;V$5,C649&lt;V647),C645/(R647-((D645-R$5)/(V$5-R$5))*(R647-V647))*100,100)))))</f>
        <v>9.1818673811028901</v>
      </c>
      <c r="E646" s="28" t="s">
        <v>21</v>
      </c>
      <c r="F646" s="39">
        <v>11200</v>
      </c>
      <c r="G646" s="72">
        <v>8.1</v>
      </c>
      <c r="H646" s="134">
        <f t="shared" si="113"/>
        <v>1382.7160493827162</v>
      </c>
      <c r="I646" s="129">
        <f>IF($C645&gt;F645,3,IF($C645&gt;F646,2,IF($C645&gt;F647,1,0)))</f>
        <v>0</v>
      </c>
      <c r="J646" s="39">
        <v>11200</v>
      </c>
      <c r="K646" s="40">
        <v>7.35</v>
      </c>
      <c r="L646" s="153">
        <f t="shared" si="108"/>
        <v>1523.8095238095239</v>
      </c>
      <c r="M646" s="129">
        <f>IF($C645&gt;J645,3,IF($C645&gt;J646,2,IF($C645&gt;J647,1,0)))</f>
        <v>0</v>
      </c>
      <c r="N646" s="39">
        <v>11200</v>
      </c>
      <c r="O646" s="40">
        <v>6.6</v>
      </c>
      <c r="P646" s="134">
        <f t="shared" si="109"/>
        <v>1696.969696969697</v>
      </c>
      <c r="Q646" s="129">
        <f>IF($C645&gt;N645,3,IF($C645&gt;N646,2,IF($C645&gt;N647,1,0)))</f>
        <v>0</v>
      </c>
      <c r="R646" s="47">
        <v>11200</v>
      </c>
      <c r="S646" s="40">
        <v>5.8</v>
      </c>
      <c r="T646" s="139">
        <f t="shared" si="110"/>
        <v>1931.0344827586207</v>
      </c>
      <c r="U646" s="129">
        <f>IF($C645&gt;R645,3,IF($C645&gt;R646,2,IF($C645&gt;R647,1,0)))</f>
        <v>0</v>
      </c>
      <c r="V646" s="39">
        <v>11200</v>
      </c>
      <c r="W646" s="40">
        <v>5.0999999999999996</v>
      </c>
      <c r="X646" s="139">
        <f t="shared" si="111"/>
        <v>2196.0784313725489</v>
      </c>
      <c r="Y646" s="129">
        <f>IF($C645&gt;V645,3,IF($C645&gt;V646,2,IF($C645&gt;V647,1,0)))</f>
        <v>0</v>
      </c>
      <c r="Z646" s="39">
        <v>11200</v>
      </c>
      <c r="AA646" s="40">
        <v>4.4000000000000004</v>
      </c>
      <c r="AB646" s="139">
        <f t="shared" si="112"/>
        <v>2545.454545454545</v>
      </c>
      <c r="AC646" s="129">
        <f>IF($C645&gt;Z644,4,IF($C645&gt;Z645,3,IF($C645&gt;Z646,2,IF($C645&gt;Z647,1,0))))</f>
        <v>0</v>
      </c>
      <c r="AL646" s="23"/>
    </row>
    <row r="647" spans="1:38" ht="15.75" thickBot="1" x14ac:dyDescent="0.3">
      <c r="A647" s="128"/>
      <c r="B647" s="188"/>
      <c r="C647" s="161">
        <f>D647*D644</f>
        <v>690.5117711007714</v>
      </c>
      <c r="D647" s="33">
        <f>IF(AND(C645&gt;Z644,D645&gt;Z$5),AB644,IF(D645&gt;V$5,((D645-V$5)/(Z$5-V$5))*(AC645-Y645)+Y645,IF(D645&gt;R$5,((D645-R$5)/(V$5-R$5))*(Y645-U645)+U645,IF(D645&gt;N$5,((D645-N$5)/(R$5-N$5))*(U645-Q645)+Q645,IF(D645&gt;J$5,((D645-J$5)/(N$5-J$5))*(Q645-M645)+M645,IF(D645&gt;F$5,((D645-F$5)/(J$5-F$5))*(M645-I645)+I645,I645))))))</f>
        <v>53.088459957355411</v>
      </c>
      <c r="E647" s="29" t="s">
        <v>7</v>
      </c>
      <c r="F647" s="7">
        <v>7300</v>
      </c>
      <c r="G647" s="73">
        <v>14</v>
      </c>
      <c r="H647" s="144">
        <f t="shared" si="113"/>
        <v>521.42857142857144</v>
      </c>
      <c r="I647" s="131">
        <f>IF(I646=1,($C645-F647)/(F646-F647),IF(I646=2,($C645-F646)/(F645-F646),IF(I646=3,($C645-F645)/(F644-F645),0)))</f>
        <v>0</v>
      </c>
      <c r="J647" s="7">
        <v>6700</v>
      </c>
      <c r="K647" s="8">
        <v>8</v>
      </c>
      <c r="L647" s="157">
        <f t="shared" si="108"/>
        <v>837.5</v>
      </c>
      <c r="M647" s="131">
        <f>IF(M646=1,($C645-J647)/(J646-J647),IF(M646=2,($C645-J646)/(J645-J646),IF(M646=3,($C645-J645)/(J644-J645),0)))</f>
        <v>0</v>
      </c>
      <c r="N647" s="7">
        <v>6400</v>
      </c>
      <c r="O647" s="8">
        <v>6.65</v>
      </c>
      <c r="P647" s="144">
        <f t="shared" si="109"/>
        <v>962.40601503759399</v>
      </c>
      <c r="Q647" s="131">
        <f>IF(Q646=1,($C645-N647)/(N646-N647),IF(Q646=2,($C645-N646)/(N645-N646),IF(Q646=3,($C645-N645)/(N644-N645),0)))</f>
        <v>0</v>
      </c>
      <c r="R647" s="50">
        <v>6000</v>
      </c>
      <c r="S647" s="8">
        <v>5.3</v>
      </c>
      <c r="T647" s="144">
        <f t="shared" si="110"/>
        <v>1132.0754716981132</v>
      </c>
      <c r="U647" s="131">
        <f>IF(U646=1,($C645-R647)/(R646-R647),IF(U646=2,($C645-R646)/(R645-R646),IF(U646=3,($C645-R645)/(R644-R645),0)))</f>
        <v>0</v>
      </c>
      <c r="V647" s="7">
        <v>5600</v>
      </c>
      <c r="W647" s="8">
        <v>4.4000000000000004</v>
      </c>
      <c r="X647" s="144">
        <f t="shared" si="111"/>
        <v>1272.7272727272725</v>
      </c>
      <c r="Y647" s="131">
        <f>IF(Y646=1,($C645-V647)/(V646-V647),IF(Y646=2,($C645-V646)/(V645-V646),IF(Y646=3,($C645-V645)/(V644-V645),0)))</f>
        <v>0</v>
      </c>
      <c r="Z647" s="7">
        <v>5100</v>
      </c>
      <c r="AA647" s="8">
        <v>3.45</v>
      </c>
      <c r="AB647" s="144">
        <f t="shared" si="112"/>
        <v>1478.2608695652173</v>
      </c>
      <c r="AC647" s="131">
        <f>IF(AC646=1,($C645-Z647)/(Z646-Z647),IF(AC646=2,($C645-Z646)/(Z645-Z646),IF(AC646=3,($C645-Z645)/(Z644-Z645),0)))</f>
        <v>0</v>
      </c>
      <c r="AL647" s="23"/>
    </row>
    <row r="648" spans="1:38" ht="15.75" thickBot="1" x14ac:dyDescent="0.3"/>
    <row r="649" spans="1:38" ht="15.75" thickBot="1" x14ac:dyDescent="0.3">
      <c r="A649" s="18" t="s">
        <v>8</v>
      </c>
      <c r="B649" s="70"/>
      <c r="C649" s="79">
        <v>23</v>
      </c>
    </row>
    <row r="650" spans="1:38" ht="15.75" thickBot="1" x14ac:dyDescent="0.3">
      <c r="A650" s="181" t="s">
        <v>0</v>
      </c>
      <c r="B650" s="174"/>
      <c r="C650" s="12"/>
      <c r="D650" s="12"/>
      <c r="E650" s="12"/>
      <c r="F650" s="181">
        <v>25</v>
      </c>
      <c r="G650" s="174"/>
      <c r="H650" s="185"/>
      <c r="I650" s="92"/>
      <c r="J650" s="181">
        <v>35</v>
      </c>
      <c r="K650" s="174"/>
      <c r="L650" s="185"/>
      <c r="M650" s="92"/>
      <c r="N650" s="181">
        <v>40</v>
      </c>
      <c r="O650" s="174"/>
      <c r="P650" s="185"/>
      <c r="Q650" s="92"/>
      <c r="R650" s="181">
        <v>45</v>
      </c>
      <c r="S650" s="174"/>
      <c r="T650" s="185"/>
      <c r="U650" s="92"/>
      <c r="V650" s="181">
        <v>50</v>
      </c>
      <c r="W650" s="174"/>
      <c r="X650" s="185"/>
      <c r="Y650" s="92"/>
      <c r="Z650" s="181">
        <v>55</v>
      </c>
      <c r="AA650" s="174"/>
      <c r="AB650" s="185"/>
      <c r="AC650" s="101"/>
    </row>
    <row r="651" spans="1:38" x14ac:dyDescent="0.25">
      <c r="A651" s="182" t="s">
        <v>1</v>
      </c>
      <c r="B651" s="197"/>
      <c r="C651" s="198" t="s">
        <v>19</v>
      </c>
      <c r="D651" s="99" t="s">
        <v>4</v>
      </c>
      <c r="E651" s="200" t="s">
        <v>2</v>
      </c>
      <c r="F651" s="193" t="s">
        <v>3</v>
      </c>
      <c r="G651" s="201" t="s">
        <v>4</v>
      </c>
      <c r="H651" s="189" t="s">
        <v>5</v>
      </c>
      <c r="I651" s="112" t="s">
        <v>4</v>
      </c>
      <c r="J651" s="193" t="s">
        <v>3</v>
      </c>
      <c r="K651" s="195" t="s">
        <v>4</v>
      </c>
      <c r="L651" s="189" t="s">
        <v>5</v>
      </c>
      <c r="M651" s="112" t="s">
        <v>4</v>
      </c>
      <c r="N651" s="193" t="s">
        <v>3</v>
      </c>
      <c r="O651" s="195" t="s">
        <v>4</v>
      </c>
      <c r="P651" s="189" t="s">
        <v>5</v>
      </c>
      <c r="Q651" s="112" t="s">
        <v>4</v>
      </c>
      <c r="R651" s="193" t="s">
        <v>3</v>
      </c>
      <c r="S651" s="195" t="s">
        <v>4</v>
      </c>
      <c r="T651" s="189" t="s">
        <v>5</v>
      </c>
      <c r="U651" s="112" t="s">
        <v>4</v>
      </c>
      <c r="V651" s="193" t="s">
        <v>3</v>
      </c>
      <c r="W651" s="195" t="s">
        <v>4</v>
      </c>
      <c r="X651" s="189" t="s">
        <v>5</v>
      </c>
      <c r="Y651" s="112" t="s">
        <v>4</v>
      </c>
      <c r="Z651" s="193" t="s">
        <v>3</v>
      </c>
      <c r="AA651" s="195" t="s">
        <v>4</v>
      </c>
      <c r="AB651" s="189" t="s">
        <v>5</v>
      </c>
      <c r="AC651" s="99" t="s">
        <v>4</v>
      </c>
    </row>
    <row r="652" spans="1:38" ht="15.75" thickBot="1" x14ac:dyDescent="0.3">
      <c r="A652" s="183"/>
      <c r="B652" s="197"/>
      <c r="C652" s="199"/>
      <c r="D652" s="30" t="s">
        <v>0</v>
      </c>
      <c r="E652" s="200"/>
      <c r="F652" s="194"/>
      <c r="G652" s="202"/>
      <c r="H652" s="190"/>
      <c r="I652" s="15" t="s">
        <v>5</v>
      </c>
      <c r="J652" s="194"/>
      <c r="K652" s="196"/>
      <c r="L652" s="190"/>
      <c r="M652" s="15" t="s">
        <v>5</v>
      </c>
      <c r="N652" s="194"/>
      <c r="O652" s="196"/>
      <c r="P652" s="190"/>
      <c r="Q652" s="15" t="s">
        <v>5</v>
      </c>
      <c r="R652" s="194"/>
      <c r="S652" s="196"/>
      <c r="T652" s="190"/>
      <c r="U652" s="15" t="s">
        <v>5</v>
      </c>
      <c r="V652" s="194"/>
      <c r="W652" s="196"/>
      <c r="X652" s="190"/>
      <c r="Y652" s="15" t="s">
        <v>5</v>
      </c>
      <c r="Z652" s="194"/>
      <c r="AA652" s="196"/>
      <c r="AB652" s="190"/>
      <c r="AC652" s="51" t="s">
        <v>5</v>
      </c>
    </row>
    <row r="653" spans="1:38" x14ac:dyDescent="0.25">
      <c r="A653" s="128"/>
      <c r="B653" s="186">
        <v>-10</v>
      </c>
      <c r="C653" s="34"/>
      <c r="D653" s="31">
        <f>IF(D654&gt;V$5,(1-(D654-V$5)/(Z$5-V$5))*(Y653-AC653)+AC653,IF(D654&gt;R$5,(1-(D654-R$5)/(V$5-R$5))*(U653-Y653)+Y653,IF(D654&gt;N$5,(1-(D654-N$5)/(R$5-N$5))*(Q653-U653)+U653,IF(D654&gt;J$5,(1-(D654-J$5)/(N$5-J$5))*(M653-Q653)+Q653,IF(D654&gt;F$5,(1-(D654-F$5)/(J$5-F$5))*(I653-M653)+M653,I653)))))</f>
        <v>2.0329656444323576</v>
      </c>
      <c r="E653" s="27" t="s">
        <v>6</v>
      </c>
      <c r="F653" s="3">
        <v>14600</v>
      </c>
      <c r="G653" s="74">
        <v>2.4</v>
      </c>
      <c r="H653" s="133">
        <f t="shared" ref="H653:H700" si="114">F653/G653</f>
        <v>6083.3333333333339</v>
      </c>
      <c r="I653" s="16">
        <f>IF(I655=0,G656,IF(I655=1,(G655-G656)*I656+G656,IF(I655=2,(G654-G655)*I656+G655,IF(I655=3,(G653-G654)*I656+G654,G653))))</f>
        <v>2.8325454545454547</v>
      </c>
      <c r="J653" s="48">
        <v>14400</v>
      </c>
      <c r="K653" s="4">
        <v>2.25</v>
      </c>
      <c r="L653" s="133">
        <f t="shared" ref="L653:L696" si="115">J653/K653</f>
        <v>6400</v>
      </c>
      <c r="M653" s="16">
        <f>IF(M655=0,K656,IF(M655=1,(K655-K656)*M656+K656,IF(M655=2,(K654-K655)*M656+K655,IF(M655=3,(K653-K654)*M656+K654,K653))))</f>
        <v>2.6780445969125215</v>
      </c>
      <c r="N653" s="48">
        <v>14200</v>
      </c>
      <c r="O653" s="4">
        <v>2.1</v>
      </c>
      <c r="P653" s="133">
        <f t="shared" ref="P653:P696" si="116">N653/O653</f>
        <v>6761.9047619047615</v>
      </c>
      <c r="Q653" s="16">
        <f>IF(Q655=0,O656,IF(Q655=1,(O655-O656)*Q656+O656,IF(Q655=2,(O654-O655)*Q656+O655,IF(Q655=3,(O653-O654)*Q656+O654,O653))))</f>
        <v>2.5240259740259741</v>
      </c>
      <c r="R653" s="49">
        <v>14000</v>
      </c>
      <c r="S653" s="4">
        <v>1.9</v>
      </c>
      <c r="T653" s="141">
        <f t="shared" ref="T653:T696" si="117">R653/S653</f>
        <v>7368.4210526315792</v>
      </c>
      <c r="U653" s="16">
        <f>IF(U655=0,S656,IF(U655=1,(S655-S656)*U656+S656,IF(U655=2,(S654-S655)*U656+S655,IF(U655=3,(S653-S654)*U656+S654,S653))))</f>
        <v>2.320416024653313</v>
      </c>
      <c r="V653" s="49">
        <v>14000</v>
      </c>
      <c r="W653" s="4">
        <v>1.85</v>
      </c>
      <c r="X653" s="141">
        <f t="shared" ref="X653:X696" si="118">V653/W653</f>
        <v>7567.5675675675675</v>
      </c>
      <c r="Y653" s="16">
        <f>IF(Y655=0,W656,IF(Y655=1,(W655-W656)*Y656+W656,IF(Y655=2,(W654-W655)*Y656+W655,IF(Y655=3,(W653-W654)*Y656+W654,W653))))</f>
        <v>2.0713498622589532</v>
      </c>
      <c r="Z653" s="49">
        <v>14000</v>
      </c>
      <c r="AA653" s="4">
        <v>1.75</v>
      </c>
      <c r="AB653" s="149">
        <f t="shared" ref="AB653:AB696" si="119">Z653/AA653</f>
        <v>8000</v>
      </c>
      <c r="AC653" s="59">
        <f>IF(AC655=0,AA656,IF(AC655=1,(AA655-AA656)*AC656+AA656,IF(AC655=2,(AA654-AA655)*AC656+AA655,IF(AC655=3,(AA653-AA654)*AC656+AA654,AA653))))</f>
        <v>1.8196969696969698</v>
      </c>
      <c r="AE653" s="23"/>
      <c r="AF653" s="23"/>
      <c r="AG653" s="23"/>
      <c r="AH653" s="23"/>
      <c r="AI653" s="23"/>
      <c r="AJ653" s="23"/>
      <c r="AK653" s="23"/>
      <c r="AL653" s="23"/>
    </row>
    <row r="654" spans="1:38" x14ac:dyDescent="0.25">
      <c r="A654" s="128"/>
      <c r="B654" s="187"/>
      <c r="C654" s="13">
        <f>C$1/(21-E$1)*(C$649-B653)</f>
        <v>10909.09090909091</v>
      </c>
      <c r="D654" s="32">
        <f>(C654/P$1)^(1/1.3)*50+C$391+$C$2/2+$N$2/100*5+X$2/2</f>
        <v>50.76264209474845</v>
      </c>
      <c r="E654" s="28" t="s">
        <v>20</v>
      </c>
      <c r="F654" s="5">
        <v>14000</v>
      </c>
      <c r="G654" s="71">
        <v>2.8</v>
      </c>
      <c r="H654" s="134">
        <f t="shared" si="114"/>
        <v>5000</v>
      </c>
      <c r="I654" s="63">
        <f>$C654/I653</f>
        <v>3851.3383400731755</v>
      </c>
      <c r="J654" s="49">
        <v>14000</v>
      </c>
      <c r="K654" s="6">
        <v>2.5</v>
      </c>
      <c r="L654" s="134">
        <f t="shared" si="115"/>
        <v>5600</v>
      </c>
      <c r="M654" s="63">
        <f>$C654/M653</f>
        <v>4073.5284698648566</v>
      </c>
      <c r="N654" s="49">
        <v>14000</v>
      </c>
      <c r="O654" s="6">
        <v>2.2000000000000002</v>
      </c>
      <c r="P654" s="134">
        <f t="shared" si="116"/>
        <v>6363.6363636363631</v>
      </c>
      <c r="Q654" s="63">
        <f>$C654/Q653</f>
        <v>4322.099305376898</v>
      </c>
      <c r="R654" s="49">
        <v>14000</v>
      </c>
      <c r="S654" s="6">
        <v>1.9</v>
      </c>
      <c r="T654" s="139">
        <f t="shared" si="117"/>
        <v>7368.4210526315792</v>
      </c>
      <c r="U654" s="63">
        <f>$C654/U653</f>
        <v>4701.3513064842791</v>
      </c>
      <c r="V654" s="49">
        <v>14000</v>
      </c>
      <c r="W654" s="6">
        <v>1.85</v>
      </c>
      <c r="X654" s="139">
        <f t="shared" si="118"/>
        <v>7567.5675675675675</v>
      </c>
      <c r="Y654" s="63">
        <f>$C654/Y653</f>
        <v>5266.6578002393935</v>
      </c>
      <c r="Z654" s="49">
        <v>14000</v>
      </c>
      <c r="AA654" s="6">
        <v>1.75</v>
      </c>
      <c r="AB654" s="146">
        <f t="shared" si="119"/>
        <v>8000</v>
      </c>
      <c r="AC654" s="63">
        <f>IF($C654&gt;Z653,AB653,$C654/AC653)</f>
        <v>5995.0041631973354</v>
      </c>
      <c r="AL654" s="23"/>
    </row>
    <row r="655" spans="1:38" x14ac:dyDescent="0.25">
      <c r="A655" s="128"/>
      <c r="B655" s="187"/>
      <c r="C655" s="225">
        <f>C656/X$2/60/1.11</f>
        <v>32.831182212312889</v>
      </c>
      <c r="D655" s="38">
        <f>IF(AND(D654&lt;F$5,C654&lt;F656),C654/F656*100,IF(AND(D654&lt;J$5,C654&lt;J656),C654/(F656-((D654-F$5)/(J$5-F$5))*(F656-J656))*100,IF(AND(D654&lt;N$5,C654&lt;N656),C654/(J656-((D654-J$5)/(N$5-J$5))*(J656-N656))*100,IF(AND(D654&lt;R$5,C654&lt;R656),C654/(N656-((D654-N$5)/(R$5-N$5))*(N656-R656))*100,IF(AND(D654&lt;V$5,C658&lt;V656),C654/(R656-((D654-R$5)/(V$5-R$5))*(R656-V656))*100,100)))))</f>
        <v>100</v>
      </c>
      <c r="E655" s="28" t="s">
        <v>21</v>
      </c>
      <c r="F655" s="5">
        <v>11200</v>
      </c>
      <c r="G655" s="71">
        <v>2.85</v>
      </c>
      <c r="H655" s="134">
        <f t="shared" si="114"/>
        <v>3929.8245614035086</v>
      </c>
      <c r="I655" s="129">
        <f>IF($C654&gt;F653,4,IF($C654&gt;F654,3,IF($C654&gt;F655,2,IF($C654&gt;F656,1,0))))</f>
        <v>1</v>
      </c>
      <c r="J655" s="49">
        <v>11200</v>
      </c>
      <c r="K655" s="6">
        <v>2.7</v>
      </c>
      <c r="L655" s="134">
        <f t="shared" si="115"/>
        <v>4148.1481481481478</v>
      </c>
      <c r="M655" s="129">
        <f>IF($C654&gt;J653,4,IF($C654&gt;J654,3,IF($C654&gt;J655,2,IF($C654&gt;J656,1,0))))</f>
        <v>1</v>
      </c>
      <c r="N655" s="49">
        <v>11200</v>
      </c>
      <c r="O655" s="6">
        <v>2.5499999999999998</v>
      </c>
      <c r="P655" s="134">
        <f t="shared" si="116"/>
        <v>4392.1568627450979</v>
      </c>
      <c r="Q655" s="129">
        <f>IF($C654&gt;N653,4,IF($C654&gt;N654,3,IF($C654&gt;N655,2,IF($C654&gt;N656,1,0))))</f>
        <v>1</v>
      </c>
      <c r="R655" s="49">
        <v>11200</v>
      </c>
      <c r="S655" s="6">
        <v>2.35</v>
      </c>
      <c r="T655" s="139">
        <f t="shared" si="117"/>
        <v>4765.9574468085102</v>
      </c>
      <c r="U655" s="129">
        <f>IF($C654&gt;R653,4,IF($C654&gt;R654,3,IF($C654&gt;R655,2,IF($C654&gt;R656,1,0))))</f>
        <v>1</v>
      </c>
      <c r="V655" s="49">
        <v>11200</v>
      </c>
      <c r="W655" s="6">
        <v>2.1</v>
      </c>
      <c r="X655" s="139">
        <f t="shared" si="118"/>
        <v>5333.333333333333</v>
      </c>
      <c r="Y655" s="129">
        <f>IF($C654&gt;V653,4,IF($C654&gt;V654,3,IF($C654&gt;V655,2,IF($C654&gt;V656,1,0))))</f>
        <v>1</v>
      </c>
      <c r="Z655" s="49">
        <v>11200</v>
      </c>
      <c r="AA655" s="6">
        <v>1.85</v>
      </c>
      <c r="AB655" s="147">
        <f t="shared" si="119"/>
        <v>6054.0540540540542</v>
      </c>
      <c r="AC655" s="129">
        <f>IF($C654&gt;Z653,4,IF($C654&gt;Z654,3,IF($C654&gt;Z655,2,IF($C654&gt;Z656,1,0))))</f>
        <v>1</v>
      </c>
      <c r="AL655" s="23"/>
    </row>
    <row r="656" spans="1:38" ht="15.75" thickBot="1" x14ac:dyDescent="0.3">
      <c r="A656" s="128"/>
      <c r="B656" s="188"/>
      <c r="C656" s="161">
        <f>D656*D653</f>
        <v>10932.783676700194</v>
      </c>
      <c r="D656" s="33">
        <f>IF(AND(C654&gt;Z653,D654&gt;Z$5),AB653,IF(D654&gt;V$5,((D654-V$5)/(Z$5-V$5))*(AC654-Y654)+Y654,IF(D654&gt;R$5,((D654-R$5)/(V$5-R$5))*(Y654-U654)+U654,IF(D654&gt;N$5,((D654-N$5)/(R$5-N$5))*(U654-Q654)+Q654,IF(D654&gt;J$5,((D654-J$5)/(N$5-J$5))*(Q654-M654)+M654,IF(D654&gt;F$5,((D654-F$5)/(J$5-F$5))*(M654-I654)+I654,I654))))))</f>
        <v>5377.7513194291259</v>
      </c>
      <c r="E656" s="29" t="s">
        <v>7</v>
      </c>
      <c r="F656" s="7">
        <v>6200</v>
      </c>
      <c r="G656" s="73">
        <v>2.5499999999999998</v>
      </c>
      <c r="H656" s="135">
        <f t="shared" si="114"/>
        <v>2431.372549019608</v>
      </c>
      <c r="I656" s="131">
        <f>IF(I655=1,($C654-F656)/(F655-F656),IF(I655=2,($C654-F655)/(F654-F655),IF(I655=3,($C654-F654)/(F653-F654),0)))</f>
        <v>0.941818181818182</v>
      </c>
      <c r="J656" s="50">
        <v>5900</v>
      </c>
      <c r="K656" s="8">
        <v>2.2999999999999998</v>
      </c>
      <c r="L656" s="135">
        <f t="shared" si="115"/>
        <v>2565.217391304348</v>
      </c>
      <c r="M656" s="131">
        <f>IF(M655=1,($C654-J656)/(J655-J656),IF(M655=2,($C654-J655)/(J654-J655),IF(M655=3,($C654-J654)/(J653-J654),0)))</f>
        <v>0.94511149228130376</v>
      </c>
      <c r="N656" s="50">
        <v>5600</v>
      </c>
      <c r="O656" s="8">
        <v>2.0499999999999998</v>
      </c>
      <c r="P656" s="135">
        <f t="shared" si="116"/>
        <v>2731.707317073171</v>
      </c>
      <c r="Q656" s="131">
        <f>IF(Q655=1,($C654-N656)/(N655-N656),IF(Q655=2,($C654-N655)/(N654-N655),IF(Q655=3,($C654-N654)/(N653-N654),0)))</f>
        <v>0.94805194805194815</v>
      </c>
      <c r="R656" s="50">
        <v>5300</v>
      </c>
      <c r="S656" s="8">
        <v>1.75</v>
      </c>
      <c r="T656" s="142">
        <f t="shared" si="117"/>
        <v>3028.5714285714284</v>
      </c>
      <c r="U656" s="131">
        <f>IF(U655=1,($C654-R656)/(R655-R656),IF(U655=2,($C654-R655)/(R654-R655),IF(U655=3,($C654-R654)/(R653-R654),0)))</f>
        <v>0.95069337442218815</v>
      </c>
      <c r="V656" s="50">
        <v>4600</v>
      </c>
      <c r="W656" s="8">
        <v>1.45</v>
      </c>
      <c r="X656" s="142">
        <f t="shared" si="118"/>
        <v>3172.4137931034484</v>
      </c>
      <c r="Y656" s="131">
        <f>IF(Y655=1,($C654-V656)/(V655-V656),IF(Y655=2,($C654-V655)/(V654-V655),IF(Y655=3,($C654-V654)/(V653-V654),0)))</f>
        <v>0.95592286501377421</v>
      </c>
      <c r="Z656" s="50">
        <v>4000</v>
      </c>
      <c r="AA656" s="8">
        <v>1.1000000000000001</v>
      </c>
      <c r="AB656" s="148">
        <f t="shared" si="119"/>
        <v>3636.363636363636</v>
      </c>
      <c r="AC656" s="131">
        <f>IF(AC655=1,($C654-Z656)/(Z655-Z656),IF(AC655=2,($C654-Z655)/(Z654-Z655),IF(AC655=3,($C654-Z654)/(Z653-Z654),0)))</f>
        <v>0.95959595959595967</v>
      </c>
      <c r="AL656" s="23"/>
    </row>
    <row r="657" spans="1:38" x14ac:dyDescent="0.25">
      <c r="A657" s="128"/>
      <c r="B657" s="186">
        <v>-9</v>
      </c>
      <c r="C657" s="25"/>
      <c r="D657" s="31">
        <f>IF(D658&gt;V$5,(1-(D658-V$5)/(Z$5-V$5))*(Y657-AC657)+AC657,IF(D658&gt;R$5,(1-(D658-R$5)/(V$5-R$5))*(U657-Y657)+Y657,IF(D658&gt;N$5,(1-(D658-N$5)/(R$5-N$5))*(Q657-U657)+U657,IF(D658&gt;J$5,(1-(D658-J$5)/(N$5-J$5))*(M657-Q657)+Q657,IF(D658&gt;F$5,(1-(D658-F$5)/(J$5-F$5))*(I657-M657)+M657,I657)))))</f>
        <v>2.0979686248186842</v>
      </c>
      <c r="E657" s="27" t="s">
        <v>6</v>
      </c>
      <c r="F657" s="75">
        <f>(F$665-F$653)/3+F653</f>
        <v>15100</v>
      </c>
      <c r="G657" s="105">
        <f>(G$665-G$653)/3+G653</f>
        <v>2.5</v>
      </c>
      <c r="H657" s="133">
        <f t="shared" si="114"/>
        <v>6040</v>
      </c>
      <c r="I657" s="16">
        <f>IF(I659=0,G660,IF(I659=1,(G659-G660)*I660+G660,IF(I659=2,(G658-G659)*I660+G659,IF(I659=3,(G657-G658)*I660+G658,G657))))</f>
        <v>2.9756129904351249</v>
      </c>
      <c r="J657" s="107">
        <f>(J$665-J$653)/3+J653</f>
        <v>14900</v>
      </c>
      <c r="K657" s="105">
        <f>(K$665-K$653)/3+K653</f>
        <v>2.3333333333333335</v>
      </c>
      <c r="L657" s="133">
        <f t="shared" si="115"/>
        <v>6385.7142857142853</v>
      </c>
      <c r="M657" s="16">
        <f>IF(M659=0,K660,IF(M659=1,(K659-K660)*M660+K660,IF(M659=2,(K658-K659)*M660+K659,IF(M659=3,(K657-K658)*M660+K658,K657))))</f>
        <v>2.745881697464946</v>
      </c>
      <c r="N657" s="107">
        <f>(N$665-N$653)/3+N653</f>
        <v>14700</v>
      </c>
      <c r="O657" s="105">
        <f>(O$665-O$653)/3+O653</f>
        <v>2.1666666666666665</v>
      </c>
      <c r="P657" s="133">
        <f t="shared" si="116"/>
        <v>6784.6153846153848</v>
      </c>
      <c r="Q657" s="16">
        <f>IF(Q659=0,O660,IF(Q659=1,(O659-O660)*Q660+O660,IF(Q659=2,(O658-O659)*Q660+O659,IF(Q659=3,(O657-O658)*Q660+O658,O657))))</f>
        <v>2.5592466163612411</v>
      </c>
      <c r="R657" s="107">
        <f>(R$665-R$653)/3+R653</f>
        <v>14500</v>
      </c>
      <c r="S657" s="105">
        <f>(S$665-S$653)/3+S653</f>
        <v>1.9666666666666666</v>
      </c>
      <c r="T657" s="141">
        <f t="shared" si="117"/>
        <v>7372.8813559322034</v>
      </c>
      <c r="U657" s="16">
        <f>IF(U659=0,S660,IF(U659=1,(S659-S660)*U660+S660,IF(U659=2,(S658-S659)*U660+S659,IF(U659=3,(S657-S658)*U660+S658,S657))))</f>
        <v>2.3394867333623313</v>
      </c>
      <c r="V657" s="107">
        <f>(V$665-V$653)/3+V653</f>
        <v>14233.333333333334</v>
      </c>
      <c r="W657" s="105">
        <f>(W$665-W$653)/3+W653</f>
        <v>1.9166666666666667</v>
      </c>
      <c r="X657" s="141">
        <f t="shared" si="118"/>
        <v>7426.086956521739</v>
      </c>
      <c r="Y657" s="16">
        <f>IF(Y659=0,W660,IF(Y659=1,(W659-W660)*Y660+W660,IF(Y659=2,(W658-W659)*Y660+W659,IF(Y659=3,(W657-W658)*Y660+W658,W657))))</f>
        <v>2.1039203221021401</v>
      </c>
      <c r="Z657" s="107">
        <f>(Z$665-Z$653)/3+Z653</f>
        <v>14000</v>
      </c>
      <c r="AA657" s="105">
        <f>(AA$665-AA$653)/3+AA653</f>
        <v>1.8166666666666667</v>
      </c>
      <c r="AB657" s="145">
        <f t="shared" si="119"/>
        <v>7706.4220183486241</v>
      </c>
      <c r="AC657" s="59">
        <f>IF(AC659=0,AA660,IF(AC659=1,(AA659-AA660)*AC660+AA660,IF(AC659=2,(AA658-AA659)*AC660+AA659,IF(AC659=3,(AA657-AA658)*AC660+AA658,AA657))))</f>
        <v>1.8656602387511478</v>
      </c>
      <c r="AE657" s="23"/>
      <c r="AF657" s="23"/>
      <c r="AG657" s="23"/>
      <c r="AH657" s="23"/>
      <c r="AI657" s="23"/>
      <c r="AJ657" s="23"/>
      <c r="AK657" s="23"/>
      <c r="AL657" s="23"/>
    </row>
    <row r="658" spans="1:38" x14ac:dyDescent="0.25">
      <c r="A658" s="128"/>
      <c r="B658" s="187"/>
      <c r="C658" s="13">
        <f>C$1/(21-E$1)*(C$649-B657)</f>
        <v>10578.512396694216</v>
      </c>
      <c r="D658" s="32">
        <f>(C658/P$1)^(1/1.3)*50+C$391+$C$2/2+$N$2/100*5+X$2/2</f>
        <v>50.124899169003655</v>
      </c>
      <c r="E658" s="28" t="s">
        <v>20</v>
      </c>
      <c r="F658" s="5">
        <v>14000</v>
      </c>
      <c r="G658" s="104">
        <f>(G$666-G$654)/3+G654</f>
        <v>2.8833333333333333</v>
      </c>
      <c r="H658" s="134">
        <f t="shared" si="114"/>
        <v>4855.4913294797689</v>
      </c>
      <c r="I658" s="63">
        <f>$C658/I657</f>
        <v>3555.0699740517384</v>
      </c>
      <c r="J658" s="49">
        <v>14000</v>
      </c>
      <c r="K658" s="104">
        <f>(K$666-K$654)/3+K654</f>
        <v>2.6</v>
      </c>
      <c r="L658" s="134">
        <f t="shared" si="115"/>
        <v>5384.6153846153848</v>
      </c>
      <c r="M658" s="63">
        <f>$C658/M657</f>
        <v>3852.5011497984469</v>
      </c>
      <c r="N658" s="49">
        <v>14000</v>
      </c>
      <c r="O658" s="104">
        <f>(O$666-O$654)/3+O654</f>
        <v>2.3166666666666669</v>
      </c>
      <c r="P658" s="134">
        <f t="shared" si="116"/>
        <v>6043.1654676258986</v>
      </c>
      <c r="Q658" s="63">
        <f>$C658/Q657</f>
        <v>4133.4478393234476</v>
      </c>
      <c r="R658" s="49">
        <v>14000</v>
      </c>
      <c r="S658" s="104">
        <f>(S$666-S$654)/3+S654</f>
        <v>2.0333333333333332</v>
      </c>
      <c r="T658" s="139">
        <f t="shared" si="117"/>
        <v>6885.245901639345</v>
      </c>
      <c r="U658" s="63">
        <f>$C658/U657</f>
        <v>4521.7236096443612</v>
      </c>
      <c r="V658" s="49">
        <v>14000</v>
      </c>
      <c r="W658" s="104">
        <f>(W$666-W$654)/3+W654</f>
        <v>1.95</v>
      </c>
      <c r="X658" s="139">
        <f t="shared" si="118"/>
        <v>7179.4871794871797</v>
      </c>
      <c r="Y658" s="63">
        <f>$C658/Y657</f>
        <v>5028.0004834615856</v>
      </c>
      <c r="Z658" s="49">
        <v>14000</v>
      </c>
      <c r="AA658" s="104">
        <f>(AA$666-AA$654)/3+AA654</f>
        <v>1.8166666666666667</v>
      </c>
      <c r="AB658" s="147">
        <f t="shared" si="119"/>
        <v>7706.4220183486241</v>
      </c>
      <c r="AC658" s="63">
        <f>IF($C658&gt;Z657,AB657,$C658/AC657)</f>
        <v>5670.1173005516557</v>
      </c>
      <c r="AL658" s="23"/>
    </row>
    <row r="659" spans="1:38" x14ac:dyDescent="0.25">
      <c r="A659" s="128"/>
      <c r="B659" s="187"/>
      <c r="C659" s="225">
        <f>C660/X$2/60/1.11</f>
        <v>31.778494344012344</v>
      </c>
      <c r="D659" s="38">
        <f>IF(AND(D658&lt;F$5,C658&lt;F660),C658/F660*100,IF(AND(D658&lt;J$5,C658&lt;J660),C658/(F660-((D658-F$5)/(J$5-F$5))*(F660-J660))*100,IF(AND(D658&lt;N$5,C658&lt;N660),C658/(J660-((D658-J$5)/(N$5-J$5))*(J660-N660))*100,IF(AND(D658&lt;R$5,C658&lt;R660),C658/(N660-((D658-N$5)/(R$5-N$5))*(N660-R660))*100,IF(AND(D658&lt;V$5,C662&lt;V660),C658/(R660-((D658-R$5)/(V$5-R$5))*(R660-V660))*100,100)))))</f>
        <v>100</v>
      </c>
      <c r="E659" s="28" t="s">
        <v>21</v>
      </c>
      <c r="F659" s="5">
        <v>11200</v>
      </c>
      <c r="G659" s="104">
        <f>(G$667-G$655)/3+G655</f>
        <v>2.9833333333333334</v>
      </c>
      <c r="H659" s="134">
        <f t="shared" si="114"/>
        <v>3754.1899441340784</v>
      </c>
      <c r="I659" s="130">
        <f>IF($C658&gt;F658,3,IF($C658&gt;F659,2,IF($C658&gt;F660,1,0)))</f>
        <v>1</v>
      </c>
      <c r="J659" s="49">
        <v>11200</v>
      </c>
      <c r="K659" s="104">
        <f>(K$667-K$655)/3+K655</f>
        <v>2.8000000000000003</v>
      </c>
      <c r="L659" s="134">
        <f t="shared" si="115"/>
        <v>3999.9999999999995</v>
      </c>
      <c r="M659" s="130">
        <f>IF($C658&gt;J658,3,IF($C658&gt;J659,2,IF($C658&gt;J660,1,0)))</f>
        <v>1</v>
      </c>
      <c r="N659" s="49">
        <v>11200</v>
      </c>
      <c r="O659" s="104">
        <f>(O$667-O$655)/3+O655</f>
        <v>2.6166666666666667</v>
      </c>
      <c r="P659" s="134">
        <f t="shared" si="116"/>
        <v>4280.2547770700639</v>
      </c>
      <c r="Q659" s="130">
        <f>IF($C658&gt;N658,3,IF($C658&gt;N659,2,IF($C658&gt;N660,1,0)))</f>
        <v>1</v>
      </c>
      <c r="R659" s="49">
        <v>11200</v>
      </c>
      <c r="S659" s="104">
        <f>(S$667-S$655)/3+S655</f>
        <v>2.4</v>
      </c>
      <c r="T659" s="139">
        <f t="shared" si="117"/>
        <v>4666.666666666667</v>
      </c>
      <c r="U659" s="130">
        <f>IF($C658&gt;R658,3,IF($C658&gt;R659,2,IF($C658&gt;R660,1,0)))</f>
        <v>1</v>
      </c>
      <c r="V659" s="49">
        <v>11200</v>
      </c>
      <c r="W659" s="104">
        <f>(W$667-W$655)/3+W655</f>
        <v>2.1666666666666665</v>
      </c>
      <c r="X659" s="139">
        <f t="shared" si="118"/>
        <v>5169.2307692307695</v>
      </c>
      <c r="Y659" s="130">
        <f>IF($C658&gt;V658,3,IF($C658&gt;V659,2,IF($C658&gt;V660,1,0)))</f>
        <v>1</v>
      </c>
      <c r="Z659" s="49">
        <v>11200</v>
      </c>
      <c r="AA659" s="104">
        <f>(AA$667-AA$655)/3+AA655</f>
        <v>1.9333333333333333</v>
      </c>
      <c r="AB659" s="147">
        <f t="shared" si="119"/>
        <v>5793.1034482758623</v>
      </c>
      <c r="AC659" s="129">
        <f>IF($C658&gt;Z657,4,IF($C658&gt;Z658,3,IF($C658&gt;Z659,2,IF($C658&gt;Z660,1,0))))</f>
        <v>1</v>
      </c>
      <c r="AL659" s="23"/>
    </row>
    <row r="660" spans="1:38" ht="15.75" thickBot="1" x14ac:dyDescent="0.3">
      <c r="A660" s="128"/>
      <c r="B660" s="188"/>
      <c r="C660" s="161">
        <f>D660*D657</f>
        <v>10582.238616556113</v>
      </c>
      <c r="D660" s="33">
        <f>IF(AND(C658&gt;Z657,D658&gt;Z$5),AB657,IF(D658&gt;V$5,((D658-V$5)/(Z$5-V$5))*(AC658-Y658)+Y658,IF(D658&gt;R$5,((D658-R$5)/(V$5-R$5))*(Y658-U658)+U658,IF(D658&gt;N$5,((D658-N$5)/(R$5-N$5))*(U658-Q658)+Q658,IF(D658&gt;J$5,((D658-J$5)/(N$5-J$5))*(Q658-M658)+M658,IF(D658&gt;F$5,((D658-F$5)/(J$5-F$5))*(M658-I658)+I658,I658))))))</f>
        <v>5044.0404548331499</v>
      </c>
      <c r="E660" s="29" t="s">
        <v>7</v>
      </c>
      <c r="F660" s="114">
        <f>(F$668-F$656)/3+F656</f>
        <v>5833.333333333333</v>
      </c>
      <c r="G660" s="106">
        <f>(G$668-G$656)/3+G656</f>
        <v>2.9166666666666665</v>
      </c>
      <c r="H660" s="135">
        <f t="shared" si="114"/>
        <v>2000</v>
      </c>
      <c r="I660" s="131">
        <f>IF(I659=1,($C658-F660)/(F659-F660),IF(I659=2,($C658-F659)/(F658-F659),IF(I659=3,($C658-F658)/(F657-F658),0)))</f>
        <v>0.88419485652687246</v>
      </c>
      <c r="J660" s="108">
        <f>(J$668-J$656)/3+J656</f>
        <v>5266.666666666667</v>
      </c>
      <c r="K660" s="106">
        <f>(K$668-K$656)/3+K656</f>
        <v>2.2833333333333332</v>
      </c>
      <c r="L660" s="135">
        <f t="shared" si="115"/>
        <v>2306.5693430656938</v>
      </c>
      <c r="M660" s="131">
        <f>IF(M659=1,($C658-J660)/(J659-J660),IF(M659=2,($C658-J659)/(J658-J659),IF(M659=3,($C658-J658)/(J657-J658),0)))</f>
        <v>0.89525489831924976</v>
      </c>
      <c r="N660" s="108">
        <f>(N$668-N$656)/3+N656</f>
        <v>5066.666666666667</v>
      </c>
      <c r="O660" s="106">
        <f>(O$668-O$656)/3+O656</f>
        <v>2.0499999999999998</v>
      </c>
      <c r="P660" s="135">
        <f t="shared" si="116"/>
        <v>2471.5447154471549</v>
      </c>
      <c r="Q660" s="131">
        <f>IF(Q659=1,($C658-N660)/(N659-N660),IF(Q659=2,($C658-N659)/(N658-N659),IF(Q659=3,($C658-N658)/(N657-N658),0)))</f>
        <v>0.89867049946101341</v>
      </c>
      <c r="R660" s="108">
        <f>(R$668-R$656)/3+R656</f>
        <v>4866.666666666667</v>
      </c>
      <c r="S660" s="106">
        <f>(S$668-S$656)/3+S656</f>
        <v>1.7833333333333334</v>
      </c>
      <c r="T660" s="142">
        <f t="shared" si="117"/>
        <v>2728.9719626168226</v>
      </c>
      <c r="U660" s="131">
        <f>IF(U659=1,($C658-R660)/(R659-R660),IF(U659=2,($C658-R659)/(R658-R659),IF(U659=3,($C658-R658)/(R657-R658),0)))</f>
        <v>0.90187037842540241</v>
      </c>
      <c r="V660" s="108">
        <f>(V$668-V$656)/3+V656</f>
        <v>4266.666666666667</v>
      </c>
      <c r="W660" s="106">
        <f>(W$668-W$656)/3+W656</f>
        <v>1.4666666666666666</v>
      </c>
      <c r="X660" s="142">
        <f t="shared" si="118"/>
        <v>2909.0909090909095</v>
      </c>
      <c r="Y660" s="131">
        <f>IF(Y659=1,($C658-V660)/(V659-V660),IF(Y659=2,($C658-V659)/(V658-V659),IF(Y659=3,($C658-V658)/(V657-V658),0)))</f>
        <v>0.91036236490781952</v>
      </c>
      <c r="Z660" s="108">
        <f>(Z$668-Z$656)/3+Z656</f>
        <v>3700</v>
      </c>
      <c r="AA660" s="106">
        <f>(AA$668-AA$656)/3+AA656</f>
        <v>1.1166666666666667</v>
      </c>
      <c r="AB660" s="148">
        <f t="shared" si="119"/>
        <v>3313.4328358208954</v>
      </c>
      <c r="AC660" s="131">
        <f>IF(AC659=1,($C658-Z660)/(Z659-Z660),IF(AC659=2,($C658-Z659)/(Z658-Z659),IF(AC659=3,($C658-Z658)/(Z657-Z658),0)))</f>
        <v>0.9171349862258954</v>
      </c>
      <c r="AL660" s="23"/>
    </row>
    <row r="661" spans="1:38" x14ac:dyDescent="0.25">
      <c r="A661" s="128"/>
      <c r="B661" s="186">
        <v>-8</v>
      </c>
      <c r="C661" s="34"/>
      <c r="D661" s="31">
        <f>IF(D662&gt;V$5,(1-(D662-V$5)/(Z$5-V$5))*(Y661-AC661)+AC661,IF(D662&gt;R$5,(1-(D662-R$5)/(V$5-R$5))*(U661-Y661)+Y661,IF(D662&gt;N$5,(1-(D662-N$5)/(R$5-N$5))*(Q661-U661)+U661,IF(D662&gt;J$5,(1-(D662-J$5)/(N$5-J$5))*(M661-Q661)+Q661,IF(D662&gt;F$5,(1-(D662-F$5)/(J$5-F$5))*(I661-M661)+M661,I661)))))</f>
        <v>2.158440283076656</v>
      </c>
      <c r="E661" s="27" t="s">
        <v>6</v>
      </c>
      <c r="F661" s="75">
        <f>(F$665-F$653)/3+F657</f>
        <v>15600</v>
      </c>
      <c r="G661" s="105">
        <f>(G$665-G$653)/3+G657</f>
        <v>2.6</v>
      </c>
      <c r="H661" s="133">
        <f t="shared" si="114"/>
        <v>6000</v>
      </c>
      <c r="I661" s="16">
        <f>IF(I663=0,G664,IF(I663=1,(G663-G664)*I664+G664,IF(I663=2,(G662-G663)*I664+G663,IF(I663=3,(G661-G662)*I664+G662,G661))))</f>
        <v>3.1443430072394132</v>
      </c>
      <c r="J661" s="107">
        <f>(J$665-J$653)/3+J657</f>
        <v>15400</v>
      </c>
      <c r="K661" s="105">
        <f>(K$665-K$653)/3+K657</f>
        <v>2.416666666666667</v>
      </c>
      <c r="L661" s="133">
        <f t="shared" si="115"/>
        <v>6372.4137931034475</v>
      </c>
      <c r="M661" s="16">
        <f>IF(M663=0,K664,IF(M663=1,(K663-K664)*M664+K664,IF(M663=2,(K662-K663)*M664+K663,IF(M663=3,(K661-K662)*M664+K662,K661))))</f>
        <v>2.8081763644753956</v>
      </c>
      <c r="N661" s="107">
        <f>(N$665-N$653)/3+N657</f>
        <v>15200</v>
      </c>
      <c r="O661" s="105">
        <f>(O$665-O$653)/3+O657</f>
        <v>2.2333333333333329</v>
      </c>
      <c r="P661" s="133">
        <f t="shared" si="116"/>
        <v>6805.9701492537324</v>
      </c>
      <c r="Q661" s="16">
        <f>IF(Q663=0,O664,IF(Q663=1,(O663-O664)*Q664+O664,IF(Q663=2,(O662-O663)*Q664+O663,IF(Q663=3,(O661-O662)*Q664+O662,O661))))</f>
        <v>2.5928870523415979</v>
      </c>
      <c r="R661" s="107">
        <f>(R$665-R$653)/3+R657</f>
        <v>15000</v>
      </c>
      <c r="S661" s="105">
        <f>(S$665-S$653)/3+S657</f>
        <v>2.0333333333333332</v>
      </c>
      <c r="T661" s="141">
        <f t="shared" si="117"/>
        <v>7377.0491803278692</v>
      </c>
      <c r="U661" s="16">
        <f>IF(U663=0,S664,IF(U663=1,(S663-S664)*U664+S664,IF(U663=2,(S662-S663)*U664+S663,IF(U663=3,(S661-S662)*U664+S662,S661))))</f>
        <v>2.3608903635549403</v>
      </c>
      <c r="V661" s="107">
        <f>(V$665-V$653)/3+V657</f>
        <v>14466.666666666668</v>
      </c>
      <c r="W661" s="105">
        <f>(W$665-W$653)/3+W657</f>
        <v>1.9833333333333334</v>
      </c>
      <c r="X661" s="133">
        <f t="shared" si="118"/>
        <v>7294.1176470588243</v>
      </c>
      <c r="Y661" s="16">
        <f>IF(Y663=0,W664,IF(Y663=1,(W663-W664)*Y664+W664,IF(Y663=2,(W662-W663)*Y664+W663,IF(Y663=3,(W661-W662)*Y664+W662,W661))))</f>
        <v>2.1350696287310127</v>
      </c>
      <c r="Z661" s="107">
        <f>(Z$665-Z$653)/3+Z657</f>
        <v>14000</v>
      </c>
      <c r="AA661" s="105">
        <f>(AA$665-AA$653)/3+AA657</f>
        <v>1.8833333333333333</v>
      </c>
      <c r="AB661" s="145">
        <f t="shared" si="119"/>
        <v>7433.6283185840712</v>
      </c>
      <c r="AC661" s="59">
        <f>IF(AC663=0,AA664,IF(AC663=1,(AA663-AA664)*AC664+AA664,IF(AC663=2,(AA662-AA663)*AC664+AA663,IF(AC663=3,(AA661-AA662)*AC664+AA662,AA661))))</f>
        <v>1.9088472133926679</v>
      </c>
      <c r="AE661" s="23"/>
      <c r="AF661" s="23"/>
      <c r="AG661" s="23"/>
      <c r="AH661" s="23"/>
      <c r="AI661" s="23"/>
      <c r="AJ661" s="23"/>
      <c r="AK661" s="23"/>
      <c r="AL661" s="23"/>
    </row>
    <row r="662" spans="1:38" x14ac:dyDescent="0.25">
      <c r="A662" s="128"/>
      <c r="B662" s="187"/>
      <c r="C662" s="13">
        <f>C$1/(21-E$1)*(C$649-B661)</f>
        <v>10247.933884297521</v>
      </c>
      <c r="D662" s="32">
        <f>(C662/P$1)^(1/1.3)*50+C$391+$C$2/2+$N$2/100*5+X$2/2</f>
        <v>49.48253967103895</v>
      </c>
      <c r="E662" s="28" t="s">
        <v>20</v>
      </c>
      <c r="F662" s="5">
        <v>14000</v>
      </c>
      <c r="G662" s="104">
        <f>(G$666-G$654)/3+G658</f>
        <v>2.9666666666666668</v>
      </c>
      <c r="H662" s="134">
        <f t="shared" si="114"/>
        <v>4719.1011235955057</v>
      </c>
      <c r="I662" s="63">
        <f>$C662/I661</f>
        <v>3259.1653838983457</v>
      </c>
      <c r="J662" s="49">
        <v>14000</v>
      </c>
      <c r="K662" s="104">
        <f>(K$666-K$654)/3+K658</f>
        <v>2.7</v>
      </c>
      <c r="L662" s="134">
        <f t="shared" si="115"/>
        <v>5185.1851851851852</v>
      </c>
      <c r="M662" s="63">
        <f>$C662/M661</f>
        <v>3649.3198981154342</v>
      </c>
      <c r="N662" s="49">
        <v>14000</v>
      </c>
      <c r="O662" s="104">
        <f>(O$666-O$654)/3+O658</f>
        <v>2.4333333333333336</v>
      </c>
      <c r="P662" s="134">
        <f t="shared" si="116"/>
        <v>5753.4246575342459</v>
      </c>
      <c r="Q662" s="63">
        <f>$C662/Q661</f>
        <v>3952.3256036327398</v>
      </c>
      <c r="R662" s="49">
        <v>14000</v>
      </c>
      <c r="S662" s="104">
        <f>(S$666-S$654)/3+S658</f>
        <v>2.1666666666666665</v>
      </c>
      <c r="T662" s="139">
        <f t="shared" si="117"/>
        <v>6461.5384615384619</v>
      </c>
      <c r="U662" s="63">
        <f>$C662/U661</f>
        <v>4340.7072359203357</v>
      </c>
      <c r="V662" s="49">
        <v>14000</v>
      </c>
      <c r="W662" s="104">
        <f>(W$666-W$654)/3+W658</f>
        <v>2.0499999999999998</v>
      </c>
      <c r="X662" s="139">
        <f t="shared" si="118"/>
        <v>6829.2682926829275</v>
      </c>
      <c r="Y662" s="63">
        <f>$C662/Y661</f>
        <v>4799.812496226843</v>
      </c>
      <c r="Z662" s="49">
        <v>14000</v>
      </c>
      <c r="AA662" s="104">
        <f>(AA$666-AA$654)/3+AA658</f>
        <v>1.8833333333333333</v>
      </c>
      <c r="AB662" s="147">
        <f t="shared" si="119"/>
        <v>7433.6283185840712</v>
      </c>
      <c r="AC662" s="63">
        <f>IF($C662&gt;Z661,AB661,$C662/AC661)</f>
        <v>5368.6506769095849</v>
      </c>
      <c r="AL662" s="23"/>
    </row>
    <row r="663" spans="1:38" x14ac:dyDescent="0.25">
      <c r="A663" s="128"/>
      <c r="B663" s="187"/>
      <c r="C663" s="225">
        <f>C664/X$2/60/1.11</f>
        <v>30.803462604127049</v>
      </c>
      <c r="D663" s="38">
        <f>IF(AND(D662&lt;F$5,C662&lt;F664),C662/F664*100,IF(AND(D662&lt;J$5,C662&lt;J664),C662/(F664-((D662-F$5)/(J$5-F$5))*(F664-J664))*100,IF(AND(D662&lt;N$5,C662&lt;N664),C662/(J664-((D662-J$5)/(N$5-J$5))*(J664-N664))*100,IF(AND(D662&lt;R$5,C662&lt;R664),C662/(N664-((D662-N$5)/(R$5-N$5))*(N664-R664))*100,IF(AND(D662&lt;V$5,C666&lt;V664),C662/(R664-((D662-R$5)/(V$5-R$5))*(R664-V664))*100,100)))))</f>
        <v>100</v>
      </c>
      <c r="E663" s="28" t="s">
        <v>21</v>
      </c>
      <c r="F663" s="5">
        <v>11200</v>
      </c>
      <c r="G663" s="104">
        <f>(G$667-G$655)/3+G659</f>
        <v>3.1166666666666667</v>
      </c>
      <c r="H663" s="134">
        <f t="shared" si="114"/>
        <v>3593.5828877005347</v>
      </c>
      <c r="I663" s="130">
        <f>IF($C662&gt;F662,3,IF($C662&gt;F663,2,IF($C662&gt;F664,1,0)))</f>
        <v>1</v>
      </c>
      <c r="J663" s="49">
        <v>11200</v>
      </c>
      <c r="K663" s="104">
        <f>(K$667-K$655)/3+K659</f>
        <v>2.9000000000000004</v>
      </c>
      <c r="L663" s="134">
        <f t="shared" si="115"/>
        <v>3862.0689655172409</v>
      </c>
      <c r="M663" s="130">
        <f>IF($C662&gt;J662,3,IF($C662&gt;J663,2,IF($C662&gt;J664,1,0)))</f>
        <v>1</v>
      </c>
      <c r="N663" s="49">
        <v>11200</v>
      </c>
      <c r="O663" s="104">
        <f>(O$667-O$655)/3+O659</f>
        <v>2.6833333333333336</v>
      </c>
      <c r="P663" s="134">
        <f t="shared" si="116"/>
        <v>4173.9130434782601</v>
      </c>
      <c r="Q663" s="130">
        <f>IF($C662&gt;N662,3,IF($C662&gt;N663,2,IF($C662&gt;N664,1,0)))</f>
        <v>1</v>
      </c>
      <c r="R663" s="49">
        <v>11200</v>
      </c>
      <c r="S663" s="104">
        <f>(S$667-S$655)/3+S659</f>
        <v>2.4499999999999997</v>
      </c>
      <c r="T663" s="139">
        <f t="shared" si="117"/>
        <v>4571.4285714285716</v>
      </c>
      <c r="U663" s="130">
        <f>IF($C662&gt;R662,3,IF($C662&gt;R663,2,IF($C662&gt;R664,1,0)))</f>
        <v>1</v>
      </c>
      <c r="V663" s="49">
        <v>11200</v>
      </c>
      <c r="W663" s="104">
        <f>(W$667-W$655)/3+W659</f>
        <v>2.2333333333333329</v>
      </c>
      <c r="X663" s="139">
        <f t="shared" si="118"/>
        <v>5014.9253731343297</v>
      </c>
      <c r="Y663" s="130">
        <f>IF($C662&gt;V662,3,IF($C662&gt;V663,2,IF($C662&gt;V664,1,0)))</f>
        <v>1</v>
      </c>
      <c r="Z663" s="49">
        <v>11200</v>
      </c>
      <c r="AA663" s="104">
        <f>(AA$667-AA$655)/3+AA659</f>
        <v>2.0166666666666666</v>
      </c>
      <c r="AB663" s="147">
        <f t="shared" si="119"/>
        <v>5553.7190082644629</v>
      </c>
      <c r="AC663" s="129">
        <f>IF($C662&gt;Z661,4,IF($C662&gt;Z662,3,IF($C662&gt;Z663,2,IF($C662&gt;Z664,1,0))))</f>
        <v>1</v>
      </c>
      <c r="AL663" s="23"/>
    </row>
    <row r="664" spans="1:38" ht="15.75" thickBot="1" x14ac:dyDescent="0.3">
      <c r="A664" s="128"/>
      <c r="B664" s="188"/>
      <c r="C664" s="161">
        <f>D664*D661</f>
        <v>10257.553047174308</v>
      </c>
      <c r="D664" s="33">
        <f>IF(AND(C662&gt;Z661,D662&gt;Z$5),AB661,IF(D662&gt;V$5,((D662-V$5)/(Z$5-V$5))*(AC662-Y662)+Y662,IF(D662&gt;R$5,((D662-R$5)/(V$5-R$5))*(Y662-U662)+U662,IF(D662&gt;N$5,((D662-N$5)/(R$5-N$5))*(U662-Q662)+Q662,IF(D662&gt;J$5,((D662-J$5)/(N$5-J$5))*(Q662-M662)+M662,IF(D662&gt;F$5,((D662-F$5)/(J$5-F$5))*(M662-I662)+I662,I662))))))</f>
        <v>4752.2987444216524</v>
      </c>
      <c r="E664" s="29" t="s">
        <v>7</v>
      </c>
      <c r="F664" s="114">
        <f>(F$668-F$656)/3+F660</f>
        <v>5466.6666666666661</v>
      </c>
      <c r="G664" s="106">
        <f>(G$668-G$656)/3+G660</f>
        <v>3.2833333333333332</v>
      </c>
      <c r="H664" s="135">
        <f t="shared" si="114"/>
        <v>1664.9746192893399</v>
      </c>
      <c r="I664" s="131">
        <f>IF(I663=1,($C662-F664)/(F663-F664),IF(I663=2,($C662-F663)/(F662-F663),IF(I663=3,($C662-F662)/(F661-F662),0)))</f>
        <v>0.83394195656352121</v>
      </c>
      <c r="J664" s="108">
        <f>(J$668-J$656)/3+J660</f>
        <v>4633.3333333333339</v>
      </c>
      <c r="K664" s="106">
        <f>(K$668-K$656)/3+K660</f>
        <v>2.2666666666666666</v>
      </c>
      <c r="L664" s="135">
        <f t="shared" si="115"/>
        <v>2044.1176470588239</v>
      </c>
      <c r="M664" s="131">
        <f>IF(M663=1,($C662-J664)/(J663-J664),IF(M663=2,($C662-J663)/(J662-J663),IF(M663=3,($C662-J662)/(J661-J662),0)))</f>
        <v>0.85501531232957173</v>
      </c>
      <c r="N664" s="108">
        <f>(N$668-N$656)/3+N660</f>
        <v>4533.3333333333339</v>
      </c>
      <c r="O664" s="106">
        <f>(O$668-O$656)/3+O660</f>
        <v>2.0499999999999998</v>
      </c>
      <c r="P664" s="135">
        <f t="shared" si="116"/>
        <v>2211.3821138211388</v>
      </c>
      <c r="Q664" s="131">
        <f>IF(Q663=1,($C662-N664)/(N663-N664),IF(Q663=2,($C662-N663)/(N662-N663),IF(Q663=3,($C662-N662)/(N661-N662),0)))</f>
        <v>0.85719008264462815</v>
      </c>
      <c r="R664" s="108">
        <f>(R$668-R$656)/3+R660</f>
        <v>4433.3333333333339</v>
      </c>
      <c r="S664" s="106">
        <f>(S$668-S$656)/3+S660</f>
        <v>1.8166666666666669</v>
      </c>
      <c r="T664" s="142">
        <f t="shared" si="117"/>
        <v>2440.3669724770643</v>
      </c>
      <c r="U664" s="131">
        <f>IF(U663=1,($C662-R664)/(R663-R664),IF(U663=2,($C662-R663)/(R662-R663),IF(U663=3,($C662-R662)/(R661-R662),0)))</f>
        <v>0.85930057403411642</v>
      </c>
      <c r="V664" s="108">
        <f>(V$668-V$656)/3+V660</f>
        <v>3933.3333333333335</v>
      </c>
      <c r="W664" s="106">
        <f>(W$668-W$656)/3+W660</f>
        <v>1.4833333333333332</v>
      </c>
      <c r="X664" s="142">
        <f t="shared" si="118"/>
        <v>2651.6853932584272</v>
      </c>
      <c r="Y664" s="131">
        <f>IF(Y663=1,($C662-V664)/(V663-V664),IF(Y663=2,($C662-V663)/(V662-V663),IF(Y663=3,($C662-V662)/(V661-V662),0)))</f>
        <v>0.86898172719690658</v>
      </c>
      <c r="Z664" s="108">
        <f>(Z$668-Z$656)/3+Z660</f>
        <v>3400</v>
      </c>
      <c r="AA664" s="106">
        <f>(AA$668-AA$656)/3+AA660</f>
        <v>1.1333333333333333</v>
      </c>
      <c r="AB664" s="148">
        <f t="shared" si="119"/>
        <v>3000</v>
      </c>
      <c r="AC664" s="131">
        <f>IF(AC663=1,($C662-Z664)/(Z663-Z664),IF(AC663=2,($C662-Z663)/(Z662-Z663),IF(AC663=3,($C662-Z662)/(Z661-Z662),0)))</f>
        <v>0.87794024157660533</v>
      </c>
      <c r="AL664" s="23"/>
    </row>
    <row r="665" spans="1:38" x14ac:dyDescent="0.25">
      <c r="A665" s="128"/>
      <c r="B665" s="186">
        <v>-7</v>
      </c>
      <c r="C665" s="25"/>
      <c r="D665" s="31">
        <f>IF(D666&gt;V$5,(1-(D666-V$5)/(Z$5-V$5))*(Y665-AC665)+AC665,IF(D666&gt;R$5,(1-(D666-R$5)/(V$5-R$5))*(U665-Y665)+Y665,IF(D666&gt;N$5,(1-(D666-N$5)/(R$5-N$5))*(Q665-U665)+U665,IF(D666&gt;J$5,(1-(D666-J$5)/(N$5-J$5))*(M665-Q665)+Q665,IF(D666&gt;F$5,(1-(D666-F$5)/(J$5-F$5))*(I665-M665)+M665,I665)))))</f>
        <v>2.2160466079778054</v>
      </c>
      <c r="E665" s="27" t="s">
        <v>6</v>
      </c>
      <c r="F665" s="3">
        <v>16100</v>
      </c>
      <c r="G665" s="74">
        <v>2.7</v>
      </c>
      <c r="H665" s="133">
        <f t="shared" si="114"/>
        <v>5962.9629629629626</v>
      </c>
      <c r="I665" s="16">
        <f>IF(I667=0,G668,IF(I667=1,(G667-G668)*I668+G668,IF(I667=2,(G666-G667)*I668+G667,IF(I667=3,(G665-G666)*I668+G666,G665))))</f>
        <v>3.3341078444655197</v>
      </c>
      <c r="J665" s="48">
        <v>15900</v>
      </c>
      <c r="K665" s="4">
        <v>2.5</v>
      </c>
      <c r="L665" s="133">
        <f t="shared" si="115"/>
        <v>6360</v>
      </c>
      <c r="M665" s="16">
        <f>IF(M667=0,K668,IF(M667=1,(K667-K668)*M668+K668,IF(M667=2,(K666-K667)*M668+K667,IF(M667=3,(K665-K666)*M668+K666,K665))))</f>
        <v>2.8663911845730028</v>
      </c>
      <c r="N665" s="48">
        <v>15700</v>
      </c>
      <c r="O665" s="4">
        <v>2.2999999999999998</v>
      </c>
      <c r="P665" s="133">
        <f t="shared" si="116"/>
        <v>6826.0869565217399</v>
      </c>
      <c r="Q665" s="16">
        <f>IF(Q667=0,O668,IF(Q667=1,(O667-O668)*Q668+O668,IF(Q667=2,(O666-O667)*Q668+O667,IF(Q667=3,(O665-O666)*Q668+O666,O665))))</f>
        <v>2.6252984389348026</v>
      </c>
      <c r="R665" s="48">
        <v>15500</v>
      </c>
      <c r="S665" s="4">
        <v>2.1</v>
      </c>
      <c r="T665" s="141">
        <f t="shared" si="117"/>
        <v>7380.9523809523807</v>
      </c>
      <c r="U665" s="16">
        <f>IF(U667=0,S668,IF(U667=1,(S667-S668)*U668+S668,IF(U667=2,(S666-S667)*U668+S667,IF(U667=3,(S665-S666)*U668+S666,S665))))</f>
        <v>2.3842056932966025</v>
      </c>
      <c r="V665" s="48">
        <v>14700</v>
      </c>
      <c r="W665" s="4">
        <v>2.0499999999999998</v>
      </c>
      <c r="X665" s="141">
        <f t="shared" si="118"/>
        <v>7170.7317073170734</v>
      </c>
      <c r="Y665" s="16">
        <f>IF(Y667=0,W668,IF(Y667=1,(W667-W668)*Y668+W668,IF(Y667=2,(W666-W667)*Y668+W667,IF(Y667=3,(W665-W666)*Y668+W666,W665))))</f>
        <v>2.1649847759895606</v>
      </c>
      <c r="Z665" s="49">
        <v>14000</v>
      </c>
      <c r="AA665" s="4">
        <v>1.95</v>
      </c>
      <c r="AB665" s="145">
        <f t="shared" si="119"/>
        <v>7179.4871794871797</v>
      </c>
      <c r="AC665" s="59">
        <f>IF(AC667=0,AA668,IF(AC667=1,(AA667-AA668)*AC668+AA668,IF(AC667=2,(AA666-AA667)*AC668+AA667,IF(AC667=3,(AA665-AA666)*AC668+AA666,AA665))))</f>
        <v>1.949566370778492</v>
      </c>
      <c r="AE665" s="23"/>
      <c r="AF665" s="23"/>
      <c r="AG665" s="23"/>
      <c r="AH665" s="23"/>
      <c r="AI665" s="23"/>
      <c r="AJ665" s="23"/>
      <c r="AK665" s="23"/>
      <c r="AL665" s="23"/>
    </row>
    <row r="666" spans="1:38" x14ac:dyDescent="0.25">
      <c r="A666" s="128"/>
      <c r="B666" s="187"/>
      <c r="C666" s="13">
        <f>C$1/(21-E$1)*(C$649-B665)</f>
        <v>9917.3553719008269</v>
      </c>
      <c r="D666" s="32">
        <f>(C666/P$1)^(1/1.3)*50+C$391+$C$2/2+$N$2/100*5+X$2/2</f>
        <v>48.835379565611262</v>
      </c>
      <c r="E666" s="28" t="s">
        <v>20</v>
      </c>
      <c r="F666" s="5">
        <v>14000</v>
      </c>
      <c r="G666" s="71">
        <v>3.05</v>
      </c>
      <c r="H666" s="134">
        <f t="shared" si="114"/>
        <v>4590.1639344262294</v>
      </c>
      <c r="I666" s="63">
        <f>$C666/I665</f>
        <v>2974.5154729662463</v>
      </c>
      <c r="J666" s="49">
        <v>14000</v>
      </c>
      <c r="K666" s="6">
        <v>2.8</v>
      </c>
      <c r="L666" s="134">
        <f t="shared" si="115"/>
        <v>5000</v>
      </c>
      <c r="M666" s="63">
        <f>$C666/M665</f>
        <v>3459.8750600672756</v>
      </c>
      <c r="N666" s="49">
        <v>14000</v>
      </c>
      <c r="O666" s="6">
        <v>2.5499999999999998</v>
      </c>
      <c r="P666" s="134">
        <f t="shared" si="116"/>
        <v>5490.1960784313733</v>
      </c>
      <c r="Q666" s="63">
        <f>$C666/Q665</f>
        <v>3777.6106612567551</v>
      </c>
      <c r="R666" s="49">
        <v>14000</v>
      </c>
      <c r="S666" s="6">
        <v>2.2999999999999998</v>
      </c>
      <c r="T666" s="139">
        <f t="shared" si="117"/>
        <v>6086.9565217391309</v>
      </c>
      <c r="U666" s="63">
        <f>$C666/U665</f>
        <v>4159.6056077645972</v>
      </c>
      <c r="V666" s="49">
        <v>14000</v>
      </c>
      <c r="W666" s="6">
        <v>2.15</v>
      </c>
      <c r="X666" s="139">
        <f t="shared" si="118"/>
        <v>6511.6279069767443</v>
      </c>
      <c r="Y666" s="63">
        <f>$C666/Y665</f>
        <v>4580.7968175516853</v>
      </c>
      <c r="Z666" s="49">
        <v>14000</v>
      </c>
      <c r="AA666" s="6">
        <v>1.95</v>
      </c>
      <c r="AB666" s="147">
        <f t="shared" si="119"/>
        <v>7179.4871794871797</v>
      </c>
      <c r="AC666" s="63">
        <f>IF($C666&gt;Z665,AB665,$C666/AC665)</f>
        <v>5086.9544738508557</v>
      </c>
      <c r="AL666" s="23"/>
    </row>
    <row r="667" spans="1:38" x14ac:dyDescent="0.25">
      <c r="A667" s="128"/>
      <c r="B667" s="187"/>
      <c r="C667" s="225">
        <f>C668/X$2/60/1.11</f>
        <v>29.831389537993957</v>
      </c>
      <c r="D667" s="38">
        <f>IF(AND(D666&lt;F$5,C666&lt;F668),C666/F668*100,IF(AND(D666&lt;J$5,C666&lt;J668),C666/(F668-((D666-F$5)/(J$5-F$5))*(F668-J668))*100,IF(AND(D666&lt;N$5,C666&lt;N668),C666/(J668-((D666-J$5)/(N$5-J$5))*(J668-N668))*100,IF(AND(D666&lt;R$5,C666&lt;R668),C666/(N668-((D666-N$5)/(R$5-N$5))*(N668-R668))*100,IF(AND(D666&lt;V$5,C670&lt;V668),C666/(R668-((D666-R$5)/(V$5-R$5))*(R668-V668))*100,100)))))</f>
        <v>100</v>
      </c>
      <c r="E667" s="28" t="s">
        <v>21</v>
      </c>
      <c r="F667" s="5">
        <v>11200</v>
      </c>
      <c r="G667" s="71">
        <v>3.25</v>
      </c>
      <c r="H667" s="134">
        <f t="shared" si="114"/>
        <v>3446.1538461538462</v>
      </c>
      <c r="I667" s="132">
        <f>IF($C666&gt;F666,3,IF($C666&gt;F667,2,IF($C666&gt;F668,1,0)))</f>
        <v>1</v>
      </c>
      <c r="J667" s="49">
        <v>11200</v>
      </c>
      <c r="K667" s="6">
        <v>3</v>
      </c>
      <c r="L667" s="134">
        <f t="shared" si="115"/>
        <v>3733.3333333333335</v>
      </c>
      <c r="M667" s="132">
        <f>IF($C666&gt;J666,3,IF($C666&gt;J667,2,IF($C666&gt;J668,1,0)))</f>
        <v>1</v>
      </c>
      <c r="N667" s="49">
        <v>11200</v>
      </c>
      <c r="O667" s="6">
        <v>2.75</v>
      </c>
      <c r="P667" s="134">
        <f t="shared" si="116"/>
        <v>4072.7272727272725</v>
      </c>
      <c r="Q667" s="132">
        <f>IF($C666&gt;N666,3,IF($C666&gt;N667,2,IF($C666&gt;N668,1,0)))</f>
        <v>1</v>
      </c>
      <c r="R667" s="49">
        <v>11200</v>
      </c>
      <c r="S667" s="6">
        <v>2.5</v>
      </c>
      <c r="T667" s="139">
        <f t="shared" si="117"/>
        <v>4480</v>
      </c>
      <c r="U667" s="132">
        <f>IF($C666&gt;R666,3,IF($C666&gt;R667,2,IF($C666&gt;R668,1,0)))</f>
        <v>1</v>
      </c>
      <c r="V667" s="49">
        <v>11200</v>
      </c>
      <c r="W667" s="6">
        <v>2.2999999999999998</v>
      </c>
      <c r="X667" s="139">
        <f t="shared" si="118"/>
        <v>4869.5652173913049</v>
      </c>
      <c r="Y667" s="132">
        <f>IF($C666&gt;V666,3,IF($C666&gt;V667,2,IF($C666&gt;V668,1,0)))</f>
        <v>1</v>
      </c>
      <c r="Z667" s="49">
        <v>11200</v>
      </c>
      <c r="AA667" s="6">
        <v>2.1</v>
      </c>
      <c r="AB667" s="147">
        <f t="shared" si="119"/>
        <v>5333.333333333333</v>
      </c>
      <c r="AC667" s="129">
        <f>IF($C666&gt;Z665,4,IF($C666&gt;Z666,3,IF($C666&gt;Z667,2,IF($C666&gt;Z668,1,0))))</f>
        <v>1</v>
      </c>
      <c r="AL667" s="23"/>
    </row>
    <row r="668" spans="1:38" ht="15.75" thickBot="1" x14ac:dyDescent="0.3">
      <c r="A668" s="128"/>
      <c r="B668" s="188"/>
      <c r="C668" s="161">
        <f>D668*D665</f>
        <v>9933.8527161519887</v>
      </c>
      <c r="D668" s="33">
        <f>IF(AND(C666&gt;Z665,D666&gt;Z$5),AB665,IF(D666&gt;V$5,((D666-V$5)/(Z$5-V$5))*(AC666-Y666)+Y666,IF(D666&gt;R$5,((D666-R$5)/(V$5-R$5))*(Y666-U666)+U666,IF(D666&gt;N$5,((D666-N$5)/(R$5-N$5))*(U666-Q666)+Q666,IF(D666&gt;J$5,((D666-J$5)/(N$5-J$5))*(Q666-M666)+M666,IF(D666&gt;F$5,((D666-F$5)/(J$5-F$5))*(M666-I666)+I666,I666))))))</f>
        <v>4482.6912396110938</v>
      </c>
      <c r="E668" s="29" t="s">
        <v>7</v>
      </c>
      <c r="F668" s="7">
        <v>5100</v>
      </c>
      <c r="G668" s="73">
        <v>3.65</v>
      </c>
      <c r="H668" s="135">
        <f t="shared" si="114"/>
        <v>1397.2602739726028</v>
      </c>
      <c r="I668" s="131">
        <f>IF(I667=1,($C666-F668)/(F667-F668),IF(I667=2,($C666-F667)/(F666-F667),IF(I667=3,($C666-F666)/(F665-F666),0)))</f>
        <v>0.78973038883620117</v>
      </c>
      <c r="J668" s="50">
        <v>4000</v>
      </c>
      <c r="K668" s="8">
        <v>2.25</v>
      </c>
      <c r="L668" s="135">
        <f t="shared" si="115"/>
        <v>1777.7777777777778</v>
      </c>
      <c r="M668" s="131">
        <f>IF(M667=1,($C666-J668)/(J667-J668),IF(M667=2,($C666-J667)/(J666-J667),IF(M667=3,($C666-J666)/(J665-J666),0)))</f>
        <v>0.82185491276400369</v>
      </c>
      <c r="N668" s="50">
        <v>4000</v>
      </c>
      <c r="O668" s="8">
        <v>2.0499999999999998</v>
      </c>
      <c r="P668" s="135">
        <f t="shared" si="116"/>
        <v>1951.2195121951222</v>
      </c>
      <c r="Q668" s="131">
        <f>IF(Q667=1,($C666-N668)/(N667-N668),IF(Q667=2,($C666-N667)/(N666-N667),IF(Q667=3,($C666-N666)/(N665-N666),0)))</f>
        <v>0.82185491276400369</v>
      </c>
      <c r="R668" s="50">
        <v>4000</v>
      </c>
      <c r="S668" s="8">
        <v>1.85</v>
      </c>
      <c r="T668" s="142">
        <f t="shared" si="117"/>
        <v>2162.1621621621621</v>
      </c>
      <c r="U668" s="131">
        <f>IF(U667=1,($C666-R668)/(R667-R668),IF(U667=2,($C666-R667)/(R666-R667),IF(U667=3,($C666-R666)/(R665-R666),0)))</f>
        <v>0.82185491276400369</v>
      </c>
      <c r="V668" s="50">
        <v>3600</v>
      </c>
      <c r="W668" s="8">
        <v>1.5</v>
      </c>
      <c r="X668" s="135">
        <f t="shared" si="118"/>
        <v>2400</v>
      </c>
      <c r="Y668" s="131">
        <f>IF(Y667=1,($C666-V668)/(V667-V668),IF(Y667=2,($C666-V667)/(V666-V667),IF(Y667=3,($C666-V666)/(V665-V666),0)))</f>
        <v>0.8312309699869509</v>
      </c>
      <c r="Z668" s="50">
        <v>3100</v>
      </c>
      <c r="AA668" s="8">
        <v>1.1499999999999999</v>
      </c>
      <c r="AB668" s="148">
        <f t="shared" si="119"/>
        <v>2695.6521739130435</v>
      </c>
      <c r="AC668" s="131">
        <f>IF(AC667=1,($C666-Z668)/(Z667-Z668),IF(AC667=2,($C666-Z667)/(Z666-Z667),IF(AC667=3,($C666-Z666)/(Z665-Z666),0)))</f>
        <v>0.84164881134578107</v>
      </c>
      <c r="AL668" s="23"/>
    </row>
    <row r="669" spans="1:38" x14ac:dyDescent="0.25">
      <c r="A669" s="128"/>
      <c r="B669" s="186">
        <v>-6</v>
      </c>
      <c r="C669" s="34"/>
      <c r="D669" s="31">
        <f>IF(D670&gt;V$5,(1-(D670-V$5)/(Z$5-V$5))*(Y669-AC669)+AC669,IF(D670&gt;R$5,(1-(D670-R$5)/(V$5-R$5))*(U669-Y669)+Y669,IF(D670&gt;N$5,(1-(D670-N$5)/(R$5-N$5))*(Q669-U669)+U669,IF(D670&gt;J$5,(1-(D670-J$5)/(N$5-J$5))*(M669-Q669)+Q669,IF(D670&gt;F$5,(1-(D670-F$5)/(J$5-F$5))*(I669-M669)+M669,I669)))))</f>
        <v>2.2630736767830877</v>
      </c>
      <c r="E669" s="27" t="s">
        <v>6</v>
      </c>
      <c r="F669" s="75">
        <f>(F$701-F$665)/9+F665</f>
        <v>16144.444444444445</v>
      </c>
      <c r="G669" s="105">
        <f>(G$701-G$665)/9+G665</f>
        <v>2.7611111111111111</v>
      </c>
      <c r="H669" s="133">
        <f t="shared" si="114"/>
        <v>5847.082494969819</v>
      </c>
      <c r="I669" s="16">
        <f>IF(I671=0,G672,IF(I671=1,(G671-G672)*I672+G672,IF(I671=2,(G670-G671)*I672+G671,IF(I671=3,(G669-G670)*I672+G670,G669))))</f>
        <v>3.4056500837249502</v>
      </c>
      <c r="J669" s="107">
        <f>(J$701-J$665)/9+J665</f>
        <v>15944.444444444445</v>
      </c>
      <c r="K669" s="105">
        <f>(K$701-K$665)/9+K665</f>
        <v>2.5555555555555554</v>
      </c>
      <c r="L669" s="133">
        <f t="shared" si="115"/>
        <v>6239.1304347826099</v>
      </c>
      <c r="M669" s="16">
        <f>IF(M671=0,K672,IF(M671=1,(K671-K672)*M672+K672,IF(M671=2,(K670-K671)*M672+K671,IF(M671=3,(K669-K670)*M672+K670,K669))))</f>
        <v>2.8988238312913635</v>
      </c>
      <c r="N669" s="107">
        <f>(N$701-N$665)/9+N665</f>
        <v>15733.333333333334</v>
      </c>
      <c r="O669" s="105">
        <f>(O$701-O$665)/9+O665</f>
        <v>2.3499999999999996</v>
      </c>
      <c r="P669" s="133">
        <f t="shared" si="116"/>
        <v>6695.0354609929091</v>
      </c>
      <c r="Q669" s="16">
        <f>IF(Q671=0,O672,IF(Q671=1,(O671-O672)*Q672+O672,IF(Q671=2,(O670-O671)*Q672+O671,IF(Q671=3,(O669-O670)*Q672+O670,O669))))</f>
        <v>2.6522492690341219</v>
      </c>
      <c r="R669" s="107">
        <f>(R$701-R$665)/9+R665</f>
        <v>15533.333333333334</v>
      </c>
      <c r="S669" s="105">
        <f>(S$701-S$665)/9+S665</f>
        <v>2.1444444444444444</v>
      </c>
      <c r="T669" s="141">
        <f t="shared" si="117"/>
        <v>7243.5233160621765</v>
      </c>
      <c r="U669" s="16">
        <f>IF(U671=0,S672,IF(U671=1,(S671-S672)*U672+S672,IF(U671=2,(S670-S671)*U672+S671,IF(U671=3,(S669-S670)*U672+S670,S669))))</f>
        <v>2.4045984756088892</v>
      </c>
      <c r="V669" s="107">
        <f>(V$701-V$665)/9+V665</f>
        <v>14744.444444444445</v>
      </c>
      <c r="W669" s="105">
        <f>(W$701-W$665)/9+W665</f>
        <v>2.0944444444444441</v>
      </c>
      <c r="X669" s="133">
        <f t="shared" si="118"/>
        <v>7039.7877984084898</v>
      </c>
      <c r="Y669" s="16">
        <f>IF(Y671=0,W672,IF(Y671=1,(W671-W672)*Y672+W672,IF(Y671=2,(W670-W671)*Y672+W671,IF(Y671=3,(W669-W670)*Y672+W670,W669))))</f>
        <v>2.1823003763174134</v>
      </c>
      <c r="Z669" s="107">
        <f>(Z$701-Z$665)/9+Z665</f>
        <v>14033.333333333334</v>
      </c>
      <c r="AA669" s="105">
        <f>(AA$701-AA$665)/9+AA665</f>
        <v>1.9944444444444445</v>
      </c>
      <c r="AB669" s="145">
        <f t="shared" si="119"/>
        <v>7036.2116991643452</v>
      </c>
      <c r="AC669" s="59">
        <f>IF(AC671=0,AA672,IF(AC671=1,(AA671-AA672)*AC672+AA672,IF(AC671=2,(AA670-AA671)*AC672+AA671,IF(AC671=3,(AA669-AA670)*AC672+AA670,AA669))))</f>
        <v>1.9594269366996639</v>
      </c>
      <c r="AE669" s="23"/>
      <c r="AF669" s="23"/>
      <c r="AG669" s="23"/>
      <c r="AH669" s="23"/>
      <c r="AI669" s="23"/>
      <c r="AJ669" s="23"/>
      <c r="AK669" s="23"/>
      <c r="AL669" s="23"/>
    </row>
    <row r="670" spans="1:38" x14ac:dyDescent="0.25">
      <c r="A670" s="128"/>
      <c r="B670" s="187"/>
      <c r="C670" s="13">
        <f>C$1/(21-E$1)*(C$649-B669)</f>
        <v>9586.7768595041325</v>
      </c>
      <c r="D670" s="32">
        <f>(C670/P$1)^(1/1.3)*50+C$391+$C$2/2+$N$2/100*5+X$2/2</f>
        <v>48.18322107289444</v>
      </c>
      <c r="E670" s="28" t="s">
        <v>20</v>
      </c>
      <c r="F670" s="5">
        <v>14000</v>
      </c>
      <c r="G670" s="104">
        <f>(G$702-G$666)/9+G666</f>
        <v>3.0888888888888886</v>
      </c>
      <c r="H670" s="134">
        <f t="shared" si="114"/>
        <v>4532.3741007194249</v>
      </c>
      <c r="I670" s="63">
        <f>$C670/I669</f>
        <v>2814.9623783482002</v>
      </c>
      <c r="J670" s="49">
        <v>14000</v>
      </c>
      <c r="K670" s="104">
        <f>(K$702-K$666)/9+K666</f>
        <v>2.8388888888888886</v>
      </c>
      <c r="L670" s="134">
        <f t="shared" si="115"/>
        <v>4931.5068493150693</v>
      </c>
      <c r="M670" s="63">
        <f>$C670/M669</f>
        <v>3307.1264131402668</v>
      </c>
      <c r="N670" s="49">
        <v>14000</v>
      </c>
      <c r="O670" s="104">
        <f>(O$702-O$666)/9+O666</f>
        <v>2.5888888888888886</v>
      </c>
      <c r="P670" s="134">
        <f t="shared" si="116"/>
        <v>5407.7253218884125</v>
      </c>
      <c r="Q670" s="63">
        <f>$C670/Q669</f>
        <v>3614.5836560058247</v>
      </c>
      <c r="R670" s="49">
        <v>14000</v>
      </c>
      <c r="S670" s="104">
        <f>(S$702-S$666)/9+S666</f>
        <v>2.3388888888888886</v>
      </c>
      <c r="T670" s="139">
        <f t="shared" si="117"/>
        <v>5985.7482185273166</v>
      </c>
      <c r="U670" s="63">
        <f>$C670/U669</f>
        <v>3986.8514251954607</v>
      </c>
      <c r="V670" s="49">
        <v>14000</v>
      </c>
      <c r="W670" s="104">
        <f>(W$702-W$666)/9+W666</f>
        <v>2.1944444444444442</v>
      </c>
      <c r="X670" s="139">
        <f t="shared" si="118"/>
        <v>6379.7468354430384</v>
      </c>
      <c r="Y670" s="63">
        <f>$C670/Y669</f>
        <v>4392.9685223633696</v>
      </c>
      <c r="Z670" s="49">
        <v>14000</v>
      </c>
      <c r="AA670" s="104">
        <f>(AA$702-AA$666)/9+AA666</f>
        <v>2</v>
      </c>
      <c r="AB670" s="147">
        <f t="shared" si="119"/>
        <v>7000</v>
      </c>
      <c r="AC670" s="63">
        <f>IF($C670&gt;Z669,AB669,$C670/AC669)</f>
        <v>4892.6431906930393</v>
      </c>
      <c r="AL670" s="23"/>
    </row>
    <row r="671" spans="1:38" x14ac:dyDescent="0.25">
      <c r="A671" s="128"/>
      <c r="B671" s="187"/>
      <c r="C671" s="225">
        <f>C672/X$2/60/1.11</f>
        <v>28.851834732708763</v>
      </c>
      <c r="D671" s="38">
        <f>IF(AND(D670&lt;F$5,C670&lt;F672),C670/F672*100,IF(AND(D670&lt;J$5,C670&lt;J672),C670/(F672-((D670-F$5)/(J$5-F$5))*(F672-J672))*100,IF(AND(D670&lt;N$5,C670&lt;N672),C670/(J672-((D670-J$5)/(N$5-J$5))*(J672-N672))*100,IF(AND(D670&lt;R$5,C670&lt;R672),C670/(N672-((D670-N$5)/(R$5-N$5))*(N672-R672))*100,IF(AND(D670&lt;V$5,C674&lt;V672),C670/(R672-((D670-R$5)/(V$5-R$5))*(R672-V672))*100,100)))))</f>
        <v>100</v>
      </c>
      <c r="E671" s="28" t="s">
        <v>21</v>
      </c>
      <c r="F671" s="5">
        <v>11200</v>
      </c>
      <c r="G671" s="104">
        <f>(G$703-G$667)/9+G667</f>
        <v>3.2944444444444443</v>
      </c>
      <c r="H671" s="134">
        <f t="shared" si="114"/>
        <v>3399.6627318718383</v>
      </c>
      <c r="I671" s="130">
        <f>IF($C670&gt;F670,3,IF($C670&gt;F671,2,IF($C670&gt;F672,1,0)))</f>
        <v>1</v>
      </c>
      <c r="J671" s="49">
        <v>11200</v>
      </c>
      <c r="K671" s="104">
        <f>(K$703-K$667)/9+K667</f>
        <v>3.0444444444444443</v>
      </c>
      <c r="L671" s="134">
        <f t="shared" si="115"/>
        <v>3678.8321167883214</v>
      </c>
      <c r="M671" s="130">
        <f>IF($C670&gt;J670,3,IF($C670&gt;J671,2,IF($C670&gt;J672,1,0)))</f>
        <v>1</v>
      </c>
      <c r="N671" s="49">
        <v>11200</v>
      </c>
      <c r="O671" s="104">
        <f>(O$703-O$667)/9+O667</f>
        <v>2.7944444444444443</v>
      </c>
      <c r="P671" s="134">
        <f t="shared" si="116"/>
        <v>4007.9522862823064</v>
      </c>
      <c r="Q671" s="130">
        <f>IF($C670&gt;N670,3,IF($C670&gt;N671,2,IF($C670&gt;N672,1,0)))</f>
        <v>1</v>
      </c>
      <c r="R671" s="49">
        <v>11200</v>
      </c>
      <c r="S671" s="104">
        <f>(S$703-S$667)/9+S667</f>
        <v>2.5444444444444443</v>
      </c>
      <c r="T671" s="139">
        <f t="shared" si="117"/>
        <v>4401.7467248908297</v>
      </c>
      <c r="U671" s="130">
        <f>IF($C670&gt;R670,3,IF($C670&gt;R671,2,IF($C670&gt;R672,1,0)))</f>
        <v>1</v>
      </c>
      <c r="V671" s="49">
        <v>11200</v>
      </c>
      <c r="W671" s="104">
        <f>(W$703-W$667)/9+W667</f>
        <v>2.3499999999999996</v>
      </c>
      <c r="X671" s="139">
        <f t="shared" si="118"/>
        <v>4765.9574468085111</v>
      </c>
      <c r="Y671" s="130">
        <f>IF($C670&gt;V670,3,IF($C670&gt;V671,2,IF($C670&gt;V672,1,0)))</f>
        <v>1</v>
      </c>
      <c r="Z671" s="49">
        <v>11200</v>
      </c>
      <c r="AA671" s="104">
        <f>(AA$703-AA$667)/9+AA667</f>
        <v>2.15</v>
      </c>
      <c r="AB671" s="147">
        <f t="shared" si="119"/>
        <v>5209.302325581396</v>
      </c>
      <c r="AC671" s="129">
        <f>IF($C670&gt;Z669,4,IF($C670&gt;Z670,3,IF($C670&gt;Z671,2,IF($C670&gt;Z672,1,0))))</f>
        <v>1</v>
      </c>
      <c r="AL671" s="23"/>
    </row>
    <row r="672" spans="1:38" ht="15.75" thickBot="1" x14ac:dyDescent="0.3">
      <c r="A672" s="128"/>
      <c r="B672" s="188"/>
      <c r="C672" s="161">
        <f>D672*D669</f>
        <v>9607.6609659920177</v>
      </c>
      <c r="D672" s="33">
        <f>IF(AND(C670&gt;Z669,D670&gt;Z$5),AB669,IF(D670&gt;V$5,((D670-V$5)/(Z$5-V$5))*(AC670-Y670)+Y670,IF(D670&gt;R$5,((D670-R$5)/(V$5-R$5))*(Y670-U670)+U670,IF(D670&gt;N$5,((D670-N$5)/(R$5-N$5))*(U670-Q670)+Q670,IF(D670&gt;J$5,((D670-J$5)/(N$5-J$5))*(Q670-M670)+M670,IF(D670&gt;F$5,((D670-F$5)/(J$5-F$5))*(M670-I670)+I670,I670))))))</f>
        <v>4245.4035255489816</v>
      </c>
      <c r="E672" s="29" t="s">
        <v>7</v>
      </c>
      <c r="F672" s="114">
        <f>(F$704-F$668)/9+F668</f>
        <v>5155.5555555555557</v>
      </c>
      <c r="G672" s="106">
        <f>(G$704-G$668)/9+G668</f>
        <v>3.7111111111111112</v>
      </c>
      <c r="H672" s="135">
        <f t="shared" si="114"/>
        <v>1389.2215568862275</v>
      </c>
      <c r="I672" s="131">
        <f>IF(I671=1,($C670-F672)/(F671-F672),IF(I671=2,($C670-F671)/(F670-F671),IF(I671=3,($C670-F670)/(F669-F670),0)))</f>
        <v>0.73310646572678662</v>
      </c>
      <c r="J672" s="108">
        <f>(J$704-J$668)/9+J668</f>
        <v>4122.2222222222226</v>
      </c>
      <c r="K672" s="106">
        <f>(K$704-K$668)/9+K668</f>
        <v>2.4055555555555554</v>
      </c>
      <c r="L672" s="135">
        <f t="shared" si="115"/>
        <v>1713.6258660508086</v>
      </c>
      <c r="M672" s="131">
        <f>IF(M671=1,($C670-J672)/(J671-J672),IF(M671=2,($C670-J671)/(J670-J671),IF(M671=3,($C670-J670)/(J669-J670),0)))</f>
        <v>0.77207208376039549</v>
      </c>
      <c r="N672" s="108">
        <f>(N$704-N$668)/9+N668</f>
        <v>4077.7777777777778</v>
      </c>
      <c r="O672" s="106">
        <f>(O$704-O$668)/9+O668</f>
        <v>2.1666666666666665</v>
      </c>
      <c r="P672" s="135">
        <f t="shared" si="116"/>
        <v>1882.0512820512822</v>
      </c>
      <c r="Q672" s="131">
        <f>IF(Q671=1,($C670-N672)/(N671-N672),IF(Q671=2,($C670-N671)/(N670-N671),IF(Q671=3,($C670-N670)/(N669-N670),0)))</f>
        <v>0.77349441085081427</v>
      </c>
      <c r="R672" s="108">
        <f>(R$704-R$668)/9+R668</f>
        <v>4022.2222222222222</v>
      </c>
      <c r="S672" s="106">
        <f>(S$704-S$668)/9+S668</f>
        <v>1.9222222222222223</v>
      </c>
      <c r="T672" s="142">
        <f t="shared" si="117"/>
        <v>2092.4855491329481</v>
      </c>
      <c r="U672" s="131">
        <f>IF(U671=1,($C670-R672)/(R671-R672),IF(U671=2,($C670-R671)/(R670-R671),IF(U671=3,($C670-R670)/(R669-R670),0)))</f>
        <v>0.775247550085715</v>
      </c>
      <c r="V672" s="108">
        <f>(V$704-V$668)/9+V668</f>
        <v>3611.1111111111113</v>
      </c>
      <c r="W672" s="106">
        <f>(W$704-W$668)/9+W668</f>
        <v>1.5611111111111111</v>
      </c>
      <c r="X672" s="142">
        <f t="shared" si="118"/>
        <v>2313.1672597864772</v>
      </c>
      <c r="Y672" s="131">
        <f>IF(Y671=1,($C670-V672)/(V671-V672),IF(Y671=2,($C670-V671)/(V670-V671),IF(Y671=3,($C670-V670)/(V669-V670),0)))</f>
        <v>0.78742301223334099</v>
      </c>
      <c r="Z672" s="108">
        <f>(Z$704-Z$668)/9+Z668</f>
        <v>3111.1111111111113</v>
      </c>
      <c r="AA672" s="106">
        <f>(AA$704-AA$668)/9+AA668</f>
        <v>1.1944444444444444</v>
      </c>
      <c r="AB672" s="148">
        <f t="shared" si="119"/>
        <v>2604.651162790698</v>
      </c>
      <c r="AC672" s="131">
        <f>IF(AC671=1,($C670-Z672)/(Z671-Z672),IF(AC671=2,($C670-Z671)/(Z670-Z671),IF(AC671=3,($C670-Z670)/(Z669-Z670),0)))</f>
        <v>0.80056307329034604</v>
      </c>
      <c r="AL672" s="23"/>
    </row>
    <row r="673" spans="1:38" x14ac:dyDescent="0.25">
      <c r="A673" s="128"/>
      <c r="B673" s="186">
        <v>-5</v>
      </c>
      <c r="C673" s="25"/>
      <c r="D673" s="31">
        <f>IF(D674&gt;V$5,(1-(D674-V$5)/(Z$5-V$5))*(Y673-AC673)+AC673,IF(D674&gt;R$5,(1-(D674-R$5)/(V$5-R$5))*(U673-Y673)+Y673,IF(D674&gt;N$5,(1-(D674-N$5)/(R$5-N$5))*(Q673-U673)+U673,IF(D674&gt;J$5,(1-(D674-J$5)/(N$5-J$5))*(M673-Q673)+Q673,IF(D674&gt;F$5,(1-(D674-F$5)/(J$5-F$5))*(I673-M673)+M673,I673)))))</f>
        <v>2.3127757972176561</v>
      </c>
      <c r="E673" s="27" t="s">
        <v>6</v>
      </c>
      <c r="F673" s="75">
        <f>(F$701-F$665)/9+F669</f>
        <v>16188.888888888891</v>
      </c>
      <c r="G673" s="105">
        <f>(G$701-G$665)/9+G669</f>
        <v>2.822222222222222</v>
      </c>
      <c r="H673" s="133">
        <f t="shared" si="114"/>
        <v>5736.2204724409457</v>
      </c>
      <c r="I673" s="16">
        <f>IF(I675=0,G676,IF(I675=1,(G675-G676)*I676+G676,IF(I675=2,(G674-G675)*I676+G675,IF(I675=3,(G673-G674)*I676+G674,G673))))</f>
        <v>3.4795350196176642</v>
      </c>
      <c r="J673" s="107">
        <f>(J$701-J$665)/9+J669</f>
        <v>15988.888888888891</v>
      </c>
      <c r="K673" s="105">
        <f>(K$701-K$665)/9+K669</f>
        <v>2.6111111111111107</v>
      </c>
      <c r="L673" s="133">
        <f t="shared" si="115"/>
        <v>6123.4042553191503</v>
      </c>
      <c r="M673" s="16">
        <f>IF(M675=0,K676,IF(M675=1,(K675-K676)*M676+K676,IF(M675=2,(K674-K675)*M676+K675,IF(M675=3,(K673-K674)*M676+K674,K673))))</f>
        <v>2.941395951968127</v>
      </c>
      <c r="N673" s="107">
        <f>(N$701-N$665)/9+N669</f>
        <v>15766.666666666668</v>
      </c>
      <c r="O673" s="105">
        <f>(O$701-O$665)/9+O669</f>
        <v>2.3999999999999995</v>
      </c>
      <c r="P673" s="133">
        <f t="shared" si="116"/>
        <v>6569.4444444444462</v>
      </c>
      <c r="Q673" s="16">
        <f>IF(Q675=0,O676,IF(Q675=1,(O675-O676)*Q676+O676,IF(Q675=2,(O674-O675)*Q676+O675,IF(Q675=3,(O673-O674)*Q676+O674,O673))))</f>
        <v>2.6855922285661316</v>
      </c>
      <c r="R673" s="107">
        <f>(R$701-R$665)/9+R669</f>
        <v>15566.666666666668</v>
      </c>
      <c r="S673" s="105">
        <f>(S$701-S$665)/9+S669</f>
        <v>2.1888888888888887</v>
      </c>
      <c r="T673" s="141">
        <f t="shared" si="117"/>
        <v>7111.6751269035549</v>
      </c>
      <c r="U673" s="16">
        <f>IF(U675=0,S676,IF(U675=1,(S675-S676)*U676+S676,IF(U675=2,(S674-S675)*U676+S675,IF(U675=3,(S673-S674)*U676+S674,S673))))</f>
        <v>2.4274084720725035</v>
      </c>
      <c r="V673" s="107">
        <f>(V$701-V$665)/9+V669</f>
        <v>14788.888888888891</v>
      </c>
      <c r="W673" s="105">
        <f>(W$701-W$665)/9+W669</f>
        <v>2.1388888888888884</v>
      </c>
      <c r="X673" s="141">
        <f t="shared" si="118"/>
        <v>6914.2857142857165</v>
      </c>
      <c r="Y673" s="16">
        <f>IF(Y675=0,W676,IF(Y675=1,(W675-W676)*Y676+W676,IF(Y675=2,(W674-W675)*Y676+W675,IF(Y675=3,(W673-W674)*Y676+W674,W673))))</f>
        <v>2.2004895664186517</v>
      </c>
      <c r="Z673" s="107">
        <f>(Z$701-Z$665)/9+Z669</f>
        <v>14066.666666666668</v>
      </c>
      <c r="AA673" s="105">
        <f>(AA$701-AA$665)/9+AA669</f>
        <v>2.0388888888888888</v>
      </c>
      <c r="AB673" s="145">
        <f t="shared" si="119"/>
        <v>6899.1825613079027</v>
      </c>
      <c r="AC673" s="59">
        <f>IF(AC675=0,AA676,IF(AC675=1,(AA675-AA676)*AC676+AA676,IF(AC675=2,(AA674-AA675)*AC676+AA675,IF(AC675=3,(AA673-AA674)*AC676+AA674,AA673))))</f>
        <v>1.9687223617947638</v>
      </c>
      <c r="AE673" s="23"/>
      <c r="AF673" s="23"/>
      <c r="AG673" s="23"/>
      <c r="AH673" s="23"/>
      <c r="AI673" s="23"/>
      <c r="AJ673" s="23"/>
      <c r="AK673" s="23"/>
      <c r="AL673" s="23"/>
    </row>
    <row r="674" spans="1:38" x14ac:dyDescent="0.25">
      <c r="A674" s="128"/>
      <c r="B674" s="187"/>
      <c r="C674" s="13">
        <f>C$1/(21-E$1)*(C$649-B673)</f>
        <v>9256.1983471074382</v>
      </c>
      <c r="D674" s="32">
        <f>(C674/P$1)^(1/1.3)*50+C$391+$C$2/2+$N$2/100*5+X$2/2</f>
        <v>47.525851130044472</v>
      </c>
      <c r="E674" s="28" t="s">
        <v>20</v>
      </c>
      <c r="F674" s="5">
        <v>14000</v>
      </c>
      <c r="G674" s="104">
        <f>(G$702-G$666)/9+G670</f>
        <v>3.1277777777777773</v>
      </c>
      <c r="H674" s="134">
        <f t="shared" si="114"/>
        <v>4476.0213143872124</v>
      </c>
      <c r="I674" s="63">
        <f>$C674/I673</f>
        <v>2660.1825516687918</v>
      </c>
      <c r="J674" s="49">
        <v>14000</v>
      </c>
      <c r="K674" s="104">
        <f>(K$702-K$666)/9+K670</f>
        <v>2.8777777777777773</v>
      </c>
      <c r="L674" s="134">
        <f t="shared" si="115"/>
        <v>4864.8648648648659</v>
      </c>
      <c r="M674" s="63">
        <f>$C674/M673</f>
        <v>3146.872606836218</v>
      </c>
      <c r="N674" s="49">
        <v>14000</v>
      </c>
      <c r="O674" s="104">
        <f>(O$702-O$666)/9+O670</f>
        <v>2.6277777777777773</v>
      </c>
      <c r="P674" s="134">
        <f t="shared" si="116"/>
        <v>5327.6955602537009</v>
      </c>
      <c r="Q674" s="63">
        <f>$C674/Q673</f>
        <v>3446.6134689589226</v>
      </c>
      <c r="R674" s="49">
        <v>14000</v>
      </c>
      <c r="S674" s="104">
        <f>(S$702-S$666)/9+S670</f>
        <v>2.3777777777777773</v>
      </c>
      <c r="T674" s="139">
        <f t="shared" si="117"/>
        <v>5887.8504672897207</v>
      </c>
      <c r="U674" s="63">
        <f>$C674/U673</f>
        <v>3813.2017967312127</v>
      </c>
      <c r="V674" s="49">
        <v>14000</v>
      </c>
      <c r="W674" s="104">
        <f>(W$702-W$666)/9+W670</f>
        <v>2.2388888888888885</v>
      </c>
      <c r="X674" s="139">
        <f t="shared" si="118"/>
        <v>6253.101736972706</v>
      </c>
      <c r="Y674" s="63">
        <f>$C674/Y673</f>
        <v>4206.4268280863143</v>
      </c>
      <c r="Z674" s="49">
        <v>14000</v>
      </c>
      <c r="AA674" s="104">
        <f>(AA$702-AA$666)/9+AA670</f>
        <v>2.0499999999999998</v>
      </c>
      <c r="AB674" s="147">
        <f t="shared" si="119"/>
        <v>6829.2682926829275</v>
      </c>
      <c r="AC674" s="63">
        <f>IF($C674&gt;Z673,AB673,$C674/AC673)</f>
        <v>4701.627068770189</v>
      </c>
      <c r="AL674" s="23"/>
    </row>
    <row r="675" spans="1:38" x14ac:dyDescent="0.25">
      <c r="A675" s="128"/>
      <c r="B675" s="187"/>
      <c r="C675" s="225">
        <f>C676/X$2/60/1.11</f>
        <v>27.863373904869913</v>
      </c>
      <c r="D675" s="38">
        <f>IF(AND(D674&lt;F$5,C674&lt;F676),C674/F676*100,IF(AND(D674&lt;J$5,C674&lt;J676),C674/(F676-((D674-F$5)/(J$5-F$5))*(F676-J676))*100,IF(AND(D674&lt;N$5,C674&lt;N676),C674/(J676-((D674-J$5)/(N$5-J$5))*(J676-N676))*100,IF(AND(D674&lt;R$5,C674&lt;R676),C674/(N676-((D674-N$5)/(R$5-N$5))*(N676-R676))*100,IF(AND(D674&lt;V$5,C678&lt;V676),C674/(R676-((D674-R$5)/(V$5-R$5))*(R676-V676))*100,100)))))</f>
        <v>100</v>
      </c>
      <c r="E675" s="28" t="s">
        <v>21</v>
      </c>
      <c r="F675" s="5">
        <v>11200</v>
      </c>
      <c r="G675" s="104">
        <f>(G$703-G$667)/9+G671</f>
        <v>3.3388888888888886</v>
      </c>
      <c r="H675" s="134">
        <f t="shared" si="114"/>
        <v>3354.409317803661</v>
      </c>
      <c r="I675" s="130">
        <f>IF($C674&gt;F674,3,IF($C674&gt;F675,2,IF($C674&gt;F676,1,0)))</f>
        <v>1</v>
      </c>
      <c r="J675" s="49">
        <v>11200</v>
      </c>
      <c r="K675" s="104">
        <f>(K$703-K$667)/9+K671</f>
        <v>3.0888888888888886</v>
      </c>
      <c r="L675" s="134">
        <f t="shared" si="115"/>
        <v>3625.8992805755402</v>
      </c>
      <c r="M675" s="130">
        <f>IF($C674&gt;J674,3,IF($C674&gt;J675,2,IF($C674&gt;J676,1,0)))</f>
        <v>1</v>
      </c>
      <c r="N675" s="49">
        <v>11200</v>
      </c>
      <c r="O675" s="104">
        <f>(O$703-O$667)/9+O671</f>
        <v>2.8388888888888886</v>
      </c>
      <c r="P675" s="134">
        <f t="shared" si="116"/>
        <v>3945.2054794520554</v>
      </c>
      <c r="Q675" s="130">
        <f>IF($C674&gt;N674,3,IF($C674&gt;N675,2,IF($C674&gt;N676,1,0)))</f>
        <v>1</v>
      </c>
      <c r="R675" s="49">
        <v>11200</v>
      </c>
      <c r="S675" s="104">
        <f>(S$703-S$667)/9+S671</f>
        <v>2.5888888888888886</v>
      </c>
      <c r="T675" s="139">
        <f t="shared" si="117"/>
        <v>4326.1802575107304</v>
      </c>
      <c r="U675" s="130">
        <f>IF($C674&gt;R674,3,IF($C674&gt;R675,2,IF($C674&gt;R676,1,0)))</f>
        <v>1</v>
      </c>
      <c r="V675" s="49">
        <v>11200</v>
      </c>
      <c r="W675" s="104">
        <f>(W$703-W$667)/9+W671</f>
        <v>2.3999999999999995</v>
      </c>
      <c r="X675" s="139">
        <f t="shared" si="118"/>
        <v>4666.6666666666679</v>
      </c>
      <c r="Y675" s="130">
        <f>IF($C674&gt;V674,3,IF($C674&gt;V675,2,IF($C674&gt;V676,1,0)))</f>
        <v>1</v>
      </c>
      <c r="Z675" s="49">
        <v>11200</v>
      </c>
      <c r="AA675" s="104">
        <f>(AA$703-AA$667)/9+AA671</f>
        <v>2.1999999999999997</v>
      </c>
      <c r="AB675" s="147">
        <f t="shared" si="119"/>
        <v>5090.9090909090919</v>
      </c>
      <c r="AC675" s="129">
        <f>IF($C674&gt;Z673,4,IF($C674&gt;Z674,3,IF($C674&gt;Z675,2,IF($C674&gt;Z676,1,0))))</f>
        <v>1</v>
      </c>
      <c r="AL675" s="23"/>
    </row>
    <row r="676" spans="1:38" ht="15.75" thickBot="1" x14ac:dyDescent="0.3">
      <c r="A676" s="128"/>
      <c r="B676" s="188"/>
      <c r="C676" s="161">
        <f>D676*D673</f>
        <v>9278.5035103216815</v>
      </c>
      <c r="D676" s="33">
        <f>IF(AND(C674&gt;Z673,D674&gt;Z$5),AB673,IF(D674&gt;V$5,((D674-V$5)/(Z$5-V$5))*(AC674-Y674)+Y674,IF(D674&gt;R$5,((D674-R$5)/(V$5-R$5))*(Y674-U674)+U674,IF(D674&gt;N$5,((D674-N$5)/(R$5-N$5))*(U674-Q674)+Q674,IF(D674&gt;J$5,((D674-J$5)/(N$5-J$5))*(Q674-M674)+M674,IF(D674&gt;F$5,((D674-F$5)/(J$5-F$5))*(M674-I674)+I674,I674))))))</f>
        <v>4011.8473746932241</v>
      </c>
      <c r="E676" s="29" t="s">
        <v>7</v>
      </c>
      <c r="F676" s="114">
        <f>(F$704-F$668)/9+F672</f>
        <v>5211.1111111111113</v>
      </c>
      <c r="G676" s="106">
        <f>(G$704-G$668)/9+G672</f>
        <v>3.7722222222222226</v>
      </c>
      <c r="H676" s="135">
        <f t="shared" si="114"/>
        <v>1381.443298969072</v>
      </c>
      <c r="I676" s="131">
        <f>IF(I675=1,($C674-F676)/(F675-F676),IF(I675=2,($C674-F675)/(F674-F675),IF(I675=3,($C674-F674)/(F673-F674),0)))</f>
        <v>0.67543200601051845</v>
      </c>
      <c r="J676" s="108">
        <f>(J$704-J$668)/9+J672</f>
        <v>4244.4444444444453</v>
      </c>
      <c r="K676" s="106">
        <f>(K$704-K$668)/9+K672</f>
        <v>2.5611111111111109</v>
      </c>
      <c r="L676" s="135">
        <f t="shared" si="115"/>
        <v>1657.2668112798269</v>
      </c>
      <c r="M676" s="131">
        <f>IF(M675=1,($C674-J676)/(J675-J676),IF(M675=2,($C674-J675)/(J674-J675),IF(M675=3,($C674-J674)/(J673-J674),0)))</f>
        <v>0.72053969846592558</v>
      </c>
      <c r="N676" s="108">
        <f>(N$704-N$668)/9+N672</f>
        <v>4155.5555555555557</v>
      </c>
      <c r="O676" s="106">
        <f>(O$704-O$668)/9+O672</f>
        <v>2.2833333333333332</v>
      </c>
      <c r="P676" s="135">
        <f t="shared" si="116"/>
        <v>1819.9513381995134</v>
      </c>
      <c r="Q676" s="131">
        <f>IF(Q675=1,($C674-N676)/(N675-N676),IF(Q675=2,($C674-N675)/(N674-N675),IF(Q675=3,($C674-N674)/(N673-N674),0)))</f>
        <v>0.72406601141903693</v>
      </c>
      <c r="R676" s="108">
        <f>(R$704-R$668)/9+R672</f>
        <v>4044.4444444444443</v>
      </c>
      <c r="S676" s="106">
        <f>(S$704-S$668)/9+S672</f>
        <v>1.9944444444444445</v>
      </c>
      <c r="T676" s="142">
        <f t="shared" si="117"/>
        <v>2027.8551532033425</v>
      </c>
      <c r="U676" s="131">
        <f>IF(U675=1,($C674-R676)/(R675-R676),IF(U675=2,($C674-R675)/(R674-R675),IF(U675=3,($C674-R674)/(R673-R674),0)))</f>
        <v>0.72835070068271657</v>
      </c>
      <c r="V676" s="108">
        <f>(V$704-V$668)/9+V672</f>
        <v>3622.2222222222226</v>
      </c>
      <c r="W676" s="106">
        <f>(W$704-W$668)/9+W672</f>
        <v>1.6222222222222222</v>
      </c>
      <c r="X676" s="142">
        <f t="shared" si="118"/>
        <v>2232.8767123287676</v>
      </c>
      <c r="Y676" s="131">
        <f>IF(Y675=1,($C674-V676)/(V675-V676),IF(Y675=2,($C674-V675)/(V674-V675),IF(Y675=3,($C674-V674)/(V673-V674),0)))</f>
        <v>0.74348658539540968</v>
      </c>
      <c r="Z676" s="108">
        <f>(Z$704-Z$668)/9+Z672</f>
        <v>3122.2222222222226</v>
      </c>
      <c r="AA676" s="106">
        <f>(AA$704-AA$668)/9+AA672</f>
        <v>1.2388888888888889</v>
      </c>
      <c r="AB676" s="148">
        <f t="shared" si="119"/>
        <v>2520.1793721973095</v>
      </c>
      <c r="AC676" s="131">
        <f>IF(AC675=1,($C674-Z676)/(Z675-Z676),IF(AC675=2,($C674-Z675)/(Z674-Z675),IF(AC675=3,($C674-Z674)/(Z673-Z674),0)))</f>
        <v>0.7593643070696966</v>
      </c>
      <c r="AL676" s="23"/>
    </row>
    <row r="677" spans="1:38" x14ac:dyDescent="0.25">
      <c r="A677" s="128"/>
      <c r="B677" s="186">
        <v>-4</v>
      </c>
      <c r="C677" s="34"/>
      <c r="D677" s="31">
        <f>IF(D678&gt;V$5,(1-(D678-V$5)/(Z$5-V$5))*(Y677-AC677)+AC677,IF(D678&gt;R$5,(1-(D678-R$5)/(V$5-R$5))*(U677-Y677)+Y677,IF(D678&gt;N$5,(1-(D678-N$5)/(R$5-N$5))*(Q677-U677)+U677,IF(D678&gt;J$5,(1-(D678-J$5)/(N$5-J$5))*(M677-Q677)+Q677,IF(D678&gt;F$5,(1-(D678-F$5)/(J$5-F$5))*(I677-M677)+M677,I677)))))</f>
        <v>2.3658025918647536</v>
      </c>
      <c r="E677" s="27" t="s">
        <v>6</v>
      </c>
      <c r="F677" s="75">
        <f>(F$701-F$665)/9+F673</f>
        <v>16233.333333333336</v>
      </c>
      <c r="G677" s="105">
        <f>(G$701-G$665)/9+G673</f>
        <v>2.8833333333333329</v>
      </c>
      <c r="H677" s="133">
        <f t="shared" si="114"/>
        <v>5630.0578034682103</v>
      </c>
      <c r="I677" s="16">
        <f>IF(I679=0,G680,IF(I679=1,(G679-G680)*I680+G680,IF(I679=2,(G678-G679)*I680+G679,IF(I679=3,(G677-G678)*I680+G678,G677))))</f>
        <v>3.5558284582288668</v>
      </c>
      <c r="J677" s="107">
        <f>(J$701-J$665)/9+J673</f>
        <v>16033.333333333336</v>
      </c>
      <c r="K677" s="105">
        <f>(K$701-K$665)/9+K673</f>
        <v>2.6666666666666661</v>
      </c>
      <c r="L677" s="133">
        <f t="shared" si="115"/>
        <v>6012.5000000000018</v>
      </c>
      <c r="M677" s="16">
        <f>IF(M679=0,K680,IF(M679=1,(K679-K680)*M680+K680,IF(M679=2,(K678-K679)*M680+K679,IF(M679=3,(K677-K678)*M680+K678,K677))))</f>
        <v>2.9946516159376464</v>
      </c>
      <c r="N677" s="107">
        <f>(N$701-N$665)/9+N673</f>
        <v>15800.000000000002</v>
      </c>
      <c r="O677" s="105">
        <f>(O$701-O$665)/9+O673</f>
        <v>2.4499999999999993</v>
      </c>
      <c r="P677" s="133">
        <f t="shared" si="116"/>
        <v>6448.9795918367372</v>
      </c>
      <c r="Q677" s="16">
        <f>IF(Q679=0,O680,IF(Q679=1,(O679-O680)*Q680+O680,IF(Q679=2,(O678-O679)*Q680+O679,IF(Q679=3,(O677-O678)*Q680+O678,O677))))</f>
        <v>2.7255414079902986</v>
      </c>
      <c r="R677" s="107">
        <f>(R$701-R$665)/9+R673</f>
        <v>15600.000000000002</v>
      </c>
      <c r="S677" s="105">
        <f>(S$701-S$665)/9+S673</f>
        <v>2.2333333333333329</v>
      </c>
      <c r="T677" s="141">
        <f t="shared" si="117"/>
        <v>6985.074626865674</v>
      </c>
      <c r="U677" s="16">
        <f>IF(U679=0,S680,IF(U679=1,(S679-S680)*U680+S680,IF(U679=2,(S678-S679)*U680+S679,IF(U679=3,(S677-S678)*U680+S678,S677))))</f>
        <v>2.4526582734739062</v>
      </c>
      <c r="V677" s="107">
        <f>(V$701-V$665)/9+V673</f>
        <v>14833.333333333336</v>
      </c>
      <c r="W677" s="105">
        <f>(W$701-W$665)/9+W673</f>
        <v>2.1833333333333327</v>
      </c>
      <c r="X677" s="133">
        <f t="shared" si="118"/>
        <v>6793.8931297709951</v>
      </c>
      <c r="Y677" s="16">
        <f>IF(Y679=0,W680,IF(Y679=1,(W679-W680)*Y680+W680,IF(Y679=2,(W678-W679)*Y680+W679,IF(Y679=3,(W677-W678)*Y680+W678,W677))))</f>
        <v>2.2195561947063744</v>
      </c>
      <c r="Z677" s="107">
        <f>(Z$701-Z$665)/9+Z673</f>
        <v>14100.000000000002</v>
      </c>
      <c r="AA677" s="105">
        <f>(AA$701-AA$665)/9+AA673</f>
        <v>2.083333333333333</v>
      </c>
      <c r="AB677" s="145">
        <f t="shared" si="119"/>
        <v>6768.0000000000018</v>
      </c>
      <c r="AC677" s="59">
        <f>IF(AC679=0,AA680,IF(AC679=1,(AA679-AA680)*AC680+AA680,IF(AC679=2,(AA678-AA679)*AC680+AA679,IF(AC679=3,(AA677-AA678)*AC680+AA678,AA677))))</f>
        <v>1.9774503107711219</v>
      </c>
      <c r="AE677" s="23"/>
      <c r="AF677" s="23"/>
      <c r="AG677" s="23"/>
      <c r="AH677" s="23"/>
      <c r="AI677" s="23"/>
      <c r="AJ677" s="23"/>
      <c r="AK677" s="23"/>
      <c r="AL677" s="23"/>
    </row>
    <row r="678" spans="1:38" x14ac:dyDescent="0.25">
      <c r="A678" s="128"/>
      <c r="B678" s="187"/>
      <c r="C678" s="13">
        <f>C$1/(21-E$1)*(C$649-B677)</f>
        <v>8925.6198347107438</v>
      </c>
      <c r="D678" s="32">
        <f>(C678/P$1)^(1/1.3)*50+C$391+$C$2/2+$N$2/100*5+X$2/2</f>
        <v>46.863039619131243</v>
      </c>
      <c r="E678" s="28" t="s">
        <v>20</v>
      </c>
      <c r="F678" s="5">
        <v>14000</v>
      </c>
      <c r="G678" s="104">
        <f>(G$702-G$666)/9+G674</f>
        <v>3.1666666666666661</v>
      </c>
      <c r="H678" s="134">
        <f t="shared" si="114"/>
        <v>4421.0526315789484</v>
      </c>
      <c r="I678" s="63">
        <f>$C678/I677</f>
        <v>2510.1379156958915</v>
      </c>
      <c r="J678" s="49">
        <v>14000</v>
      </c>
      <c r="K678" s="104">
        <f>(K$702-K$666)/9+K674</f>
        <v>2.9166666666666661</v>
      </c>
      <c r="L678" s="134">
        <f t="shared" si="115"/>
        <v>4800.0000000000009</v>
      </c>
      <c r="M678" s="63">
        <f>$C678/M677</f>
        <v>2980.520267268575</v>
      </c>
      <c r="N678" s="49">
        <v>14000</v>
      </c>
      <c r="O678" s="104">
        <f>(O$702-O$666)/9+O674</f>
        <v>2.6666666666666661</v>
      </c>
      <c r="P678" s="134">
        <f t="shared" si="116"/>
        <v>5250.0000000000009</v>
      </c>
      <c r="Q678" s="63">
        <f>$C678/Q677</f>
        <v>3274.8061755892113</v>
      </c>
      <c r="R678" s="49">
        <v>14000</v>
      </c>
      <c r="S678" s="104">
        <f>(S$702-S$666)/9+S674</f>
        <v>2.4166666666666661</v>
      </c>
      <c r="T678" s="139">
        <f t="shared" si="117"/>
        <v>5793.1034482758632</v>
      </c>
      <c r="U678" s="63">
        <f>$C678/U677</f>
        <v>3639.1616114007752</v>
      </c>
      <c r="V678" s="49">
        <v>14000</v>
      </c>
      <c r="W678" s="104">
        <f>(W$702-W$666)/9+W674</f>
        <v>2.2833333333333328</v>
      </c>
      <c r="X678" s="139">
        <f t="shared" si="118"/>
        <v>6131.3868613138702</v>
      </c>
      <c r="Y678" s="63">
        <f>$C678/Y677</f>
        <v>4021.3533930784374</v>
      </c>
      <c r="Z678" s="49">
        <v>14000</v>
      </c>
      <c r="AA678" s="104">
        <f>(AA$702-AA$666)/9+AA674</f>
        <v>2.0999999999999996</v>
      </c>
      <c r="AB678" s="147">
        <f t="shared" si="119"/>
        <v>6666.6666666666679</v>
      </c>
      <c r="AC678" s="63">
        <f>IF($C678&gt;Z677,AB677,$C678/AC677)</f>
        <v>4513.7011969874129</v>
      </c>
      <c r="AL678" s="23"/>
    </row>
    <row r="679" spans="1:38" x14ac:dyDescent="0.25">
      <c r="A679" s="128"/>
      <c r="B679" s="187"/>
      <c r="C679" s="225">
        <f>C680/X$2/60/1.11</f>
        <v>26.866205542810903</v>
      </c>
      <c r="D679" s="38">
        <f>IF(AND(D678&lt;F$5,C678&lt;F680),C678/F680*100,IF(AND(D678&lt;J$5,C678&lt;J680),C678/(F680-((D678-F$5)/(J$5-F$5))*(F680-J680))*100,IF(AND(D678&lt;N$5,C678&lt;N680),C678/(J680-((D678-J$5)/(N$5-J$5))*(J680-N680))*100,IF(AND(D678&lt;R$5,C678&lt;R680),C678/(N680-((D678-N$5)/(R$5-N$5))*(N680-R680))*100,IF(AND(D678&lt;V$5,C682&lt;V680),C678/(R680-((D678-R$5)/(V$5-R$5))*(R680-V680))*100,100)))))</f>
        <v>100</v>
      </c>
      <c r="E679" s="28" t="s">
        <v>21</v>
      </c>
      <c r="F679" s="5">
        <v>11200</v>
      </c>
      <c r="G679" s="104">
        <f>(G$703-G$667)/9+G675</f>
        <v>3.3833333333333329</v>
      </c>
      <c r="H679" s="134">
        <f t="shared" si="114"/>
        <v>3310.3448275862074</v>
      </c>
      <c r="I679" s="130">
        <f>IF($C678&gt;F678,3,IF($C678&gt;F679,2,IF($C678&gt;F680,1,0)))</f>
        <v>1</v>
      </c>
      <c r="J679" s="49">
        <v>11200</v>
      </c>
      <c r="K679" s="104">
        <f>(K$703-K$667)/9+K675</f>
        <v>3.1333333333333329</v>
      </c>
      <c r="L679" s="134">
        <f t="shared" si="115"/>
        <v>3574.4680851063836</v>
      </c>
      <c r="M679" s="130">
        <f>IF($C678&gt;J678,3,IF($C678&gt;J679,2,IF($C678&gt;J680,1,0)))</f>
        <v>1</v>
      </c>
      <c r="N679" s="49">
        <v>11200</v>
      </c>
      <c r="O679" s="104">
        <f>(O$703-O$667)/9+O675</f>
        <v>2.8833333333333329</v>
      </c>
      <c r="P679" s="134">
        <f t="shared" si="116"/>
        <v>3884.3930635838155</v>
      </c>
      <c r="Q679" s="130">
        <f>IF($C678&gt;N678,3,IF($C678&gt;N679,2,IF($C678&gt;N680,1,0)))</f>
        <v>1</v>
      </c>
      <c r="R679" s="49">
        <v>11200</v>
      </c>
      <c r="S679" s="104">
        <f>(S$703-S$667)/9+S675</f>
        <v>2.6333333333333329</v>
      </c>
      <c r="T679" s="139">
        <f t="shared" si="117"/>
        <v>4253.1645569620259</v>
      </c>
      <c r="U679" s="130">
        <f>IF($C678&gt;R678,3,IF($C678&gt;R679,2,IF($C678&gt;R680,1,0)))</f>
        <v>1</v>
      </c>
      <c r="V679" s="49">
        <v>11200</v>
      </c>
      <c r="W679" s="104">
        <f>(W$703-W$667)/9+W675</f>
        <v>2.4499999999999993</v>
      </c>
      <c r="X679" s="139">
        <f t="shared" si="118"/>
        <v>4571.4285714285725</v>
      </c>
      <c r="Y679" s="130">
        <f>IF($C678&gt;V678,3,IF($C678&gt;V679,2,IF($C678&gt;V680,1,0)))</f>
        <v>1</v>
      </c>
      <c r="Z679" s="49">
        <v>11200</v>
      </c>
      <c r="AA679" s="104">
        <f>(AA$703-AA$667)/9+AA675</f>
        <v>2.2499999999999996</v>
      </c>
      <c r="AB679" s="147">
        <f t="shared" si="119"/>
        <v>4977.7777777777792</v>
      </c>
      <c r="AC679" s="129">
        <f>IF($C678&gt;Z677,4,IF($C678&gt;Z678,3,IF($C678&gt;Z679,2,IF($C678&gt;Z680,1,0))))</f>
        <v>1</v>
      </c>
      <c r="AL679" s="23"/>
    </row>
    <row r="680" spans="1:38" ht="15.75" thickBot="1" x14ac:dyDescent="0.3">
      <c r="A680" s="128"/>
      <c r="B680" s="188"/>
      <c r="C680" s="161">
        <f>D680*D677</f>
        <v>8946.4464457560316</v>
      </c>
      <c r="D680" s="33">
        <f>IF(AND(C678&gt;Z677,D678&gt;Z$5),AB677,IF(D678&gt;V$5,((D678-V$5)/(Z$5-V$5))*(AC678-Y678)+Y678,IF(D678&gt;R$5,((D678-R$5)/(V$5-R$5))*(Y678-U678)+U678,IF(D678&gt;N$5,((D678-N$5)/(R$5-N$5))*(U678-Q678)+Q678,IF(D678&gt;J$5,((D678-J$5)/(N$5-J$5))*(Q678-M678)+M678,IF(D678&gt;F$5,((D678-F$5)/(J$5-F$5))*(M678-I678)+I678,I678))))))</f>
        <v>3781.5692976751438</v>
      </c>
      <c r="E680" s="29" t="s">
        <v>7</v>
      </c>
      <c r="F680" s="114">
        <f>(F$704-F$668)/9+F676</f>
        <v>5266.666666666667</v>
      </c>
      <c r="G680" s="106">
        <f>(G$704-G$668)/9+G676</f>
        <v>3.8333333333333339</v>
      </c>
      <c r="H680" s="135">
        <f t="shared" si="114"/>
        <v>1373.9130434782608</v>
      </c>
      <c r="I680" s="131">
        <f>IF(I679=1,($C678-F680)/(F679-F680),IF(I679=2,($C678-F679)/(F678-F679),IF(I679=3,($C678-F678)/(F677-F678),0)))</f>
        <v>0.61667750023214785</v>
      </c>
      <c r="J680" s="108">
        <f>(J$704-J$668)/9+J676</f>
        <v>4366.6666666666679</v>
      </c>
      <c r="K680" s="106">
        <f>(K$704-K$668)/9+K676</f>
        <v>2.7166666666666663</v>
      </c>
      <c r="L680" s="135">
        <f t="shared" si="115"/>
        <v>1607.3619631901847</v>
      </c>
      <c r="M680" s="131">
        <f>IF(M679=1,($C678-J680)/(J679-J680),IF(M679=2,($C678-J679)/(J678-J679),IF(M679=3,($C678-J678)/(J677-J678),0)))</f>
        <v>0.66716387825035273</v>
      </c>
      <c r="N680" s="108">
        <f>(N$704-N$668)/9+N676</f>
        <v>4233.333333333333</v>
      </c>
      <c r="O680" s="106">
        <f>(O$704-O$668)/9+O676</f>
        <v>2.4</v>
      </c>
      <c r="P680" s="135">
        <f t="shared" si="116"/>
        <v>1763.8888888888889</v>
      </c>
      <c r="Q680" s="131">
        <f>IF(Q679=1,($C678-N680)/(N679-N680),IF(Q679=2,($C678-N679)/(N678-N679),IF(Q679=3,($C678-N678)/(N677-N678),0)))</f>
        <v>0.67353394756613549</v>
      </c>
      <c r="R680" s="108">
        <f>(R$704-R$668)/9+R676</f>
        <v>4066.6666666666665</v>
      </c>
      <c r="S680" s="106">
        <f>(S$704-S$668)/9+S676</f>
        <v>2.0666666666666669</v>
      </c>
      <c r="T680" s="142">
        <f t="shared" si="117"/>
        <v>1967.7419354838707</v>
      </c>
      <c r="U680" s="131">
        <f>IF(U679=1,($C678-R680)/(R679-R680),IF(U679=2,($C678-R679)/(R678-R679),IF(U679=3,($C678-R678)/(R677-R678),0)))</f>
        <v>0.68116165907159965</v>
      </c>
      <c r="V680" s="108">
        <f>(V$704-V$668)/9+V676</f>
        <v>3633.3333333333339</v>
      </c>
      <c r="W680" s="106">
        <f>(W$704-W$668)/9+W676</f>
        <v>1.6833333333333333</v>
      </c>
      <c r="X680" s="142">
        <f t="shared" si="118"/>
        <v>2158.4158415841589</v>
      </c>
      <c r="Y680" s="131">
        <f>IF(Y679=1,($C678-V680)/(V679-V680),IF(Y679=2,($C678-V679)/(V678-V679),IF(Y679=3,($C678-V678)/(V677-V678),0)))</f>
        <v>0.69942112353005426</v>
      </c>
      <c r="Z680" s="108">
        <f>(Z$704-Z$668)/9+Z676</f>
        <v>3133.3333333333339</v>
      </c>
      <c r="AA680" s="106">
        <f>(AA$704-AA$668)/9+AA676</f>
        <v>1.2833333333333334</v>
      </c>
      <c r="AB680" s="148">
        <f t="shared" si="119"/>
        <v>2441.5584415584417</v>
      </c>
      <c r="AC680" s="131">
        <f>IF(AC679=1,($C678-Z680)/(Z679-Z680),IF(AC679=2,($C678-Z679)/(Z678-Z679),IF(AC679=3,($C678-Z678)/(Z677-Z678),0)))</f>
        <v>0.71805204562529878</v>
      </c>
      <c r="AL680" s="23"/>
    </row>
    <row r="681" spans="1:38" x14ac:dyDescent="0.25">
      <c r="A681" s="128"/>
      <c r="B681" s="186">
        <v>-3</v>
      </c>
      <c r="C681" s="25"/>
      <c r="D681" s="31">
        <f>IF(D682&gt;V$5,(1-(D682-V$5)/(Z$5-V$5))*(Y681-AC681)+AC681,IF(D682&gt;R$5,(1-(D682-R$5)/(V$5-R$5))*(U681-Y681)+Y681,IF(D682&gt;N$5,(1-(D682-N$5)/(R$5-N$5))*(Q681-U681)+U681,IF(D682&gt;J$5,(1-(D682-J$5)/(N$5-J$5))*(M681-Q681)+Q681,IF(D682&gt;F$5,(1-(D682-F$5)/(J$5-F$5))*(I681-M681)+M681,I681)))))</f>
        <v>2.4228259196542568</v>
      </c>
      <c r="E681" s="27" t="s">
        <v>6</v>
      </c>
      <c r="F681" s="75">
        <f>(F$701-F$665)/9+F677</f>
        <v>16277.777777777781</v>
      </c>
      <c r="G681" s="105">
        <f>(G$701-G$665)/9+G677</f>
        <v>2.9444444444444438</v>
      </c>
      <c r="H681" s="133">
        <f t="shared" si="114"/>
        <v>5528.3018867924557</v>
      </c>
      <c r="I681" s="16">
        <f>IF(I683=0,G684,IF(I683=1,(G683-G684)*I684+G684,IF(I683=2,(G682-G683)*I684+G683,IF(I683=3,(G681-G682)*I684+G682,G681))))</f>
        <v>3.6345986935864922</v>
      </c>
      <c r="J681" s="107">
        <f>(J$701-J$665)/9+J677</f>
        <v>16077.777777777781</v>
      </c>
      <c r="K681" s="105">
        <f>(K$701-K$665)/9+K677</f>
        <v>2.7222222222222214</v>
      </c>
      <c r="L681" s="133">
        <f t="shared" si="115"/>
        <v>5906.122448979595</v>
      </c>
      <c r="M681" s="16">
        <f>IF(M683=0,K684,IF(M683=1,(K683-K684)*M684+K684,IF(M683=2,(K682-K683)*M684+K683,IF(M683=3,(K681-K682)*M684+K682,K681))))</f>
        <v>3.059174526724195</v>
      </c>
      <c r="N681" s="107">
        <f>(N$701-N$665)/9+N677</f>
        <v>15833.333333333336</v>
      </c>
      <c r="O681" s="105">
        <f>(O$701-O$665)/9+O677</f>
        <v>2.4999999999999991</v>
      </c>
      <c r="P681" s="133">
        <f t="shared" si="116"/>
        <v>6333.3333333333367</v>
      </c>
      <c r="Q681" s="16">
        <f>IF(Q683=0,O684,IF(Q683=1,(O683-O684)*Q684+O684,IF(Q683=2,(O682-O683)*Q684+O683,IF(Q683=3,(O681-O682)*Q684+O682,O681))))</f>
        <v>2.7723205663674868</v>
      </c>
      <c r="R681" s="107">
        <f>(R$701-R$665)/9+R677</f>
        <v>15633.333333333336</v>
      </c>
      <c r="S681" s="105">
        <f>(S$701-S$665)/9+S677</f>
        <v>2.2777777777777772</v>
      </c>
      <c r="T681" s="141">
        <f t="shared" si="117"/>
        <v>6863.4146341463438</v>
      </c>
      <c r="U681" s="16">
        <f>IF(U683=0,S684,IF(U683=1,(S683-S684)*U684+S684,IF(U683=2,(S682-S683)*U684+S683,IF(U683=3,(S681-S682)*U684+S682,S681))))</f>
        <v>2.4803707529843892</v>
      </c>
      <c r="V681" s="107">
        <f>(V$701-V$665)/9+V677</f>
        <v>14877.777777777781</v>
      </c>
      <c r="W681" s="105">
        <f>(W$701-W$665)/9+W677</f>
        <v>2.227777777777777</v>
      </c>
      <c r="X681" s="141">
        <f t="shared" si="118"/>
        <v>6678.3042394015001</v>
      </c>
      <c r="Y681" s="16">
        <f>IF(Y683=0,W684,IF(Y683=1,(W683-W684)*Y684+W684,IF(Y683=2,(W682-W683)*Y684+W683,IF(Y683=3,(W681-W682)*Y684+W682,W681))))</f>
        <v>2.2395041322314042</v>
      </c>
      <c r="Z681" s="107">
        <f>(Z$701-Z$665)/9+Z677</f>
        <v>14133.333333333336</v>
      </c>
      <c r="AA681" s="105">
        <f>(AA$701-AA$665)/9+AA677</f>
        <v>2.1277777777777773</v>
      </c>
      <c r="AB681" s="145">
        <f t="shared" si="119"/>
        <v>6642.2976501305511</v>
      </c>
      <c r="AC681" s="59">
        <f>IF(AC683=0,AA684,IF(AC683=1,(AA683-AA684)*AC684+AA684,IF(AC683=2,(AA682-AA683)*AC684+AA683,IF(AC683=3,(AA681-AA682)*AC684+AA682,AA681))))</f>
        <v>1.9856084354516952</v>
      </c>
      <c r="AE681" s="23"/>
      <c r="AF681" s="23"/>
      <c r="AG681" s="23"/>
      <c r="AH681" s="23"/>
      <c r="AI681" s="23"/>
      <c r="AJ681" s="23"/>
      <c r="AK681" s="23"/>
      <c r="AL681" s="23"/>
    </row>
    <row r="682" spans="1:38" x14ac:dyDescent="0.25">
      <c r="A682" s="128"/>
      <c r="B682" s="187"/>
      <c r="C682" s="13">
        <f>C$1/(21-E$1)*(C$649-B681)</f>
        <v>8595.0413223140495</v>
      </c>
      <c r="D682" s="32">
        <f>(C682/P$1)^(1/1.3)*50+C$391+$C$2/2+$N$2/100*5+X$2/2</f>
        <v>46.194537315926937</v>
      </c>
      <c r="E682" s="28" t="s">
        <v>20</v>
      </c>
      <c r="F682" s="5">
        <v>14000</v>
      </c>
      <c r="G682" s="104">
        <f>(G$702-G$666)/9+G678</f>
        <v>3.2055555555555548</v>
      </c>
      <c r="H682" s="134">
        <f t="shared" si="114"/>
        <v>4367.4176776429822</v>
      </c>
      <c r="I682" s="63">
        <f>$C682/I681</f>
        <v>2364.7841335222538</v>
      </c>
      <c r="J682" s="49">
        <v>14000</v>
      </c>
      <c r="K682" s="104">
        <f>(K$702-K$666)/9+K678</f>
        <v>2.9555555555555548</v>
      </c>
      <c r="L682" s="134">
        <f t="shared" si="115"/>
        <v>4736.8421052631593</v>
      </c>
      <c r="M682" s="63">
        <f>$C682/M681</f>
        <v>2809.5949568191963</v>
      </c>
      <c r="N682" s="49">
        <v>14000</v>
      </c>
      <c r="O682" s="104">
        <f>(O$702-O$666)/9+O678</f>
        <v>2.7055555555555548</v>
      </c>
      <c r="P682" s="134">
        <f t="shared" si="116"/>
        <v>5174.5379876796733</v>
      </c>
      <c r="Q682" s="63">
        <f>$C682/Q681</f>
        <v>3100.3057245922864</v>
      </c>
      <c r="R682" s="49">
        <v>14000</v>
      </c>
      <c r="S682" s="104">
        <f>(S$702-S$666)/9+S678</f>
        <v>2.4555555555555548</v>
      </c>
      <c r="T682" s="139">
        <f t="shared" si="117"/>
        <v>5701.3574660633503</v>
      </c>
      <c r="U682" s="63">
        <f>$C682/U681</f>
        <v>3465.2244274258078</v>
      </c>
      <c r="V682" s="49">
        <v>14000</v>
      </c>
      <c r="W682" s="104">
        <f>(W$702-W$666)/9+W678</f>
        <v>2.3277777777777771</v>
      </c>
      <c r="X682" s="139">
        <f t="shared" si="118"/>
        <v>6014.319809069214</v>
      </c>
      <c r="Y682" s="63">
        <f>$C682/Y681</f>
        <v>3837.9216178315755</v>
      </c>
      <c r="Z682" s="49">
        <v>14000</v>
      </c>
      <c r="AA682" s="104">
        <f>(AA$702-AA$666)/9+AA678</f>
        <v>2.1499999999999995</v>
      </c>
      <c r="AB682" s="147">
        <f t="shared" si="119"/>
        <v>6511.6279069767461</v>
      </c>
      <c r="AC682" s="63">
        <f>IF($C682&gt;Z681,AB681,$C682/AC681)</f>
        <v>4328.6688195191973</v>
      </c>
      <c r="AL682" s="23"/>
    </row>
    <row r="683" spans="1:38" x14ac:dyDescent="0.25">
      <c r="A683" s="128"/>
      <c r="B683" s="187"/>
      <c r="C683" s="225">
        <f>C684/X$2/60/1.11</f>
        <v>25.859952912869439</v>
      </c>
      <c r="D683" s="38">
        <f>IF(AND(D682&lt;F$5,C682&lt;F684),C682/F684*100,IF(AND(D682&lt;J$5,C682&lt;J684),C682/(F684-((D682-F$5)/(J$5-F$5))*(F684-J684))*100,IF(AND(D682&lt;N$5,C682&lt;N684),C682/(J684-((D682-J$5)/(N$5-J$5))*(J684-N684))*100,IF(AND(D682&lt;R$5,C682&lt;R684),C682/(N684-((D682-N$5)/(R$5-N$5))*(N684-R684))*100,IF(AND(D682&lt;V$5,C686&lt;V684),C682/(R684-((D682-R$5)/(V$5-R$5))*(R684-V684))*100,100)))))</f>
        <v>100</v>
      </c>
      <c r="E683" s="28" t="s">
        <v>21</v>
      </c>
      <c r="F683" s="5">
        <v>11200</v>
      </c>
      <c r="G683" s="104">
        <f>(G$703-G$667)/9+G679</f>
        <v>3.4277777777777771</v>
      </c>
      <c r="H683" s="134">
        <f t="shared" si="114"/>
        <v>3267.4230145867105</v>
      </c>
      <c r="I683" s="130">
        <f>IF($C682&gt;F682,3,IF($C682&gt;F683,2,IF($C682&gt;F684,1,0)))</f>
        <v>1</v>
      </c>
      <c r="J683" s="49">
        <v>11200</v>
      </c>
      <c r="K683" s="104">
        <f>(K$703-K$667)/9+K679</f>
        <v>3.1777777777777771</v>
      </c>
      <c r="L683" s="134">
        <f t="shared" si="115"/>
        <v>3524.4755244755252</v>
      </c>
      <c r="M683" s="130">
        <f>IF($C682&gt;J682,3,IF($C682&gt;J683,2,IF($C682&gt;J684,1,0)))</f>
        <v>1</v>
      </c>
      <c r="N683" s="49">
        <v>11200</v>
      </c>
      <c r="O683" s="104">
        <f>(O$703-O$667)/9+O679</f>
        <v>2.9277777777777771</v>
      </c>
      <c r="P683" s="134">
        <f t="shared" si="116"/>
        <v>3825.426944971538</v>
      </c>
      <c r="Q683" s="130">
        <f>IF($C682&gt;N682,3,IF($C682&gt;N683,2,IF($C682&gt;N684,1,0)))</f>
        <v>1</v>
      </c>
      <c r="R683" s="49">
        <v>11200</v>
      </c>
      <c r="S683" s="104">
        <f>(S$703-S$667)/9+S679</f>
        <v>2.6777777777777771</v>
      </c>
      <c r="T683" s="139">
        <f t="shared" si="117"/>
        <v>4182.5726141078849</v>
      </c>
      <c r="U683" s="130">
        <f>IF($C682&gt;R682,3,IF($C682&gt;R683,2,IF($C682&gt;R684,1,0)))</f>
        <v>1</v>
      </c>
      <c r="V683" s="49">
        <v>11200</v>
      </c>
      <c r="W683" s="104">
        <f>(W$703-W$667)/9+W679</f>
        <v>2.4999999999999991</v>
      </c>
      <c r="X683" s="139">
        <f t="shared" si="118"/>
        <v>4480.0000000000018</v>
      </c>
      <c r="Y683" s="130">
        <f>IF($C682&gt;V682,3,IF($C682&gt;V683,2,IF($C682&gt;V684,1,0)))</f>
        <v>1</v>
      </c>
      <c r="Z683" s="49">
        <v>11200</v>
      </c>
      <c r="AA683" s="104">
        <f>(AA$703-AA$667)/9+AA679</f>
        <v>2.2999999999999994</v>
      </c>
      <c r="AB683" s="147">
        <f t="shared" si="119"/>
        <v>4869.5652173913059</v>
      </c>
      <c r="AC683" s="129">
        <f>IF($C682&gt;Z681,4,IF($C682&gt;Z682,3,IF($C682&gt;Z683,2,IF($C682&gt;Z684,1,0))))</f>
        <v>1</v>
      </c>
      <c r="AL683" s="23"/>
    </row>
    <row r="684" spans="1:38" ht="15.75" thickBot="1" x14ac:dyDescent="0.3">
      <c r="A684" s="128"/>
      <c r="B684" s="188"/>
      <c r="C684" s="161">
        <f>D684*D681</f>
        <v>8611.3643199855233</v>
      </c>
      <c r="D684" s="33">
        <f>IF(AND(C682&gt;Z681,D682&gt;Z$5),AB681,IF(D682&gt;V$5,((D682-V$5)/(Z$5-V$5))*(AC682-Y682)+Y682,IF(D682&gt;R$5,((D682-R$5)/(V$5-R$5))*(Y682-U682)+U682,IF(D682&gt;N$5,((D682-N$5)/(R$5-N$5))*(U682-Q682)+Q682,IF(D682&gt;J$5,((D682-J$5)/(N$5-J$5))*(Q682-M682)+M682,IF(D682&gt;F$5,((D682-F$5)/(J$5-F$5))*(M682-I682)+I682,I682))))))</f>
        <v>3554.2645677219712</v>
      </c>
      <c r="E684" s="29" t="s">
        <v>7</v>
      </c>
      <c r="F684" s="114">
        <f>(F$704-F$668)/9+F680</f>
        <v>5322.2222222222226</v>
      </c>
      <c r="G684" s="106">
        <f>(G$704-G$668)/9+G680</f>
        <v>3.8944444444444453</v>
      </c>
      <c r="H684" s="135">
        <f t="shared" si="114"/>
        <v>1366.6191155492152</v>
      </c>
      <c r="I684" s="131">
        <f>IF(I683=1,($C682-F684)/(F683-F684),IF(I683=2,($C682-F683)/(F682-F683),IF(I683=3,($C682-F682)/(F681-F682),0)))</f>
        <v>0.55681232326704055</v>
      </c>
      <c r="J684" s="108">
        <f>(J$704-J$668)/9+J680</f>
        <v>4488.8888888888905</v>
      </c>
      <c r="K684" s="106">
        <f>(K$704-K$668)/9+K680</f>
        <v>2.8722222222222218</v>
      </c>
      <c r="L684" s="135">
        <f t="shared" si="115"/>
        <v>1562.8626692456487</v>
      </c>
      <c r="M684" s="131">
        <f>IF(M683=1,($C682-J684)/(J683-J684),IF(M683=2,($C682-J683)/(J682-J683),IF(M683=3,($C682-J682)/(J681-J682),0)))</f>
        <v>0.61184390564282187</v>
      </c>
      <c r="N684" s="108">
        <f>(N$704-N$668)/9+N680</f>
        <v>4311.1111111111104</v>
      </c>
      <c r="O684" s="106">
        <f>(O$704-O$668)/9+O680</f>
        <v>2.5166666666666666</v>
      </c>
      <c r="P684" s="135">
        <f t="shared" si="116"/>
        <v>1713.0242825607061</v>
      </c>
      <c r="Q684" s="131">
        <f>IF(Q683=1,($C682-N684)/(N683-N684),IF(Q683=2,($C682-N683)/(N682-N683),IF(Q683=3,($C682-N682)/(N681-N682),0)))</f>
        <v>0.62186083711010398</v>
      </c>
      <c r="R684" s="108">
        <f>(R$704-R$668)/9+R680</f>
        <v>4088.8888888888887</v>
      </c>
      <c r="S684" s="106">
        <f>(S$704-S$668)/9+S680</f>
        <v>2.1388888888888893</v>
      </c>
      <c r="T684" s="142">
        <f t="shared" si="117"/>
        <v>1911.6883116883112</v>
      </c>
      <c r="U684" s="131">
        <f>IF(U683=1,($C682-R684)/(R683-R684),IF(U683=2,($C682-R683)/(R682-R683),IF(U683=3,($C682-R682)/(R681-R682),0)))</f>
        <v>0.63367768595041318</v>
      </c>
      <c r="V684" s="108">
        <f>(V$704-V$668)/9+V680</f>
        <v>3644.4444444444453</v>
      </c>
      <c r="W684" s="106">
        <f>(W$704-W$668)/9+W680</f>
        <v>1.7444444444444445</v>
      </c>
      <c r="X684" s="142">
        <f t="shared" si="118"/>
        <v>2089.1719745222936</v>
      </c>
      <c r="Y684" s="131">
        <f>IF(Y683=1,($C682-V684)/(V683-V684),IF(Y683=2,($C682-V683)/(V682-V683),IF(Y683=3,($C682-V682)/(V681-V682),0)))</f>
        <v>0.65522605736509476</v>
      </c>
      <c r="Z684" s="108">
        <f>(Z$704-Z$668)/9+Z680</f>
        <v>3144.4444444444453</v>
      </c>
      <c r="AA684" s="106">
        <f>(AA$704-AA$668)/9+AA680</f>
        <v>1.3277777777777779</v>
      </c>
      <c r="AB684" s="148">
        <f t="shared" si="119"/>
        <v>2368.2008368200841</v>
      </c>
      <c r="AC684" s="131">
        <f>IF(AC683=1,($C682-Z684)/(Z683-Z684),IF(AC683=2,($C682-Z683)/(Z682-Z683),IF(AC683=3,($C682-Z682)/(Z681-Z682),0)))</f>
        <v>0.67662581932174404</v>
      </c>
      <c r="AL684" s="23"/>
    </row>
    <row r="685" spans="1:38" x14ac:dyDescent="0.25">
      <c r="A685" s="128"/>
      <c r="B685" s="186">
        <v>-2</v>
      </c>
      <c r="C685" s="34"/>
      <c r="D685" s="31">
        <f>IF(D686&gt;V$5,(1-(D686-V$5)/(Z$5-V$5))*(Y685-AC685)+AC685,IF(D686&gt;R$5,(1-(D686-R$5)/(V$5-R$5))*(U685-Y685)+Y685,IF(D686&gt;N$5,(1-(D686-N$5)/(R$5-N$5))*(Q685-U685)+U685,IF(D686&gt;J$5,(1-(D686-J$5)/(N$5-J$5))*(M685-Q685)+Q685,IF(D686&gt;F$5,(1-(D686-F$5)/(J$5-F$5))*(I685-M685)+M685,I685)))))</f>
        <v>2.4845412850603594</v>
      </c>
      <c r="E685" s="27" t="s">
        <v>6</v>
      </c>
      <c r="F685" s="75">
        <f>(F$701-F$665)/9+F681</f>
        <v>16322.222222222226</v>
      </c>
      <c r="G685" s="105">
        <f>(G$701-G$665)/9+G681</f>
        <v>3.0055555555555546</v>
      </c>
      <c r="H685" s="133">
        <f t="shared" si="114"/>
        <v>5430.6839186691341</v>
      </c>
      <c r="I685" s="16">
        <f>IF(I687=0,G688,IF(I687=1,(G687-G688)*I688+G688,IF(I687=2,(G686-G687)*I688+G687,IF(I687=3,(G685-G686)*I688+G686,G685))))</f>
        <v>3.7159166263607624</v>
      </c>
      <c r="J685" s="107">
        <f>(J$701-J$665)/9+J681</f>
        <v>16122.222222222226</v>
      </c>
      <c r="K685" s="105">
        <f>(K$701-K$665)/9+K681</f>
        <v>2.7777777777777768</v>
      </c>
      <c r="L685" s="133">
        <f t="shared" si="115"/>
        <v>5804.0000000000036</v>
      </c>
      <c r="M685" s="16">
        <f>IF(M687=0,K688,IF(M687=1,(K687-K688)*M688+K688,IF(M687=2,(K686-K687)*M688+K687,IF(M687=3,(K685-K686)*M688+K686,K685))))</f>
        <v>3.135591698062953</v>
      </c>
      <c r="N685" s="107">
        <f>(N$701-N$665)/9+N681</f>
        <v>15866.66666666667</v>
      </c>
      <c r="O685" s="105">
        <f>(O$701-O$665)/9+O681</f>
        <v>2.5499999999999989</v>
      </c>
      <c r="P685" s="133">
        <f t="shared" si="116"/>
        <v>6222.2222222222263</v>
      </c>
      <c r="Q685" s="16">
        <f>IF(Q687=0,O688,IF(Q687=1,(O687-O688)*Q688+O688,IF(Q687=2,(O686-O687)*Q688+O687,IF(Q687=3,(O685-O686)*Q688+O686,O685))))</f>
        <v>2.8261636834008179</v>
      </c>
      <c r="R685" s="107">
        <f>(R$701-R$665)/9+R681</f>
        <v>15666.66666666667</v>
      </c>
      <c r="S685" s="105">
        <f>(S$701-S$665)/9+S681</f>
        <v>2.3222222222222215</v>
      </c>
      <c r="T685" s="141">
        <f t="shared" si="117"/>
        <v>6746.4114832535915</v>
      </c>
      <c r="U685" s="16">
        <f>IF(U687=0,S688,IF(U687=1,(S687-S688)*U688+S688,IF(U687=2,(S686-S687)*U688+S687,IF(U687=3,(S685-S686)*U688+S686,S685))))</f>
        <v>2.5105690705861692</v>
      </c>
      <c r="V685" s="107">
        <f>(V$701-V$665)/9+V681</f>
        <v>14922.222222222226</v>
      </c>
      <c r="W685" s="105">
        <f>(W$701-W$665)/9+W681</f>
        <v>2.2722222222222213</v>
      </c>
      <c r="X685" s="133">
        <f t="shared" si="118"/>
        <v>6567.2371638141858</v>
      </c>
      <c r="Y685" s="16">
        <f>IF(Y687=0,W688,IF(Y687=1,(W687-W688)*Y688+W688,IF(Y687=2,(W686-W687)*Y688+W687,IF(Y687=3,(W685-W686)*Y688+W686,W685))))</f>
        <v>2.2603372728489872</v>
      </c>
      <c r="Z685" s="107">
        <f>(Z$701-Z$665)/9+Z681</f>
        <v>14166.66666666667</v>
      </c>
      <c r="AA685" s="105">
        <f>(AA$701-AA$665)/9+AA681</f>
        <v>2.1722222222222216</v>
      </c>
      <c r="AB685" s="145">
        <f t="shared" si="119"/>
        <v>6521.7391304347857</v>
      </c>
      <c r="AC685" s="59">
        <f>IF(AC687=0,AA688,IF(AC687=1,(AA687-AA688)*AC688+AA688,IF(AC687=2,(AA686-AA687)*AC688+AA687,IF(AC687=3,(AA685-AA686)*AC688+AA686,AA685))))</f>
        <v>1.993194374686087</v>
      </c>
      <c r="AE685" s="23"/>
      <c r="AF685" s="23"/>
      <c r="AG685" s="23"/>
      <c r="AH685" s="23"/>
      <c r="AI685" s="23"/>
      <c r="AJ685" s="23"/>
      <c r="AK685" s="23"/>
      <c r="AL685" s="23"/>
    </row>
    <row r="686" spans="1:38" x14ac:dyDescent="0.25">
      <c r="A686" s="128"/>
      <c r="B686" s="187"/>
      <c r="C686" s="13">
        <f>C$1/(21-E$1)*(C$649-B685)</f>
        <v>8264.4628099173551</v>
      </c>
      <c r="D686" s="32">
        <f>(C686/P$1)^(1/1.3)*50+C$391+$C$2/2+$N$2/100*5+X$2/2</f>
        <v>45.520073503071472</v>
      </c>
      <c r="E686" s="28" t="s">
        <v>20</v>
      </c>
      <c r="F686" s="5">
        <v>14000</v>
      </c>
      <c r="G686" s="104">
        <f>(G$702-G$666)/9+G682</f>
        <v>3.2444444444444436</v>
      </c>
      <c r="H686" s="134">
        <f t="shared" si="114"/>
        <v>4315.0684931506858</v>
      </c>
      <c r="I686" s="63">
        <f>$C686/I685</f>
        <v>2224.0711084013956</v>
      </c>
      <c r="J686" s="49">
        <v>14000</v>
      </c>
      <c r="K686" s="104">
        <f>(K$702-K$666)/9+K682</f>
        <v>2.9944444444444436</v>
      </c>
      <c r="L686" s="134">
        <f t="shared" si="115"/>
        <v>4675.3246753246767</v>
      </c>
      <c r="M686" s="63">
        <f>$C686/M685</f>
        <v>2635.6948243684978</v>
      </c>
      <c r="N686" s="49">
        <v>14000</v>
      </c>
      <c r="O686" s="104">
        <f>(O$702-O$666)/9+O682</f>
        <v>2.7444444444444436</v>
      </c>
      <c r="P686" s="134">
        <f t="shared" si="116"/>
        <v>5101.2145748987869</v>
      </c>
      <c r="Q686" s="63">
        <f>$C686/Q685</f>
        <v>2924.2689864206482</v>
      </c>
      <c r="R686" s="49">
        <v>14000</v>
      </c>
      <c r="S686" s="104">
        <f>(S$702-S$666)/9+S682</f>
        <v>2.4944444444444436</v>
      </c>
      <c r="T686" s="139">
        <f t="shared" si="117"/>
        <v>5612.4721603563494</v>
      </c>
      <c r="U686" s="63">
        <f>$C686/U685</f>
        <v>3291.8683284773215</v>
      </c>
      <c r="V686" s="49">
        <v>14000</v>
      </c>
      <c r="W686" s="104">
        <f>(W$702-W$666)/9+W682</f>
        <v>2.3722222222222213</v>
      </c>
      <c r="X686" s="139">
        <f t="shared" si="118"/>
        <v>5901.6393442622975</v>
      </c>
      <c r="Y686" s="63">
        <f>$C686/Y685</f>
        <v>3656.2963010828084</v>
      </c>
      <c r="Z686" s="49">
        <v>14000</v>
      </c>
      <c r="AA686" s="104">
        <f>(AA$702-AA$666)/9+AA682</f>
        <v>2.1999999999999993</v>
      </c>
      <c r="AB686" s="147">
        <f t="shared" si="119"/>
        <v>6363.6363636363658</v>
      </c>
      <c r="AC686" s="63">
        <f>IF($C686&gt;Z685,AB685,$C686/AC685)</f>
        <v>4146.3406253185649</v>
      </c>
      <c r="AL686" s="23"/>
    </row>
    <row r="687" spans="1:38" x14ac:dyDescent="0.25">
      <c r="A687" s="128"/>
      <c r="B687" s="187"/>
      <c r="C687" s="225">
        <f>C688/X$2/60/1.11</f>
        <v>24.843728099896058</v>
      </c>
      <c r="D687" s="38">
        <f>IF(AND(D686&lt;F$5,C686&lt;F688),C686/F688*100,IF(AND(D686&lt;J$5,C686&lt;J688),C686/(F688-((D686-F$5)/(J$5-F$5))*(F688-J688))*100,IF(AND(D686&lt;N$5,C686&lt;N688),C686/(J688-((D686-J$5)/(N$5-J$5))*(J688-N688))*100,IF(AND(D686&lt;R$5,C686&lt;R688),C686/(N688-((D686-N$5)/(R$5-N$5))*(N688-R688))*100,IF(AND(D686&lt;V$5,C690&lt;V688),C686/(R688-((D686-R$5)/(V$5-R$5))*(R688-V688))*100,100)))))</f>
        <v>100</v>
      </c>
      <c r="E687" s="28" t="s">
        <v>21</v>
      </c>
      <c r="F687" s="5">
        <v>11200</v>
      </c>
      <c r="G687" s="104">
        <f>(G$703-G$667)/9+G683</f>
        <v>3.4722222222222214</v>
      </c>
      <c r="H687" s="134">
        <f t="shared" si="114"/>
        <v>3225.6000000000008</v>
      </c>
      <c r="I687" s="130">
        <f>IF($C686&gt;F686,3,IF($C686&gt;F687,2,IF($C686&gt;F688,1,0)))</f>
        <v>1</v>
      </c>
      <c r="J687" s="49">
        <v>11200</v>
      </c>
      <c r="K687" s="104">
        <f>(K$703-K$667)/9+K683</f>
        <v>3.2222222222222214</v>
      </c>
      <c r="L687" s="134">
        <f t="shared" si="115"/>
        <v>3475.8620689655181</v>
      </c>
      <c r="M687" s="130">
        <f>IF($C686&gt;J686,3,IF($C686&gt;J687,2,IF($C686&gt;J688,1,0)))</f>
        <v>1</v>
      </c>
      <c r="N687" s="49">
        <v>11200</v>
      </c>
      <c r="O687" s="104">
        <f>(O$703-O$667)/9+O683</f>
        <v>2.9722222222222214</v>
      </c>
      <c r="P687" s="134">
        <f t="shared" si="116"/>
        <v>3768.2242990654217</v>
      </c>
      <c r="Q687" s="130">
        <f>IF($C686&gt;N686,3,IF($C686&gt;N687,2,IF($C686&gt;N688,1,0)))</f>
        <v>1</v>
      </c>
      <c r="R687" s="49">
        <v>11200</v>
      </c>
      <c r="S687" s="104">
        <f>(S$703-S$667)/9+S683</f>
        <v>2.7222222222222214</v>
      </c>
      <c r="T687" s="139">
        <f t="shared" si="117"/>
        <v>4114.2857142857156</v>
      </c>
      <c r="U687" s="130">
        <f>IF($C686&gt;R686,3,IF($C686&gt;R687,2,IF($C686&gt;R688,1,0)))</f>
        <v>1</v>
      </c>
      <c r="V687" s="49">
        <v>11200</v>
      </c>
      <c r="W687" s="104">
        <f>(W$703-W$667)/9+W683</f>
        <v>2.5499999999999989</v>
      </c>
      <c r="X687" s="139">
        <f t="shared" si="118"/>
        <v>4392.1568627450997</v>
      </c>
      <c r="Y687" s="130">
        <f>IF($C686&gt;V686,3,IF($C686&gt;V687,2,IF($C686&gt;V688,1,0)))</f>
        <v>1</v>
      </c>
      <c r="Z687" s="49">
        <v>11200</v>
      </c>
      <c r="AA687" s="104">
        <f>(AA$703-AA$667)/9+AA683</f>
        <v>2.3499999999999992</v>
      </c>
      <c r="AB687" s="147">
        <f t="shared" si="119"/>
        <v>4765.957446808512</v>
      </c>
      <c r="AC687" s="129">
        <f>IF($C686&gt;Z685,4,IF($C686&gt;Z686,3,IF($C686&gt;Z687,2,IF($C686&gt;Z688,1,0))))</f>
        <v>1</v>
      </c>
      <c r="AL687" s="23"/>
    </row>
    <row r="688" spans="1:38" ht="15.75" thickBot="1" x14ac:dyDescent="0.3">
      <c r="A688" s="128"/>
      <c r="B688" s="188"/>
      <c r="C688" s="161">
        <f>D688*D685</f>
        <v>8272.9614572653882</v>
      </c>
      <c r="D688" s="33">
        <f>IF(AND(C686&gt;Z685,D686&gt;Z$5),AB685,IF(D686&gt;V$5,((D686-V$5)/(Z$5-V$5))*(AC686-Y686)+Y686,IF(D686&gt;R$5,((D686-R$5)/(V$5-R$5))*(Y686-U686)+U686,IF(D686&gt;N$5,((D686-N$5)/(R$5-N$5))*(U686-Q686)+Q686,IF(D686&gt;J$5,((D686-J$5)/(N$5-J$5))*(Q686-M686)+M686,IF(D686&gt;F$5,((D686-F$5)/(J$5-F$5))*(M686-I686)+I686,I686))))))</f>
        <v>3329.7741949433557</v>
      </c>
      <c r="E688" s="29" t="s">
        <v>7</v>
      </c>
      <c r="F688" s="114">
        <f>(F$704-F$668)/9+F684</f>
        <v>5377.7777777777783</v>
      </c>
      <c r="G688" s="106">
        <f>(G$704-G$668)/9+G684</f>
        <v>3.9555555555555566</v>
      </c>
      <c r="H688" s="135">
        <f t="shared" si="114"/>
        <v>1359.5505617977526</v>
      </c>
      <c r="I688" s="131">
        <f>IF(I687=1,($C686-F688)/(F687-F688),IF(I687=2,($C686-F687)/(F686-F687),IF(I687=3,($C686-F686)/(F685-F686),0)))</f>
        <v>0.49580468109267545</v>
      </c>
      <c r="J688" s="108">
        <f>(J$704-J$668)/9+J684</f>
        <v>4611.1111111111131</v>
      </c>
      <c r="K688" s="106">
        <f>(K$704-K$668)/9+K684</f>
        <v>3.0277777777777772</v>
      </c>
      <c r="L688" s="135">
        <f t="shared" si="115"/>
        <v>1522.9357798165147</v>
      </c>
      <c r="M688" s="131">
        <f>IF(M687=1,($C686-J688)/(J687-J688),IF(M687=2,($C686-J687)/(J686-J687),IF(M687=3,($C686-J686)/(J685-J686),0)))</f>
        <v>0.55447159003804702</v>
      </c>
      <c r="N688" s="108">
        <f>(N$704-N$668)/9+N684</f>
        <v>4388.8888888888878</v>
      </c>
      <c r="O688" s="106">
        <f>(O$704-O$668)/9+O684</f>
        <v>2.6333333333333333</v>
      </c>
      <c r="P688" s="135">
        <f t="shared" si="116"/>
        <v>1666.6666666666663</v>
      </c>
      <c r="Q688" s="131">
        <f>IF(Q687=1,($C686-N688)/(N687-N688),IF(Q687=2,($C686-N687)/(N686-N687),IF(Q687=3,($C686-N686)/(N685-N686),0)))</f>
        <v>0.56900759036307014</v>
      </c>
      <c r="R688" s="108">
        <f>(R$704-R$668)/9+R684</f>
        <v>4111.1111111111113</v>
      </c>
      <c r="S688" s="106">
        <f>(S$704-S$668)/9+S684</f>
        <v>2.2111111111111117</v>
      </c>
      <c r="T688" s="142">
        <f t="shared" si="117"/>
        <v>1859.29648241206</v>
      </c>
      <c r="U688" s="131">
        <f>IF(U687=1,($C686-R688)/(R687-R688),IF(U687=2,($C686-R687)/(R686-R687),IF(U687=3,($C686-R686)/(R685-R686),0)))</f>
        <v>0.5858960076685924</v>
      </c>
      <c r="V688" s="108">
        <f>(V$704-V$668)/9+V684</f>
        <v>3655.5555555555566</v>
      </c>
      <c r="W688" s="106">
        <f>(W$704-W$668)/9+W684</f>
        <v>1.8055555555555556</v>
      </c>
      <c r="X688" s="142">
        <f t="shared" si="118"/>
        <v>2024.6153846153852</v>
      </c>
      <c r="Y688" s="131">
        <f>IF(Y687=1,($C686-V688)/(V687-V688),IF(Y687=2,($C686-V687)/(V686-V687),IF(Y687=3,($C686-V686)/(V685-V686),0)))</f>
        <v>0.61090081427475984</v>
      </c>
      <c r="Z688" s="108">
        <f>(Z$704-Z$668)/9+Z684</f>
        <v>3155.5555555555566</v>
      </c>
      <c r="AA688" s="106">
        <f>(AA$704-AA$668)/9+AA684</f>
        <v>1.3722222222222225</v>
      </c>
      <c r="AB688" s="148">
        <f t="shared" si="119"/>
        <v>2299.5951417004053</v>
      </c>
      <c r="AC688" s="131">
        <f>IF(AC687=1,($C686-Z688)/(Z687-Z688),IF(AC687=2,($C686-Z687)/(Z686-Z687),IF(AC687=3,($C686-Z686)/(Z685-Z686),0)))</f>
        <v>0.63508515592895298</v>
      </c>
      <c r="AL688" s="23"/>
    </row>
    <row r="689" spans="1:38" x14ac:dyDescent="0.25">
      <c r="A689" s="128"/>
      <c r="B689" s="186">
        <v>-1</v>
      </c>
      <c r="C689" s="25"/>
      <c r="D689" s="31">
        <f>IF(D690&gt;V$5,(1-(D690-V$5)/(Z$5-V$5))*(Y689-AC689)+AC689,IF(D690&gt;R$5,(1-(D690-R$5)/(V$5-R$5))*(U689-Y689)+Y689,IF(D690&gt;N$5,(1-(D690-N$5)/(R$5-N$5))*(Q689-U689)+U689,IF(D690&gt;J$5,(1-(D690-J$5)/(N$5-J$5))*(M689-Q689)+Q689,IF(D690&gt;F$5,(1-(D690-F$5)/(J$5-F$5))*(I689-M689)+M689,I689)))))</f>
        <v>2.5543304279440004</v>
      </c>
      <c r="E689" s="27" t="s">
        <v>6</v>
      </c>
      <c r="F689" s="75">
        <f>(F$701-F$665)/9+F685</f>
        <v>16366.666666666672</v>
      </c>
      <c r="G689" s="105">
        <f>(G$701-G$665)/9+G685</f>
        <v>3.0666666666666655</v>
      </c>
      <c r="H689" s="133">
        <f t="shared" si="114"/>
        <v>5336.9565217391337</v>
      </c>
      <c r="I689" s="16">
        <f>IF(I691=0,G692,IF(I691=1,(G691-G692)*I692+G692,IF(I691=2,(G690-G691)*I692+G691,IF(I691=3,(G689-G690)*I692+G690,G689))))</f>
        <v>3.799855889424991</v>
      </c>
      <c r="J689" s="107">
        <f>(J$701-J$665)/9+J685</f>
        <v>16166.666666666672</v>
      </c>
      <c r="K689" s="105">
        <f>(K$701-K$665)/9+K685</f>
        <v>2.8333333333333321</v>
      </c>
      <c r="L689" s="133">
        <f t="shared" si="115"/>
        <v>5705.8823529411802</v>
      </c>
      <c r="M689" s="16">
        <f>IF(M691=0,K692,IF(M691=1,(K691-K692)*M692+K692,IF(M691=2,(K690-K691)*M692+K691,IF(M691=3,(K689-K690)*M692+K690,K689))))</f>
        <v>3.2245775467893547</v>
      </c>
      <c r="N689" s="107">
        <f>(N$701-N$665)/9+N685</f>
        <v>15900.000000000004</v>
      </c>
      <c r="O689" s="105">
        <f>(O$701-O$665)/9+O685</f>
        <v>2.5999999999999988</v>
      </c>
      <c r="P689" s="133">
        <f t="shared" si="116"/>
        <v>6115.3846153846198</v>
      </c>
      <c r="Q689" s="16">
        <f>IF(Q691=0,O692,IF(Q691=1,(O691-O692)*Q692+O692,IF(Q691=2,(O690-O691)*Q692+O691,IF(Q691=3,(O689-O690)*Q692+O690,O689))))</f>
        <v>2.8873155497367913</v>
      </c>
      <c r="R689" s="107">
        <f>(R$701-R$665)/9+R685</f>
        <v>15700.000000000004</v>
      </c>
      <c r="S689" s="105">
        <f>(S$701-S$665)/9+S685</f>
        <v>2.3666666666666658</v>
      </c>
      <c r="T689" s="141">
        <f t="shared" si="117"/>
        <v>6633.8028169014124</v>
      </c>
      <c r="U689" s="16">
        <f>IF(U691=0,S692,IF(U691=1,(S691-S692)*U692+S692,IF(U691=2,(S690-S691)*U692+S691,IF(U691=3,(S689-S690)*U692+S690,S689))))</f>
        <v>2.5432766775819946</v>
      </c>
      <c r="V689" s="107">
        <f>(V$701-V$665)/9+V685</f>
        <v>14966.666666666672</v>
      </c>
      <c r="W689" s="105">
        <f>(W$701-W$665)/9+W685</f>
        <v>2.3166666666666655</v>
      </c>
      <c r="X689" s="141">
        <f t="shared" si="118"/>
        <v>6460.4316546762639</v>
      </c>
      <c r="Y689" s="16">
        <f>IF(Y691=0,W692,IF(Y691=1,(W691-W692)*Y692+W692,IF(Y691=2,(W690-W691)*Y692+W691,IF(Y691=3,(W689-W690)*Y692+W690,W689))))</f>
        <v>2.2820595333869664</v>
      </c>
      <c r="Z689" s="107">
        <f>(Z$701-Z$665)/9+Z685</f>
        <v>14200.000000000004</v>
      </c>
      <c r="AA689" s="105">
        <f>(AA$701-AA$665)/9+AA685</f>
        <v>2.2166666666666659</v>
      </c>
      <c r="AB689" s="145">
        <f t="shared" si="119"/>
        <v>6406.0150375939884</v>
      </c>
      <c r="AC689" s="59">
        <f>IF(AC691=0,AA692,IF(AC691=1,(AA691-AA692)*AC692+AA692,IF(AC691=2,(AA690-AA691)*AC692+AA691,IF(AC691=3,(AA689-AA690)*AC692+AA690,AA689))))</f>
        <v>2.0002057542608274</v>
      </c>
      <c r="AE689" s="23"/>
      <c r="AF689" s="23"/>
      <c r="AG689" s="23"/>
      <c r="AH689" s="23"/>
      <c r="AI689" s="23"/>
      <c r="AJ689" s="23"/>
      <c r="AK689" s="23"/>
      <c r="AL689" s="23"/>
    </row>
    <row r="690" spans="1:38" x14ac:dyDescent="0.25">
      <c r="A690" s="128"/>
      <c r="B690" s="187"/>
      <c r="C690" s="13">
        <f>C$1/(21-E$1)*(C$649-B689)</f>
        <v>7933.8842975206617</v>
      </c>
      <c r="D690" s="32">
        <f>(C690/P$1)^(1/1.3)*50+C$391+$C$2/2+$N$2/100*5+X$2/2</f>
        <v>44.839353176971343</v>
      </c>
      <c r="E690" s="28" t="s">
        <v>20</v>
      </c>
      <c r="F690" s="5">
        <v>14000</v>
      </c>
      <c r="G690" s="104">
        <f>(G$702-G$666)/9+G686</f>
        <v>3.2833333333333323</v>
      </c>
      <c r="H690" s="134">
        <f t="shared" si="114"/>
        <v>4263.9593908629458</v>
      </c>
      <c r="I690" s="63">
        <f>$C690/I689</f>
        <v>2087.9434716460387</v>
      </c>
      <c r="J690" s="49">
        <v>14000</v>
      </c>
      <c r="K690" s="104">
        <f>(K$702-K$666)/9+K686</f>
        <v>3.0333333333333323</v>
      </c>
      <c r="L690" s="134">
        <f t="shared" si="115"/>
        <v>4615.3846153846171</v>
      </c>
      <c r="M690" s="63">
        <f>$C690/M689</f>
        <v>2460.441463229894</v>
      </c>
      <c r="N690" s="49">
        <v>14000</v>
      </c>
      <c r="O690" s="104">
        <f>(O$702-O$666)/9+O686</f>
        <v>2.7833333333333323</v>
      </c>
      <c r="P690" s="134">
        <f t="shared" si="116"/>
        <v>5029.9401197604811</v>
      </c>
      <c r="Q690" s="63">
        <f>$C690/Q689</f>
        <v>2747.8410865912865</v>
      </c>
      <c r="R690" s="49">
        <v>14000</v>
      </c>
      <c r="S690" s="104">
        <f>(S$702-S$666)/9+S686</f>
        <v>2.5333333333333323</v>
      </c>
      <c r="T690" s="139">
        <f t="shared" si="117"/>
        <v>5526.315789473686</v>
      </c>
      <c r="U690" s="63">
        <f>$C690/U689</f>
        <v>3119.5521774940175</v>
      </c>
      <c r="V690" s="49">
        <v>14000</v>
      </c>
      <c r="W690" s="104">
        <f>(W$702-W$666)/9+W686</f>
        <v>2.4166666666666656</v>
      </c>
      <c r="X690" s="139">
        <f t="shared" si="118"/>
        <v>5793.1034482758641</v>
      </c>
      <c r="Y690" s="63">
        <f>$C690/Y689</f>
        <v>3476.6333574766218</v>
      </c>
      <c r="Z690" s="49">
        <v>14000</v>
      </c>
      <c r="AA690" s="104">
        <f>(AA$702-AA$666)/9+AA686</f>
        <v>2.2499999999999991</v>
      </c>
      <c r="AB690" s="147">
        <f t="shared" si="119"/>
        <v>6222.2222222222244</v>
      </c>
      <c r="AC690" s="63">
        <f>IF($C690&gt;Z689,AB689,$C690/AC689)</f>
        <v>3966.5340831161716</v>
      </c>
      <c r="AL690" s="23"/>
    </row>
    <row r="691" spans="1:38" x14ac:dyDescent="0.25">
      <c r="A691" s="128"/>
      <c r="B691" s="187"/>
      <c r="C691" s="225">
        <f>C692/X$2/60/1.11</f>
        <v>23.837420678502724</v>
      </c>
      <c r="D691" s="38">
        <f>IF(AND(D690&lt;F$5,C690&lt;F692),C690/F692*100,IF(AND(D690&lt;J$5,C690&lt;J692),C690/(F692-((D690-F$5)/(J$5-F$5))*(F692-J692))*100,IF(AND(D690&lt;N$5,C690&lt;N692),C690/(J692-((D690-J$5)/(N$5-J$5))*(J692-N692))*100,IF(AND(D690&lt;R$5,C690&lt;R692),C690/(N692-((D690-N$5)/(R$5-N$5))*(N692-R692))*100,IF(AND(D690&lt;V$5,C694&lt;V692),C690/(R692-((D690-R$5)/(V$5-R$5))*(R692-V692))*100,100)))))</f>
        <v>100</v>
      </c>
      <c r="E691" s="28" t="s">
        <v>21</v>
      </c>
      <c r="F691" s="5">
        <v>11200</v>
      </c>
      <c r="G691" s="104">
        <f>(G$703-G$667)/9+G687</f>
        <v>3.5166666666666657</v>
      </c>
      <c r="H691" s="134">
        <f t="shared" si="114"/>
        <v>3184.8341232227499</v>
      </c>
      <c r="I691" s="130">
        <f>IF($C690&gt;F690,3,IF($C690&gt;F691,2,IF($C690&gt;F692,1,0)))</f>
        <v>1</v>
      </c>
      <c r="J691" s="49">
        <v>11200</v>
      </c>
      <c r="K691" s="104">
        <f>(K$703-K$667)/9+K687</f>
        <v>3.2666666666666657</v>
      </c>
      <c r="L691" s="134">
        <f t="shared" si="115"/>
        <v>3428.5714285714294</v>
      </c>
      <c r="M691" s="130">
        <f>IF($C690&gt;J690,3,IF($C690&gt;J691,2,IF($C690&gt;J692,1,0)))</f>
        <v>1</v>
      </c>
      <c r="N691" s="49">
        <v>11200</v>
      </c>
      <c r="O691" s="104">
        <f>(O$703-O$667)/9+O687</f>
        <v>3.0166666666666657</v>
      </c>
      <c r="P691" s="134">
        <f t="shared" si="116"/>
        <v>3712.7071823204433</v>
      </c>
      <c r="Q691" s="130">
        <f>IF($C690&gt;N690,3,IF($C690&gt;N691,2,IF($C690&gt;N692,1,0)))</f>
        <v>1</v>
      </c>
      <c r="R691" s="49">
        <v>11200</v>
      </c>
      <c r="S691" s="104">
        <f>(S$703-S$667)/9+S687</f>
        <v>2.7666666666666657</v>
      </c>
      <c r="T691" s="139">
        <f t="shared" si="117"/>
        <v>4048.1927710843388</v>
      </c>
      <c r="U691" s="130">
        <f>IF($C690&gt;R690,3,IF($C690&gt;R691,2,IF($C690&gt;R692,1,0)))</f>
        <v>1</v>
      </c>
      <c r="V691" s="49">
        <v>11200</v>
      </c>
      <c r="W691" s="104">
        <f>(W$703-W$667)/9+W687</f>
        <v>2.5999999999999988</v>
      </c>
      <c r="X691" s="139">
        <f t="shared" si="118"/>
        <v>4307.6923076923094</v>
      </c>
      <c r="Y691" s="130">
        <f>IF($C690&gt;V690,3,IF($C690&gt;V691,2,IF($C690&gt;V692,1,0)))</f>
        <v>1</v>
      </c>
      <c r="Z691" s="49">
        <v>11200</v>
      </c>
      <c r="AA691" s="104">
        <f>(AA$703-AA$667)/9+AA687</f>
        <v>2.399999999999999</v>
      </c>
      <c r="AB691" s="147">
        <f t="shared" si="119"/>
        <v>4666.6666666666688</v>
      </c>
      <c r="AC691" s="129">
        <f>IF($C690&gt;Z689,4,IF($C690&gt;Z690,3,IF($C690&gt;Z691,2,IF($C690&gt;Z692,1,0))))</f>
        <v>1</v>
      </c>
      <c r="AL691" s="23"/>
    </row>
    <row r="692" spans="1:38" ht="15.75" thickBot="1" x14ac:dyDescent="0.3">
      <c r="A692" s="128"/>
      <c r="B692" s="188"/>
      <c r="C692" s="161">
        <f>D692*D689</f>
        <v>7937.8610859414084</v>
      </c>
      <c r="D692" s="33">
        <f>IF(AND(C690&gt;Z689,D690&gt;Z$5),AB689,IF(D690&gt;V$5,((D690-V$5)/(Z$5-V$5))*(AC690-Y690)+Y690,IF(D690&gt;R$5,((D690-R$5)/(V$5-R$5))*(Y690-U690)+U690,IF(D690&gt;N$5,((D690-N$5)/(R$5-N$5))*(U690-Q690)+Q690,IF(D690&gt;J$5,((D690-J$5)/(N$5-J$5))*(Q690-M690)+M690,IF(D690&gt;F$5,((D690-F$5)/(J$5-F$5))*(M690-I690)+I690,I690))))))</f>
        <v>3107.6093363264094</v>
      </c>
      <c r="E692" s="29" t="s">
        <v>7</v>
      </c>
      <c r="F692" s="114">
        <f>(F$704-F$668)/9+F688</f>
        <v>5433.3333333333339</v>
      </c>
      <c r="G692" s="106">
        <f>(G$704-G$668)/9+G688</f>
        <v>4.0166666666666675</v>
      </c>
      <c r="H692" s="135">
        <f t="shared" si="114"/>
        <v>1352.6970954356846</v>
      </c>
      <c r="I692" s="131">
        <f>IF(I691=1,($C690-F692)/(F691-F692),IF(I691=2,($C690-F691)/(F690-F691),IF(I691=3,($C690-F690)/(F689-F690),0)))</f>
        <v>0.43362155448335166</v>
      </c>
      <c r="J692" s="108">
        <f>(J$704-J$668)/9+J688</f>
        <v>4733.3333333333358</v>
      </c>
      <c r="K692" s="106">
        <f>(K$704-K$668)/9+K688</f>
        <v>3.1833333333333327</v>
      </c>
      <c r="L692" s="135">
        <f t="shared" si="115"/>
        <v>1486.910994764399</v>
      </c>
      <c r="M692" s="131">
        <f>IF(M691=1,($C690-J692)/(J691-J692),IF(M691=2,($C690-J691)/(J690-J691),IF(M691=3,($C690-J690)/(J689-J690),0)))</f>
        <v>0.49493056147226711</v>
      </c>
      <c r="N692" s="108">
        <f>(N$704-N$668)/9+N688</f>
        <v>4466.6666666666652</v>
      </c>
      <c r="O692" s="106">
        <f>(O$704-O$668)/9+O688</f>
        <v>2.75</v>
      </c>
      <c r="P692" s="135">
        <f t="shared" si="116"/>
        <v>1624.2424242424238</v>
      </c>
      <c r="Q692" s="131">
        <f>IF(Q691=1,($C690-N692)/(N691-N692),IF(Q691=2,($C690-N691)/(N690-N691),IF(Q691=3,($C690-N690)/(N689-N690),0)))</f>
        <v>0.51493331151296962</v>
      </c>
      <c r="R692" s="108">
        <f>(R$704-R$668)/9+R688</f>
        <v>4133.3333333333339</v>
      </c>
      <c r="S692" s="106">
        <f>(S$704-S$668)/9+S688</f>
        <v>2.2833333333333341</v>
      </c>
      <c r="T692" s="142">
        <f t="shared" si="117"/>
        <v>1810.2189781021893</v>
      </c>
      <c r="U692" s="131">
        <f>IF(U691=1,($C690-R692)/(R691-R692),IF(U691=2,($C690-R691)/(R690-R691),IF(U691=3,($C690-R690)/(R689-R690),0)))</f>
        <v>0.53781381568688602</v>
      </c>
      <c r="V692" s="108">
        <f>(V$704-V$668)/9+V688</f>
        <v>3666.6666666666679</v>
      </c>
      <c r="W692" s="106">
        <f>(W$704-W$668)/9+W688</f>
        <v>1.8666666666666667</v>
      </c>
      <c r="X692" s="142">
        <f t="shared" si="118"/>
        <v>1964.2857142857149</v>
      </c>
      <c r="Y692" s="131">
        <f>IF(Y691=1,($C690-V692)/(V691-V692),IF(Y691=2,($C690-V691)/(V690-V691),IF(Y691=3,($C690-V690)/(V689-V690),0)))</f>
        <v>0.56644481825495507</v>
      </c>
      <c r="Z692" s="108">
        <f>(Z$704-Z$668)/9+Z688</f>
        <v>3166.6666666666679</v>
      </c>
      <c r="AA692" s="106">
        <f>(AA$704-AA$668)/9+AA688</f>
        <v>1.416666666666667</v>
      </c>
      <c r="AB692" s="148">
        <f t="shared" si="119"/>
        <v>2235.294117647059</v>
      </c>
      <c r="AC692" s="131">
        <f>IF(AC691=1,($C690-Z692)/(Z691-Z692),IF(AC691=2,($C690-Z691)/(Z690-Z691),IF(AC691=3,($C690-Z690)/(Z689-Z690),0)))</f>
        <v>0.59342958060423168</v>
      </c>
      <c r="AL692" s="23"/>
    </row>
    <row r="693" spans="1:38" x14ac:dyDescent="0.25">
      <c r="A693" s="128"/>
      <c r="B693" s="186">
        <v>0</v>
      </c>
      <c r="C693" s="34"/>
      <c r="D693" s="31">
        <f>IF(D694&gt;V$5,(1-(D694-V$5)/(Z$5-V$5))*(Y693-AC693)+AC693,IF(D694&gt;R$5,(1-(D694-R$5)/(V$5-R$5))*(U693-Y693)+Y693,IF(D694&gt;N$5,(1-(D694-N$5)/(R$5-N$5))*(Q693-U693)+U693,IF(D694&gt;J$5,(1-(D694-J$5)/(N$5-J$5))*(M693-Q693)+Q693,IF(D694&gt;F$5,(1-(D694-F$5)/(J$5-F$5))*(I693-M693)+M693,I693)))))</f>
        <v>2.6425398193369687</v>
      </c>
      <c r="E693" s="27" t="s">
        <v>6</v>
      </c>
      <c r="F693" s="75">
        <f>(F$701-F$665)/9+F689</f>
        <v>16411.111111111117</v>
      </c>
      <c r="G693" s="105">
        <f>(G$701-G$665)/9+G689</f>
        <v>3.1277777777777764</v>
      </c>
      <c r="H693" s="133">
        <f t="shared" si="114"/>
        <v>5246.891651865013</v>
      </c>
      <c r="I693" s="16">
        <f>IF(I695=0,G696,IF(I695=1,(G695-G696)*I696+G696,IF(I695=2,(G694-G695)*I696+G695,IF(I695=3,(G693-G694)*I696+G694,G693))))</f>
        <v>3.8864929807448378</v>
      </c>
      <c r="J693" s="107">
        <f>(J$701-J$665)/9+J689</f>
        <v>16211.111111111117</v>
      </c>
      <c r="K693" s="105">
        <f>(K$701-K$665)/9+K689</f>
        <v>2.8888888888888875</v>
      </c>
      <c r="L693" s="133">
        <f t="shared" si="115"/>
        <v>5611.5384615384664</v>
      </c>
      <c r="M693" s="16">
        <f>IF(M695=0,K696,IF(M695=1,(K695-K696)*M696+K696,IF(M695=2,(K694-K695)*M696+K695,IF(M695=3,(K693-K694)*M696+K694,K693))))</f>
        <v>3.3268584588119685</v>
      </c>
      <c r="N693" s="107">
        <f>(N$701-N$665)/9+N689</f>
        <v>15933.333333333338</v>
      </c>
      <c r="O693" s="105">
        <f>(O$701-O$665)/9+O689</f>
        <v>2.6499999999999986</v>
      </c>
      <c r="P693" s="133">
        <f t="shared" si="116"/>
        <v>6012.5786163522062</v>
      </c>
      <c r="Q693" s="16">
        <f>IF(Q695=0,O696,IF(Q695=1,(O695-O696)*Q696+O696,IF(Q695=2,(O694-O695)*Q696+O695,IF(Q695=3,(O693-O694)*Q696+O694,O693))))</f>
        <v>2.9560323986564687</v>
      </c>
      <c r="R693" s="107">
        <f>(R$701-R$665)/9+R689</f>
        <v>15733.333333333338</v>
      </c>
      <c r="S693" s="105">
        <f>(S$701-S$665)/9+S689</f>
        <v>2.4111111111111101</v>
      </c>
      <c r="T693" s="141">
        <f t="shared" si="117"/>
        <v>6525.3456221198203</v>
      </c>
      <c r="U693" s="16">
        <f>IF(U695=0,S696,IF(U695=1,(S695-S696)*U696+S696,IF(U695=2,(S694-S695)*U696+S695,IF(U695=3,(S693-S694)*U696+S694,S693))))</f>
        <v>2.5785173211901058</v>
      </c>
      <c r="V693" s="107">
        <f>(V$701-V$665)/9+V689</f>
        <v>15011.111111111117</v>
      </c>
      <c r="W693" s="105">
        <f>(W$701-W$665)/9+W689</f>
        <v>2.3611111111111098</v>
      </c>
      <c r="X693" s="141">
        <f t="shared" si="118"/>
        <v>6357.6470588235352</v>
      </c>
      <c r="Y693" s="16">
        <f>IF(Y695=0,W696,IF(Y695=1,(W695-W696)*Y696+W696,IF(Y695=2,(W694-W695)*Y696+W695,IF(Y695=3,(W693-W694)*Y696+W694,W693))))</f>
        <v>2.3046748538154467</v>
      </c>
      <c r="Z693" s="107">
        <f>(Z$701-Z$665)/9+Z689</f>
        <v>14233.333333333338</v>
      </c>
      <c r="AA693" s="105">
        <f>(AA$701-AA$665)/9+AA689</f>
        <v>2.2611111111111102</v>
      </c>
      <c r="AB693" s="145">
        <f t="shared" si="119"/>
        <v>6294.8402948402991</v>
      </c>
      <c r="AC693" s="59">
        <f>IF(AC695=0,AA696,IF(AC695=1,(AA695-AA696)*AC696+AA696,IF(AC695=2,(AA694-AA695)*AC696+AA695,IF(AC695=3,(AA693-AA694)*AC696+AA694,AA693))))</f>
        <v>2.0066401868089097</v>
      </c>
      <c r="AE693" s="23"/>
      <c r="AF693" s="23"/>
      <c r="AG693" s="23"/>
      <c r="AH693" s="23"/>
      <c r="AI693" s="23"/>
      <c r="AJ693" s="23"/>
      <c r="AK693" s="23"/>
      <c r="AL693" s="23"/>
    </row>
    <row r="694" spans="1:38" x14ac:dyDescent="0.25">
      <c r="A694" s="128"/>
      <c r="B694" s="187"/>
      <c r="C694" s="13">
        <f>C$1/(21-E$1)*(C$649-B693)</f>
        <v>7603.3057851239673</v>
      </c>
      <c r="D694" s="32">
        <f>(C694/P$1)^(1/1.3)*50+C$391+$C$2/2+$N$2/100*5+X$2/2</f>
        <v>44.152053759328759</v>
      </c>
      <c r="E694" s="28" t="s">
        <v>20</v>
      </c>
      <c r="F694" s="5">
        <v>14000</v>
      </c>
      <c r="G694" s="104">
        <f>(G$702-G$666)/9+G690</f>
        <v>3.3222222222222211</v>
      </c>
      <c r="H694" s="134">
        <f t="shared" si="114"/>
        <v>4214.0468227424763</v>
      </c>
      <c r="I694" s="63">
        <f>$C694/I693</f>
        <v>1956.3410567814303</v>
      </c>
      <c r="J694" s="49">
        <v>14000</v>
      </c>
      <c r="K694" s="104">
        <f>(K$702-K$666)/9+K690</f>
        <v>3.0722222222222211</v>
      </c>
      <c r="L694" s="134">
        <f t="shared" si="115"/>
        <v>4556.9620253164576</v>
      </c>
      <c r="M694" s="63">
        <f>$C694/M693</f>
        <v>2285.4310994159732</v>
      </c>
      <c r="N694" s="49">
        <v>14000</v>
      </c>
      <c r="O694" s="104">
        <f>(O$702-O$666)/9+O690</f>
        <v>2.8222222222222211</v>
      </c>
      <c r="P694" s="134">
        <f t="shared" si="116"/>
        <v>4960.6299212598442</v>
      </c>
      <c r="Q694" s="63">
        <f>$C694/Q693</f>
        <v>2572.1320877875719</v>
      </c>
      <c r="R694" s="49">
        <v>14000</v>
      </c>
      <c r="S694" s="104">
        <f>(S$702-S$666)/9+S690</f>
        <v>2.5722222222222211</v>
      </c>
      <c r="T694" s="139">
        <f t="shared" si="117"/>
        <v>5442.7645788336959</v>
      </c>
      <c r="U694" s="63">
        <f>$C694/U693</f>
        <v>2948.7123172066526</v>
      </c>
      <c r="V694" s="49">
        <v>14000</v>
      </c>
      <c r="W694" s="104">
        <f>(W$702-W$666)/9+W690</f>
        <v>2.4611111111111099</v>
      </c>
      <c r="X694" s="139">
        <f t="shared" si="118"/>
        <v>5688.4875846501154</v>
      </c>
      <c r="Y694" s="63">
        <f>$C694/Y693</f>
        <v>3299.0795957774717</v>
      </c>
      <c r="Z694" s="49">
        <v>14000</v>
      </c>
      <c r="AA694" s="104">
        <f>(AA$702-AA$666)/9+AA690</f>
        <v>2.2999999999999989</v>
      </c>
      <c r="AB694" s="147">
        <f t="shared" si="119"/>
        <v>6086.9565217391337</v>
      </c>
      <c r="AC694" s="63">
        <f>IF($C694&gt;Z693,AB693,$C694/AC693)</f>
        <v>3789.0728168936162</v>
      </c>
      <c r="AL694" s="23"/>
    </row>
    <row r="695" spans="1:38" x14ac:dyDescent="0.25">
      <c r="A695" s="128"/>
      <c r="B695" s="187"/>
      <c r="C695" s="225">
        <f>C696/X$2/60/1.11</f>
        <v>22.892872858959002</v>
      </c>
      <c r="D695" s="38">
        <f>IF(AND(D694&lt;F$5,C694&lt;F696),C694/F696*100,IF(AND(D694&lt;J$5,C694&lt;J696),C694/(F696-((D694-F$5)/(J$5-F$5))*(F696-J696))*100,IF(AND(D694&lt;N$5,C694&lt;N696),C694/(J696-((D694-J$5)/(N$5-J$5))*(J696-N696))*100,IF(AND(D694&lt;R$5,C694&lt;R696),C694/(N696-((D694-N$5)/(R$5-N$5))*(N696-R696))*100,IF(AND(D694&lt;V$5,C698&lt;V696),C694/(R696-((D694-R$5)/(V$5-R$5))*(R696-V696))*100,100)))))</f>
        <v>100</v>
      </c>
      <c r="E695" s="28" t="s">
        <v>21</v>
      </c>
      <c r="F695" s="5">
        <v>11200</v>
      </c>
      <c r="G695" s="104">
        <f>(G$703-G$667)/9+G691</f>
        <v>3.56111111111111</v>
      </c>
      <c r="H695" s="134">
        <f t="shared" si="114"/>
        <v>3145.0858034321382</v>
      </c>
      <c r="I695" s="130">
        <f>IF($C694&gt;F694,3,IF($C694&gt;F695,2,IF($C694&gt;F696,1,0)))</f>
        <v>1</v>
      </c>
      <c r="J695" s="49">
        <v>11200</v>
      </c>
      <c r="K695" s="104">
        <f>(K$703-K$667)/9+K691</f>
        <v>3.31111111111111</v>
      </c>
      <c r="L695" s="134">
        <f t="shared" si="115"/>
        <v>3382.5503355704709</v>
      </c>
      <c r="M695" s="130">
        <f>IF($C694&gt;J694,3,IF($C694&gt;J695,2,IF($C694&gt;J696,1,0)))</f>
        <v>1</v>
      </c>
      <c r="N695" s="49">
        <v>11200</v>
      </c>
      <c r="O695" s="104">
        <f>(O$703-O$667)/9+O691</f>
        <v>3.06111111111111</v>
      </c>
      <c r="P695" s="134">
        <f t="shared" si="116"/>
        <v>3658.8021778584407</v>
      </c>
      <c r="Q695" s="130">
        <f>IF($C694&gt;N694,3,IF($C694&gt;N695,2,IF($C694&gt;N696,1,0)))</f>
        <v>1</v>
      </c>
      <c r="R695" s="49">
        <v>11200</v>
      </c>
      <c r="S695" s="104">
        <f>(S$703-S$667)/9+S691</f>
        <v>2.81111111111111</v>
      </c>
      <c r="T695" s="139">
        <f t="shared" si="117"/>
        <v>3984.1897233201598</v>
      </c>
      <c r="U695" s="130">
        <f>IF($C694&gt;R694,3,IF($C694&gt;R695,2,IF($C694&gt;R696,1,0)))</f>
        <v>1</v>
      </c>
      <c r="V695" s="49">
        <v>11200</v>
      </c>
      <c r="W695" s="104">
        <f>(W$703-W$667)/9+W691</f>
        <v>2.6499999999999986</v>
      </c>
      <c r="X695" s="139">
        <f t="shared" si="118"/>
        <v>4226.4150943396253</v>
      </c>
      <c r="Y695" s="130">
        <f>IF($C694&gt;V694,3,IF($C694&gt;V695,2,IF($C694&gt;V696,1,0)))</f>
        <v>1</v>
      </c>
      <c r="Z695" s="49">
        <v>11200</v>
      </c>
      <c r="AA695" s="104">
        <f>(AA$703-AA$667)/9+AA691</f>
        <v>2.4499999999999988</v>
      </c>
      <c r="AB695" s="147">
        <f t="shared" si="119"/>
        <v>4571.4285714285734</v>
      </c>
      <c r="AC695" s="129">
        <f>IF($C694&gt;Z693,4,IF($C694&gt;Z694,3,IF($C694&gt;Z695,2,IF($C694&gt;Z696,1,0))))</f>
        <v>1</v>
      </c>
      <c r="AL695" s="23"/>
    </row>
    <row r="696" spans="1:38" ht="15.75" thickBot="1" x14ac:dyDescent="0.3">
      <c r="A696" s="128"/>
      <c r="B696" s="188"/>
      <c r="C696" s="161">
        <f>D696*D693</f>
        <v>7623.3266620333479</v>
      </c>
      <c r="D696" s="33">
        <f>IF(AND(C694&gt;Z693,D694&gt;Z$5),AB693,IF(D694&gt;V$5,((D694-V$5)/(Z$5-V$5))*(AC694-Y694)+Y694,IF(D694&gt;R$5,((D694-R$5)/(V$5-R$5))*(Y694-U694)+U694,IF(D694&gt;N$5,((D694-N$5)/(R$5-N$5))*(U694-Q694)+Q694,IF(D694&gt;J$5,((D694-J$5)/(N$5-J$5))*(Q694-M694)+M694,IF(D694&gt;F$5,((D694-F$5)/(J$5-F$5))*(M694-I694)+I694,I694))))))</f>
        <v>2884.8483592372481</v>
      </c>
      <c r="E696" s="29" t="s">
        <v>7</v>
      </c>
      <c r="F696" s="114">
        <f>(F$704-F$668)/9+F692</f>
        <v>5488.8888888888896</v>
      </c>
      <c r="G696" s="106">
        <f>(G$704-G$668)/9+G692</f>
        <v>4.0777777777777784</v>
      </c>
      <c r="H696" s="135">
        <f t="shared" si="114"/>
        <v>1346.0490463215258</v>
      </c>
      <c r="I696" s="131">
        <f>IF(I695=1,($C694-F696)/(F695-F696),IF(I695=2,($C694-F695)/(F694-F695),IF(I695=3,($C694-F694)/(F693-F694),0)))</f>
        <v>0.37022863941859341</v>
      </c>
      <c r="J696" s="108">
        <f>(J$704-J$668)/9+J692</f>
        <v>4855.5555555555584</v>
      </c>
      <c r="K696" s="106">
        <f>(K$704-K$668)/9+K692</f>
        <v>3.3388888888888881</v>
      </c>
      <c r="L696" s="135">
        <f t="shared" si="115"/>
        <v>1454.2429284525801</v>
      </c>
      <c r="M696" s="131">
        <f>IF(M695=1,($C694-J696)/(J695-J696),IF(M695=2,($C694-J695)/(J694-J695),IF(M695=3,($C694-J694)/(J693-J694),0)))</f>
        <v>0.43309548276910143</v>
      </c>
      <c r="N696" s="108">
        <f>(N$704-N$668)/9+N692</f>
        <v>4544.4444444444425</v>
      </c>
      <c r="O696" s="106">
        <f>(O$704-O$668)/9+O692</f>
        <v>2.8666666666666667</v>
      </c>
      <c r="P696" s="135">
        <f t="shared" si="116"/>
        <v>1585.2713178294566</v>
      </c>
      <c r="Q696" s="131">
        <f>IF(Q695=1,($C694-N696)/(N695-N696),IF(Q695=2,($C694-N695)/(N694-N695),IF(Q695=3,($C694-N694)/(N693-N694),0)))</f>
        <v>0.45959519309041263</v>
      </c>
      <c r="R696" s="108">
        <f>(R$704-R$668)/9+R692</f>
        <v>4155.5555555555566</v>
      </c>
      <c r="S696" s="106">
        <f>(S$704-S$668)/9+S692</f>
        <v>2.3555555555555565</v>
      </c>
      <c r="T696" s="142">
        <f t="shared" si="117"/>
        <v>1764.1509433962262</v>
      </c>
      <c r="U696" s="131">
        <f>IF(U695=1,($C694-R696)/(R695-R696),IF(U695=2,($C694-R695)/(R694-R695),IF(U695=3,($C694-R694)/(R693-R694),0)))</f>
        <v>0.48942826602706152</v>
      </c>
      <c r="V696" s="108">
        <f>(V$704-V$668)/9+V692</f>
        <v>3677.7777777777792</v>
      </c>
      <c r="W696" s="106">
        <f>(W$704-W$668)/9+W692</f>
        <v>1.9277777777777778</v>
      </c>
      <c r="X696" s="142">
        <f t="shared" si="118"/>
        <v>1907.7809798270901</v>
      </c>
      <c r="Y696" s="131">
        <f>IF(Y695=1,($C694-V696)/(V695-V696),IF(Y695=2,($C694-V695)/(V694-V695),IF(Y695=3,($C694-V694)/(V693-V694),0)))</f>
        <v>0.52185748989831171</v>
      </c>
      <c r="Z696" s="108">
        <f>(Z$704-Z$668)/9+Z692</f>
        <v>3177.7777777777792</v>
      </c>
      <c r="AA696" s="106">
        <f>(AA$704-AA$668)/9+AA692</f>
        <v>1.4611111111111115</v>
      </c>
      <c r="AB696" s="148">
        <f t="shared" si="119"/>
        <v>2174.9049429657798</v>
      </c>
      <c r="AC696" s="131">
        <f>IF(AC695=1,($C694-Z696)/(Z695-Z696),IF(AC695=2,($C694-Z695)/(Z694-Z695),IF(AC695=3,($C694-Z694)/(Z693-Z694),0)))</f>
        <v>0.55165861587417864</v>
      </c>
      <c r="AL696" s="23"/>
    </row>
    <row r="697" spans="1:38" x14ac:dyDescent="0.25">
      <c r="A697" s="128"/>
      <c r="B697" s="186">
        <v>1</v>
      </c>
      <c r="C697" s="25"/>
      <c r="D697" s="31">
        <f>IF(D698&gt;V$5,(1-(D698-V$5)/(Z$5-V$5))*(Y697-AC697)+AC697,IF(D698&gt;R$5,(1-(D698-R$5)/(V$5-R$5))*(U697-Y697)+Y697,IF(D698&gt;N$5,(1-(D698-N$5)/(R$5-N$5))*(Q697-U697)+U697,IF(D698&gt;J$5,(1-(D698-J$5)/(N$5-J$5))*(M697-Q697)+Q697,IF(D698&gt;F$5,(1-(D698-F$5)/(J$5-F$5))*(I697-M697)+M697,I697)))))</f>
        <v>2.7447068422492507</v>
      </c>
      <c r="E697" s="27" t="s">
        <v>6</v>
      </c>
      <c r="F697" s="75">
        <f>(F$701-F$665)/9+F693</f>
        <v>16455.555555555562</v>
      </c>
      <c r="G697" s="105">
        <f>(G$701-G$665)/9+G693</f>
        <v>3.1888888888888873</v>
      </c>
      <c r="H697" s="133">
        <f t="shared" si="114"/>
        <v>5160.278745644604</v>
      </c>
      <c r="I697" s="16">
        <f>IF(I699=0,G700,IF(I699=1,(G699-G700)*I700+G700,IF(I699=2,(G698-G699)*I700+G699,IF(I699=3,(G697-G698)*I700+G698,G697))))</f>
        <v>3.9759074040999383</v>
      </c>
      <c r="J697" s="107">
        <f>(J$701-J$665)/9+J693</f>
        <v>16255.555555555562</v>
      </c>
      <c r="K697" s="105">
        <f>(K$701-K$665)/9+K693</f>
        <v>2.9444444444444429</v>
      </c>
      <c r="L697" s="133">
        <f t="shared" ref="L697:L760" si="120">J697/K697</f>
        <v>5520.7547169811369</v>
      </c>
      <c r="M697" s="16">
        <f>IF(M699=0,K700,IF(M699=1,(K699-K700)*M700+K700,IF(M699=2,(K698-K699)*M700+K699,IF(M699=3,(K697-K698)*M700+K698,K697))))</f>
        <v>3.4432178932178923</v>
      </c>
      <c r="N697" s="107">
        <f>(N$701-N$665)/9+N693</f>
        <v>15966.666666666672</v>
      </c>
      <c r="O697" s="105">
        <f>(O$701-O$665)/9+O693</f>
        <v>2.6999999999999984</v>
      </c>
      <c r="P697" s="133">
        <f t="shared" ref="P697:P760" si="121">N697/O697</f>
        <v>5913.5802469135851</v>
      </c>
      <c r="Q697" s="16">
        <f>IF(Q699=0,O700,IF(Q699=1,(O699-O700)*Q700+O700,IF(Q699=2,(O698-O699)*Q700+O699,IF(Q699=3,(O697-O698)*Q700+O698,O697))))</f>
        <v>3.0325825825825823</v>
      </c>
      <c r="R697" s="107">
        <f>(R$701-R$665)/9+R693</f>
        <v>15766.666666666672</v>
      </c>
      <c r="S697" s="105">
        <f>(S$701-S$665)/9+S693</f>
        <v>2.4555555555555544</v>
      </c>
      <c r="T697" s="141">
        <f t="shared" ref="T697:T760" si="122">R697/S697</f>
        <v>6420.8144796380138</v>
      </c>
      <c r="U697" s="16">
        <f>IF(U699=0,S700,IF(U699=1,(S699-S700)*U700+S700,IF(U699=2,(S698-S699)*U700+S699,IF(U699=3,(S697-S698)*U700+S698,S697))))</f>
        <v>2.6163150492264418</v>
      </c>
      <c r="V697" s="107">
        <f>(V$701-V$665)/9+V693</f>
        <v>15055.555555555562</v>
      </c>
      <c r="W697" s="105">
        <f>(W$701-W$665)/9+W693</f>
        <v>2.4055555555555541</v>
      </c>
      <c r="X697" s="141">
        <f t="shared" ref="X697:X760" si="123">V697/W697</f>
        <v>6258.6605080831478</v>
      </c>
      <c r="Y697" s="16">
        <f>IF(Y699=0,W700,IF(Y699=1,(W699-W700)*Y700+W700,IF(Y699=2,(W698-W699)*Y700+W699,IF(Y699=3,(W697-W698)*Y700+W698,W697))))</f>
        <v>2.3281871974179658</v>
      </c>
      <c r="Z697" s="107">
        <f>(Z$701-Z$665)/9+Z693</f>
        <v>14266.666666666672</v>
      </c>
      <c r="AA697" s="105">
        <f>(AA$701-AA$665)/9+AA693</f>
        <v>2.3055555555555545</v>
      </c>
      <c r="AB697" s="145">
        <f t="shared" ref="AB697:AB760" si="124">Z697/AA697</f>
        <v>6187.9518072289211</v>
      </c>
      <c r="AC697" s="59">
        <f>IF(AC699=0,AA700,IF(AC699=1,(AA699-AA700)*AC700+AA700,IF(AC699=2,(AA698-AA699)*AC700+AA699,IF(AC699=3,(AA697-AA698)*AC700+AA698,AA697))))</f>
        <v>2.012495271718572</v>
      </c>
      <c r="AE697" s="23"/>
      <c r="AF697" s="23"/>
      <c r="AG697" s="23"/>
      <c r="AH697" s="23"/>
      <c r="AI697" s="23"/>
      <c r="AJ697" s="23"/>
      <c r="AK697" s="23"/>
      <c r="AL697" s="23"/>
    </row>
    <row r="698" spans="1:38" x14ac:dyDescent="0.25">
      <c r="A698" s="128"/>
      <c r="B698" s="187"/>
      <c r="C698" s="13">
        <f>C$1/(21-E$1)*(C$649-B697)</f>
        <v>7272.727272727273</v>
      </c>
      <c r="D698" s="32">
        <f>(C698/P$1)^(1/1.3)*50+C$391+$C$2/2+$N$2/100*5+X$2/2</f>
        <v>43.457821199894511</v>
      </c>
      <c r="E698" s="28" t="s">
        <v>20</v>
      </c>
      <c r="F698" s="5">
        <v>14000</v>
      </c>
      <c r="G698" s="104">
        <f>(G$702-G$666)/9+G694</f>
        <v>3.3611111111111098</v>
      </c>
      <c r="H698" s="134">
        <f t="shared" si="114"/>
        <v>4165.289256198349</v>
      </c>
      <c r="I698" s="63">
        <f>$C698/I697</f>
        <v>1829.1993584226002</v>
      </c>
      <c r="J698" s="49">
        <v>14000</v>
      </c>
      <c r="K698" s="104">
        <f>(K$702-K$666)/9+K694</f>
        <v>3.1111111111111098</v>
      </c>
      <c r="L698" s="134">
        <f t="shared" si="120"/>
        <v>4500.0000000000018</v>
      </c>
      <c r="M698" s="63">
        <f>$C698/M697</f>
        <v>2112.1890912138806</v>
      </c>
      <c r="N698" s="49">
        <v>14000</v>
      </c>
      <c r="O698" s="104">
        <f>(O$702-O$666)/9+O694</f>
        <v>2.8611111111111098</v>
      </c>
      <c r="P698" s="134">
        <f t="shared" si="121"/>
        <v>4893.2038834951481</v>
      </c>
      <c r="Q698" s="63">
        <f>$C698/Q697</f>
        <v>2398.1959516939964</v>
      </c>
      <c r="R698" s="49">
        <v>14000</v>
      </c>
      <c r="S698" s="104">
        <f>(S$702-S$666)/9+S694</f>
        <v>2.6111111111111098</v>
      </c>
      <c r="T698" s="139">
        <f t="shared" si="122"/>
        <v>5361.7021276595769</v>
      </c>
      <c r="U698" s="63">
        <f>$C698/U697</f>
        <v>2779.7597521283146</v>
      </c>
      <c r="V698" s="49">
        <v>14000</v>
      </c>
      <c r="W698" s="104">
        <f>(W$702-W$666)/9+W694</f>
        <v>2.5055555555555542</v>
      </c>
      <c r="X698" s="139">
        <f t="shared" si="123"/>
        <v>5587.5831485587614</v>
      </c>
      <c r="Y698" s="63">
        <f>$C698/Y697</f>
        <v>3123.7725560869681</v>
      </c>
      <c r="Z698" s="49">
        <v>14000</v>
      </c>
      <c r="AA698" s="104">
        <f>(AA$702-AA$666)/9+AA694</f>
        <v>2.3499999999999988</v>
      </c>
      <c r="AB698" s="147">
        <f t="shared" si="124"/>
        <v>5957.4468085106419</v>
      </c>
      <c r="AC698" s="63">
        <f>IF($C698&gt;Z697,AB697,$C698/AC697)</f>
        <v>3613.7860172544511</v>
      </c>
      <c r="AL698" s="23"/>
    </row>
    <row r="699" spans="1:38" x14ac:dyDescent="0.25">
      <c r="A699" s="128"/>
      <c r="B699" s="187"/>
      <c r="C699" s="225">
        <f>C700/X$2/60/1.11</f>
        <v>21.941762072225565</v>
      </c>
      <c r="D699" s="38">
        <f>IF(AND(D698&lt;F$5,C698&lt;F700),C698/F700*100,IF(AND(D698&lt;J$5,C698&lt;J700),C698/(F700-((D698-F$5)/(J$5-F$5))*(F700-J700))*100,IF(AND(D698&lt;N$5,C698&lt;N700),C698/(J700-((D698-J$5)/(N$5-J$5))*(J700-N700))*100,IF(AND(D698&lt;R$5,C698&lt;R700),C698/(N700-((D698-N$5)/(R$5-N$5))*(N700-R700))*100,IF(AND(D698&lt;V$5,C702&lt;V700),C698/(R700-((D698-R$5)/(V$5-R$5))*(R700-V700))*100,100)))))</f>
        <v>100</v>
      </c>
      <c r="E699" s="28" t="s">
        <v>21</v>
      </c>
      <c r="F699" s="5">
        <v>11200</v>
      </c>
      <c r="G699" s="104">
        <f>(G$703-G$667)/9+G695</f>
        <v>3.6055555555555543</v>
      </c>
      <c r="H699" s="134">
        <f t="shared" si="114"/>
        <v>3106.3174114021581</v>
      </c>
      <c r="I699" s="130">
        <f>IF($C698&gt;F698,3,IF($C698&gt;F699,2,IF($C698&gt;F700,1,0)))</f>
        <v>1</v>
      </c>
      <c r="J699" s="49">
        <v>11200</v>
      </c>
      <c r="K699" s="104">
        <f>(K$703-K$667)/9+K695</f>
        <v>3.3555555555555543</v>
      </c>
      <c r="L699" s="134">
        <f t="shared" si="120"/>
        <v>3337.748344370862</v>
      </c>
      <c r="M699" s="130">
        <f>IF($C698&gt;J698,3,IF($C698&gt;J699,2,IF($C698&gt;J700,1,0)))</f>
        <v>1</v>
      </c>
      <c r="N699" s="49">
        <v>11200</v>
      </c>
      <c r="O699" s="104">
        <f>(O$703-O$667)/9+O695</f>
        <v>3.1055555555555543</v>
      </c>
      <c r="P699" s="134">
        <f t="shared" si="121"/>
        <v>3606.440071556352</v>
      </c>
      <c r="Q699" s="130">
        <f>IF($C698&gt;N698,3,IF($C698&gt;N699,2,IF($C698&gt;N700,1,0)))</f>
        <v>1</v>
      </c>
      <c r="R699" s="49">
        <v>11200</v>
      </c>
      <c r="S699" s="104">
        <f>(S$703-S$667)/9+S695</f>
        <v>2.8555555555555543</v>
      </c>
      <c r="T699" s="139">
        <f t="shared" si="122"/>
        <v>3922.1789883268498</v>
      </c>
      <c r="U699" s="130">
        <f>IF($C698&gt;R698,3,IF($C698&gt;R699,2,IF($C698&gt;R700,1,0)))</f>
        <v>1</v>
      </c>
      <c r="V699" s="49">
        <v>11200</v>
      </c>
      <c r="W699" s="104">
        <f>(W$703-W$667)/9+W695</f>
        <v>2.6999999999999984</v>
      </c>
      <c r="X699" s="139">
        <f t="shared" si="123"/>
        <v>4148.1481481481505</v>
      </c>
      <c r="Y699" s="130">
        <f>IF($C698&gt;V698,3,IF($C698&gt;V699,2,IF($C698&gt;V700,1,0)))</f>
        <v>1</v>
      </c>
      <c r="Z699" s="49">
        <v>11200</v>
      </c>
      <c r="AA699" s="104">
        <f>(AA$703-AA$667)/9+AA695</f>
        <v>2.4999999999999987</v>
      </c>
      <c r="AB699" s="147">
        <f t="shared" si="124"/>
        <v>4480.0000000000027</v>
      </c>
      <c r="AC699" s="129">
        <f>IF($C698&gt;Z697,4,IF($C698&gt;Z698,3,IF($C698&gt;Z699,2,IF($C698&gt;Z700,1,0))))</f>
        <v>1</v>
      </c>
      <c r="AL699" s="23"/>
    </row>
    <row r="700" spans="1:38" ht="15.75" thickBot="1" x14ac:dyDescent="0.3">
      <c r="A700" s="128"/>
      <c r="B700" s="188"/>
      <c r="C700" s="161">
        <f>D700*D697</f>
        <v>7306.6067700511139</v>
      </c>
      <c r="D700" s="33">
        <f>IF(AND(C698&gt;Z697,D698&gt;Z$5),AB697,IF(D698&gt;V$5,((D698-V$5)/(Z$5-V$5))*(AC698-Y698)+Y698,IF(D698&gt;R$5,((D698-R$5)/(V$5-R$5))*(Y698-U698)+U698,IF(D698&gt;N$5,((D698-N$5)/(R$5-N$5))*(U698-Q698)+Q698,IF(D698&gt;J$5,((D698-J$5)/(N$5-J$5))*(Q698-M698)+M698,IF(D698&gt;F$5,((D698-F$5)/(J$5-F$5))*(M698-I698)+I698,I698))))))</f>
        <v>2662.0718313448174</v>
      </c>
      <c r="E700" s="29" t="s">
        <v>7</v>
      </c>
      <c r="F700" s="114">
        <f>(F$704-F$668)/9+F696</f>
        <v>5544.4444444444453</v>
      </c>
      <c r="G700" s="106">
        <f>(G$704-G$668)/9+G696</f>
        <v>4.1388888888888893</v>
      </c>
      <c r="H700" s="135">
        <f t="shared" si="114"/>
        <v>1339.5973154362416</v>
      </c>
      <c r="I700" s="131">
        <f>IF(I699=1,($C698-F700)/(F699-F700),IF(I699=2,($C698-F699)/(F698-F699),IF(I699=3,($C698-F698)/(F697-F698),0)))</f>
        <v>0.30559028397928195</v>
      </c>
      <c r="J700" s="108">
        <f>(J$704-J$668)/9+J696</f>
        <v>4977.777777777781</v>
      </c>
      <c r="K700" s="106">
        <f>(K$704-K$668)/9+K696</f>
        <v>3.4944444444444436</v>
      </c>
      <c r="L700" s="135">
        <f t="shared" si="120"/>
        <v>1424.4833068362493</v>
      </c>
      <c r="M700" s="131">
        <f>IF(M699=1,($C698-J700)/(J699-J700),IF(M699=2,($C698-J699)/(J698-J699),IF(M699=3,($C698-J698)/(J697-J698),0)))</f>
        <v>0.36883116883116857</v>
      </c>
      <c r="N700" s="108">
        <f>(N$704-N$668)/9+N696</f>
        <v>4622.2222222222199</v>
      </c>
      <c r="O700" s="106">
        <f>(O$704-O$668)/9+O696</f>
        <v>2.9833333333333334</v>
      </c>
      <c r="P700" s="135">
        <f t="shared" si="121"/>
        <v>1549.3482309124759</v>
      </c>
      <c r="Q700" s="131">
        <f>IF(Q699=1,($C698-N700)/(N699-N700),IF(Q699=2,($C698-N699)/(N698-N699),IF(Q699=3,($C698-N698)/(N697-N698),0)))</f>
        <v>0.40294840294840317</v>
      </c>
      <c r="R700" s="108">
        <f>(R$704-R$668)/9+R696</f>
        <v>4177.7777777777792</v>
      </c>
      <c r="S700" s="106">
        <f>(S$704-S$668)/9+S696</f>
        <v>2.4277777777777789</v>
      </c>
      <c r="T700" s="142">
        <f t="shared" si="122"/>
        <v>1720.8237986270021</v>
      </c>
      <c r="U700" s="131">
        <f>IF(U699=1,($C698-R700)/(R699-R700),IF(U699=2,($C698-R699)/(R698-R699),IF(U699=3,($C698-R698)/(R697-R698),0)))</f>
        <v>0.44073647871116217</v>
      </c>
      <c r="V700" s="108">
        <f>(V$704-V$668)/9+V696</f>
        <v>3688.8888888888905</v>
      </c>
      <c r="W700" s="106">
        <f>(W$704-W$668)/9+W696</f>
        <v>1.9888888888888889</v>
      </c>
      <c r="X700" s="142">
        <f t="shared" si="123"/>
        <v>1854.748603351956</v>
      </c>
      <c r="Y700" s="131">
        <f>IF(Y699=1,($C698-V700)/(V699-V700),IF(Y699=2,($C698-V699)/(V698-V699),IF(Y699=3,($C698-V698)/(V697-V698),0)))</f>
        <v>0.47713824636901553</v>
      </c>
      <c r="Z700" s="108">
        <f>(Z$704-Z$668)/9+Z696</f>
        <v>3188.8888888888905</v>
      </c>
      <c r="AA700" s="106">
        <f>(AA$704-AA$668)/9+AA696</f>
        <v>1.505555555555556</v>
      </c>
      <c r="AB700" s="148">
        <f t="shared" si="124"/>
        <v>2118.0811808118087</v>
      </c>
      <c r="AC700" s="131">
        <f>IF(AC699=1,($C698-Z700)/(Z699-Z700),IF(AC699=2,($C698-Z699)/(Z698-Z699),IF(AC699=3,($C698-Z698)/(Z697-Z698),0)))</f>
        <v>0.50977178161644177</v>
      </c>
      <c r="AL700" s="23"/>
    </row>
    <row r="701" spans="1:38" ht="15.75" customHeight="1" x14ac:dyDescent="0.25">
      <c r="A701" s="191" t="s">
        <v>67</v>
      </c>
      <c r="B701" s="186">
        <v>2</v>
      </c>
      <c r="C701" s="26"/>
      <c r="D701" s="31">
        <f>IF(D702&gt;V$5,(1-(D702-V$5)/(Z$5-V$5))*(Y701-AC701)+AC701,IF(D702&gt;R$5,(1-(D702-R$5)/(V$5-R$5))*(U701-Y701)+Y701,IF(D702&gt;N$5,(1-(D702-N$5)/(R$5-N$5))*(Q701-U701)+U701,IF(D702&gt;J$5,(1-(D702-J$5)/(N$5-J$5))*(M701-Q701)+Q701,IF(D702&gt;F$5,(1-(D702-F$5)/(J$5-F$5))*(I701-M701)+M701,I701)))))</f>
        <v>2.8633659994317835</v>
      </c>
      <c r="E701" s="27" t="s">
        <v>6</v>
      </c>
      <c r="F701" s="3">
        <v>16500</v>
      </c>
      <c r="G701" s="74">
        <v>3.25</v>
      </c>
      <c r="H701" s="133">
        <f t="shared" ref="H701:H764" si="125">F701/G701</f>
        <v>5076.9230769230771</v>
      </c>
      <c r="I701" s="16">
        <f>IF(I703=0,G704,IF(I703=1,(G703-G704)*I704+G704,IF(I703=2,(G702-G703)*I704+G703,IF(I703=3,(G701-G702)*I704+G702,G701))))</f>
        <v>4.0681818181818183</v>
      </c>
      <c r="J701" s="48">
        <v>16300</v>
      </c>
      <c r="K701" s="4">
        <v>3</v>
      </c>
      <c r="L701" s="133">
        <f t="shared" si="120"/>
        <v>5433.333333333333</v>
      </c>
      <c r="M701" s="16">
        <f>IF(M703=0,K704,IF(M703=1,(K703-K704)*M704+K704,IF(M703=2,(K702-K703)*M704+K703,IF(M703=3,(K701-K702)*M704+K702,K701))))</f>
        <v>3.5745020999864514</v>
      </c>
      <c r="N701" s="48">
        <v>16000</v>
      </c>
      <c r="O701" s="4">
        <v>2.75</v>
      </c>
      <c r="P701" s="133">
        <f t="shared" si="121"/>
        <v>5818.181818181818</v>
      </c>
      <c r="Q701" s="16">
        <f>IF(Q703=0,O704,IF(Q703=1,(O703-O704)*Q704+O704,IF(Q703=2,(O702-O703)*Q704+O703,IF(Q703=3,(O701-O702)*Q704+O702,O701))))</f>
        <v>3.1172472981563892</v>
      </c>
      <c r="R701" s="48">
        <v>15800</v>
      </c>
      <c r="S701" s="4">
        <v>2.5</v>
      </c>
      <c r="T701" s="141">
        <f t="shared" si="122"/>
        <v>6320</v>
      </c>
      <c r="U701" s="16">
        <f>IF(U703=0,S704,IF(U703=1,(S703-S704)*U704+S704,IF(U703=2,(S702-S703)*U704+S703,IF(U703=3,(S701-S702)*U704+S702,S701))))</f>
        <v>2.6566942148760329</v>
      </c>
      <c r="V701" s="48">
        <v>15100</v>
      </c>
      <c r="W701" s="4">
        <v>2.4500000000000002</v>
      </c>
      <c r="X701" s="141">
        <f t="shared" si="123"/>
        <v>6163.2653061224482</v>
      </c>
      <c r="Y701" s="16">
        <f>IF(Y703=0,W704,IF(Y703=1,(W703-W704)*Y704+W704,IF(Y703=2,(W702-W703)*Y704+W703,IF(Y703=3,(W701-W702)*Y704+W702,W701))))</f>
        <v>2.3526005509641874</v>
      </c>
      <c r="Z701" s="48">
        <v>14300</v>
      </c>
      <c r="AA701" s="4">
        <v>2.35</v>
      </c>
      <c r="AB701" s="145">
        <f t="shared" si="124"/>
        <v>6085.1063829787236</v>
      </c>
      <c r="AC701" s="59">
        <f>IF(AC703=0,AA704,IF(AC703=1,(AA703-AA704)*AC704+AA704,IF(AC703=2,(AA702-AA703)*AC704+AA703,IF(AC703=3,(AA701-AA702)*AC704+AA702,AA701))))</f>
        <v>2.0177685950413222</v>
      </c>
      <c r="AE701" s="23"/>
      <c r="AF701" s="23"/>
      <c r="AG701" s="23"/>
      <c r="AH701" s="23"/>
      <c r="AI701" s="23"/>
      <c r="AJ701" s="23"/>
      <c r="AK701" s="23"/>
      <c r="AL701" s="22"/>
    </row>
    <row r="702" spans="1:38" x14ac:dyDescent="0.25">
      <c r="A702" s="192"/>
      <c r="B702" s="187"/>
      <c r="C702" s="13">
        <f>C$1/(21-E$1)*(C$649-B701)</f>
        <v>6942.1487603305786</v>
      </c>
      <c r="D702" s="32">
        <f>(C702/P$1)^(1/1.3)*50+C$391+$C$2/2+$N$2/100*5+X$2/2</f>
        <v>42.756265324686346</v>
      </c>
      <c r="E702" s="28" t="s">
        <v>20</v>
      </c>
      <c r="F702" s="5">
        <v>14000</v>
      </c>
      <c r="G702" s="71">
        <v>3.4</v>
      </c>
      <c r="H702" s="134">
        <f t="shared" si="125"/>
        <v>4117.6470588235297</v>
      </c>
      <c r="I702" s="63">
        <f>$C702/I701</f>
        <v>1706.4499746063991</v>
      </c>
      <c r="J702" s="49">
        <v>14000</v>
      </c>
      <c r="K702" s="6">
        <v>3.15</v>
      </c>
      <c r="L702" s="134">
        <f t="shared" si="120"/>
        <v>4444.4444444444443</v>
      </c>
      <c r="M702" s="63">
        <f>$C702/M701</f>
        <v>1942.1302788874825</v>
      </c>
      <c r="N702" s="49">
        <v>14000</v>
      </c>
      <c r="O702" s="6">
        <v>2.9</v>
      </c>
      <c r="P702" s="134">
        <f t="shared" si="121"/>
        <v>4827.5862068965516</v>
      </c>
      <c r="Q702" s="63">
        <f>$C702/Q701</f>
        <v>2227.012519807563</v>
      </c>
      <c r="R702" s="49">
        <v>14000</v>
      </c>
      <c r="S702" s="6">
        <v>2.65</v>
      </c>
      <c r="T702" s="139">
        <f t="shared" si="122"/>
        <v>5283.0188679245284</v>
      </c>
      <c r="U702" s="63">
        <f>$C702/U701</f>
        <v>2613.0778323897221</v>
      </c>
      <c r="V702" s="49">
        <v>14000</v>
      </c>
      <c r="W702" s="6">
        <v>2.5499999999999998</v>
      </c>
      <c r="X702" s="139">
        <f t="shared" si="123"/>
        <v>5490.1960784313733</v>
      </c>
      <c r="Y702" s="63">
        <f>$C702/Y701</f>
        <v>2950.8404040309415</v>
      </c>
      <c r="Z702" s="49">
        <v>14000</v>
      </c>
      <c r="AA702" s="6">
        <v>2.4</v>
      </c>
      <c r="AB702" s="147">
        <f t="shared" si="124"/>
        <v>5833.3333333333339</v>
      </c>
      <c r="AC702" s="63">
        <f>IF($C702&gt;Z701,AB701,$C702/AC701)</f>
        <v>3440.5078844972354</v>
      </c>
      <c r="AF702" s="23"/>
      <c r="AG702" s="69"/>
      <c r="AH702" s="23"/>
      <c r="AI702" s="23"/>
      <c r="AJ702" s="23"/>
      <c r="AK702" s="23"/>
      <c r="AL702" s="22"/>
    </row>
    <row r="703" spans="1:38" x14ac:dyDescent="0.25">
      <c r="A703" s="192"/>
      <c r="B703" s="187"/>
      <c r="C703" s="225">
        <f>C704/X$2/60/1.11</f>
        <v>20.979377131518575</v>
      </c>
      <c r="D703" s="38">
        <f>IF(AND(D702&lt;F$5,C702&lt;F704),C702/F704*100,IF(AND(D702&lt;J$5,C702&lt;J704),C702/(F704-((D702-F$5)/(J$5-F$5))*(F704-J704))*100,IF(AND(D702&lt;N$5,C702&lt;N704),C702/(J704-((D702-J$5)/(N$5-J$5))*(J704-N704))*100,IF(AND(D702&lt;R$5,C702&lt;R704),C702/(N704-((D702-N$5)/(R$5-N$5))*(N704-R704))*100,IF(AND(D702&lt;V$5,C706&lt;V704),C702/(R704-((D702-R$5)/(V$5-R$5))*(R704-V704))*100,100)))))</f>
        <v>100</v>
      </c>
      <c r="E703" s="28" t="s">
        <v>21</v>
      </c>
      <c r="F703" s="5">
        <v>11200</v>
      </c>
      <c r="G703" s="71">
        <v>3.65</v>
      </c>
      <c r="H703" s="134">
        <f t="shared" si="125"/>
        <v>3068.4931506849316</v>
      </c>
      <c r="I703" s="132">
        <f>IF($C702&gt;F702,3,IF($C702&gt;F703,2,IF($C702&gt;F704,1,0)))</f>
        <v>1</v>
      </c>
      <c r="J703" s="49">
        <v>11200</v>
      </c>
      <c r="K703" s="6">
        <v>3.4</v>
      </c>
      <c r="L703" s="134">
        <f t="shared" si="120"/>
        <v>3294.1176470588234</v>
      </c>
      <c r="M703" s="132">
        <f>IF($C702&gt;J702,3,IF($C702&gt;J703,2,IF($C702&gt;J704,1,0)))</f>
        <v>1</v>
      </c>
      <c r="N703" s="49">
        <v>11200</v>
      </c>
      <c r="O703" s="6">
        <v>3.15</v>
      </c>
      <c r="P703" s="134">
        <f t="shared" si="121"/>
        <v>3555.5555555555557</v>
      </c>
      <c r="Q703" s="132">
        <f>IF($C702&gt;N702,3,IF($C702&gt;N703,2,IF($C702&gt;N704,1,0)))</f>
        <v>1</v>
      </c>
      <c r="R703" s="49">
        <v>11200</v>
      </c>
      <c r="S703" s="6">
        <v>2.9</v>
      </c>
      <c r="T703" s="139">
        <f t="shared" si="122"/>
        <v>3862.0689655172414</v>
      </c>
      <c r="U703" s="132">
        <f>IF($C702&gt;R702,3,IF($C702&gt;R703,2,IF($C702&gt;R704,1,0)))</f>
        <v>1</v>
      </c>
      <c r="V703" s="49">
        <v>11200</v>
      </c>
      <c r="W703" s="6">
        <v>2.75</v>
      </c>
      <c r="X703" s="139">
        <f t="shared" si="123"/>
        <v>4072.7272727272725</v>
      </c>
      <c r="Y703" s="132">
        <f>IF($C702&gt;V702,3,IF($C702&gt;V703,2,IF($C702&gt;V704,1,0)))</f>
        <v>1</v>
      </c>
      <c r="Z703" s="49">
        <v>11200</v>
      </c>
      <c r="AA703" s="6">
        <v>2.5499999999999998</v>
      </c>
      <c r="AB703" s="147">
        <f t="shared" si="124"/>
        <v>4392.1568627450979</v>
      </c>
      <c r="AC703" s="129">
        <f>IF($C702&gt;Z701,4,IF($C702&gt;Z702,3,IF($C702&gt;Z703,2,IF($C702&gt;Z704,1,0))))</f>
        <v>1</v>
      </c>
      <c r="AF703" s="23"/>
      <c r="AG703" s="23"/>
      <c r="AH703" s="23"/>
      <c r="AI703" s="23"/>
      <c r="AJ703" s="23"/>
      <c r="AK703" s="23"/>
      <c r="AL703" s="22"/>
    </row>
    <row r="704" spans="1:38" ht="15.75" thickBot="1" x14ac:dyDescent="0.3">
      <c r="A704" s="192"/>
      <c r="B704" s="188"/>
      <c r="C704" s="161">
        <f>D704*D701</f>
        <v>6986.1325847956859</v>
      </c>
      <c r="D704" s="33">
        <f>IF(AND(C702&gt;Z701,D702&gt;Z$5),AB701,IF(D702&gt;V$5,((D702-V$5)/(Z$5-V$5))*(AC702-Y702)+Y702,IF(D702&gt;R$5,((D702-R$5)/(V$5-R$5))*(Y702-U702)+U702,IF(D702&gt;N$5,((D702-N$5)/(R$5-N$5))*(U702-Q702)+Q702,IF(D702&gt;J$5,((D702-J$5)/(N$5-J$5))*(Q702-M702)+M702,IF(D702&gt;F$5,((D702-F$5)/(J$5-F$5))*(M702-I702)+I702,I702))))))</f>
        <v>2439.8322066344431</v>
      </c>
      <c r="E704" s="29" t="s">
        <v>7</v>
      </c>
      <c r="F704" s="7">
        <v>5600</v>
      </c>
      <c r="G704" s="73">
        <v>4.2</v>
      </c>
      <c r="H704" s="135">
        <f t="shared" si="125"/>
        <v>1333.3333333333333</v>
      </c>
      <c r="I704" s="131">
        <f>IF(I703=1,($C702-F704)/(F703-F704),IF(I703=2,($C702-F703)/(F702-F703),IF(I703=3,($C702-F702)/(F701-F702),0)))</f>
        <v>0.23966942148760331</v>
      </c>
      <c r="J704" s="50">
        <v>5100</v>
      </c>
      <c r="K704" s="8">
        <v>3.65</v>
      </c>
      <c r="L704" s="135">
        <f t="shared" si="120"/>
        <v>1397.2602739726028</v>
      </c>
      <c r="M704" s="131">
        <f>IF(M703=1,($C702-J704)/(J703-J704),IF(M703=2,($C702-J703)/(J702-J703),IF(M703=3,($C702-J702)/(J701-J702),0)))</f>
        <v>0.30199160005419323</v>
      </c>
      <c r="N704" s="50">
        <v>4700</v>
      </c>
      <c r="O704" s="8">
        <v>3.1</v>
      </c>
      <c r="P704" s="135">
        <f t="shared" si="121"/>
        <v>1516.1290322580644</v>
      </c>
      <c r="Q704" s="131">
        <f>IF(Q703=1,($C702-N704)/(N703-N704),IF(Q703=2,($C702-N703)/(N702-N703),IF(Q703=3,($C702-N702)/(N701-N702),0)))</f>
        <v>0.34494596312778131</v>
      </c>
      <c r="R704" s="50">
        <v>4200</v>
      </c>
      <c r="S704" s="8">
        <v>2.5</v>
      </c>
      <c r="T704" s="142">
        <f t="shared" si="122"/>
        <v>1680</v>
      </c>
      <c r="U704" s="131">
        <f>IF(U703=1,($C702-R704)/(R703-R704),IF(U703=2,($C702-R703)/(R702-R703),IF(U703=3,($C702-R702)/(R701-R702),0)))</f>
        <v>0.39173553719008264</v>
      </c>
      <c r="V704" s="50">
        <v>3700</v>
      </c>
      <c r="W704" s="8">
        <v>2.0499999999999998</v>
      </c>
      <c r="X704" s="142">
        <f t="shared" si="123"/>
        <v>1804.8780487804879</v>
      </c>
      <c r="Y704" s="131">
        <f>IF(Y703=1,($C702-V704)/(V703-V704),IF(Y703=2,($C702-V703)/(V702-V703),IF(Y703=3,($C702-V702)/(V701-V702),0)))</f>
        <v>0.43228650137741048</v>
      </c>
      <c r="Z704" s="50">
        <v>3200</v>
      </c>
      <c r="AA704" s="8">
        <v>1.55</v>
      </c>
      <c r="AB704" s="148">
        <f t="shared" si="124"/>
        <v>2064.516129032258</v>
      </c>
      <c r="AC704" s="131">
        <f>IF(AC703=1,($C702-Z704)/(Z703-Z704),IF(AC703=2,($C702-Z703)/(Z702-Z703),IF(AC703=3,($C702-Z702)/(Z701-Z702),0)))</f>
        <v>0.46776859504132234</v>
      </c>
      <c r="AG704" s="23"/>
      <c r="AL704" s="23"/>
    </row>
    <row r="705" spans="1:38" x14ac:dyDescent="0.25">
      <c r="A705" s="192"/>
      <c r="B705" s="186">
        <v>3</v>
      </c>
      <c r="C705" s="25"/>
      <c r="D705" s="31">
        <f>IF(D706&gt;V$5,(1-(D706-V$5)/(Z$5-V$5))*(Y705-AC705)+AC705,IF(D706&gt;R$5,(1-(D706-R$5)/(V$5-R$5))*(U705-Y705)+Y705,IF(D706&gt;N$5,(1-(D706-N$5)/(R$5-N$5))*(Q705-U705)+U705,IF(D706&gt;J$5,(1-(D706-J$5)/(N$5-J$5))*(M705-Q705)+Q705,IF(D706&gt;F$5,(1-(D706-F$5)/(J$5-F$5))*(I705-M705)+M705,I705)))))</f>
        <v>3.0309229497823185</v>
      </c>
      <c r="E705" s="27" t="s">
        <v>6</v>
      </c>
      <c r="F705" s="75">
        <f>(F$721-F$701)/5+F701</f>
        <v>16560</v>
      </c>
      <c r="G705" s="105">
        <f>(G$721-G$701)/5+G701</f>
        <v>3.54</v>
      </c>
      <c r="H705" s="133">
        <f t="shared" si="125"/>
        <v>4677.9661016949149</v>
      </c>
      <c r="I705" s="16">
        <f>IF(I707=0,G708,IF(I707=1,(G707-G708)*I708+G708,IF(I707=2,(G706-G707)*I708+G707,IF(I707=3,(G705-G706)*I708+G706,G705))))</f>
        <v>4.5297568941523956</v>
      </c>
      <c r="J705" s="107">
        <f>(J$721-J$701)/5+J701</f>
        <v>16360</v>
      </c>
      <c r="K705" s="105">
        <f>(K$721-K$701)/5+K701</f>
        <v>3.25</v>
      </c>
      <c r="L705" s="133">
        <f t="shared" si="120"/>
        <v>5033.8461538461543</v>
      </c>
      <c r="M705" s="16">
        <f>IF(M707=0,K708,IF(M707=1,(K707-K708)*M708+K708,IF(M707=2,(K706-K707)*M708+K707,IF(M707=3,(K705-K706)*M708+K706,K705))))</f>
        <v>3.7749834184344895</v>
      </c>
      <c r="N705" s="107">
        <f>(N$721-N$701)/5+N701</f>
        <v>16080</v>
      </c>
      <c r="O705" s="105">
        <f>(O$721-O$701)/5+O701</f>
        <v>2.96</v>
      </c>
      <c r="P705" s="133">
        <f t="shared" si="121"/>
        <v>5432.4324324324325</v>
      </c>
      <c r="Q705" s="16">
        <f>IF(Q707=0,O708,IF(Q707=1,(O707-O708)*Q708+O708,IF(Q707=2,(O706-O707)*Q708+O707,IF(Q707=3,(O705-O706)*Q708+O706,O705))))</f>
        <v>3.2461835450844951</v>
      </c>
      <c r="R705" s="107">
        <f>(R$721-R$701)/5+R701</f>
        <v>15860</v>
      </c>
      <c r="S705" s="105">
        <f>(S$721-S$701)/5+S701</f>
        <v>2.66</v>
      </c>
      <c r="T705" s="141">
        <f t="shared" si="122"/>
        <v>5962.4060150375935</v>
      </c>
      <c r="U705" s="16">
        <f>IF(U707=0,S708,IF(U707=1,(S707-S708)*U708+S708,IF(U707=2,(S706-S707)*U708+S707,IF(U707=3,(S705-S706)*U708+S706,S705))))</f>
        <v>2.7203764921946738</v>
      </c>
      <c r="V705" s="107">
        <f>(V$721-V$701)/5+V701</f>
        <v>15160</v>
      </c>
      <c r="W705" s="105">
        <f>(W$721-W$701)/5+W701</f>
        <v>2.54</v>
      </c>
      <c r="X705" s="141">
        <f t="shared" si="123"/>
        <v>5968.5039370078739</v>
      </c>
      <c r="Y705" s="16">
        <f>IF(Y707=0,W708,IF(Y707=1,(W707-W708)*Y708+W708,IF(Y707=2,(W706-W707)*Y708+W707,IF(Y707=3,(W705-W706)*Y708+W706,W705))))</f>
        <v>2.3794440270473327</v>
      </c>
      <c r="Z705" s="107">
        <f>(Z$721-Z$701)/5+Z701</f>
        <v>14360</v>
      </c>
      <c r="AA705" s="105">
        <f>(AA$721-AA$701)/5+AA701</f>
        <v>2.38</v>
      </c>
      <c r="AB705" s="145">
        <f t="shared" si="124"/>
        <v>6033.6134453781515</v>
      </c>
      <c r="AC705" s="59">
        <f>IF(AC707=0,AA708,IF(AC707=1,(AA707-AA708)*AC708+AA708,IF(AC707=2,(AA706-AA707)*AC708+AA707,IF(AC707=3,(AA705-AA706)*AC708+AA706,AA705))))</f>
        <v>2.0100745817375527</v>
      </c>
      <c r="AE705" s="23"/>
      <c r="AF705" s="23"/>
      <c r="AG705" s="23"/>
      <c r="AH705" s="23"/>
      <c r="AI705" s="23"/>
      <c r="AJ705" s="23"/>
      <c r="AK705" s="23"/>
      <c r="AL705" s="23"/>
    </row>
    <row r="706" spans="1:38" x14ac:dyDescent="0.25">
      <c r="A706" s="192"/>
      <c r="B706" s="187"/>
      <c r="C706" s="13">
        <f>C$1/(21-E$1)*(C$649-B705)</f>
        <v>6611.5702479338852</v>
      </c>
      <c r="D706" s="32">
        <f>(C706/P$1)^(1/1.3)*50+C$391+$C$2/2+$N$2/100*5+X$2/2</f>
        <v>42.046954240335026</v>
      </c>
      <c r="E706" s="28" t="s">
        <v>20</v>
      </c>
      <c r="F706" s="5">
        <v>14000</v>
      </c>
      <c r="G706" s="104">
        <f>(G$722-G$702)/5+G702</f>
        <v>3.7</v>
      </c>
      <c r="H706" s="134">
        <f t="shared" si="125"/>
        <v>3783.7837837837837</v>
      </c>
      <c r="I706" s="63">
        <f>$C706/I705</f>
        <v>1459.5861107842161</v>
      </c>
      <c r="J706" s="49">
        <v>14000</v>
      </c>
      <c r="K706" s="104">
        <f>(K$722-K$702)/5+K702</f>
        <v>3.41</v>
      </c>
      <c r="L706" s="134">
        <f t="shared" si="120"/>
        <v>4105.5718475073309</v>
      </c>
      <c r="M706" s="63">
        <f>$C706/M705</f>
        <v>1751.4170302437374</v>
      </c>
      <c r="N706" s="49">
        <v>14000</v>
      </c>
      <c r="O706" s="104">
        <f>(O$722-O$702)/5+O702</f>
        <v>3.12</v>
      </c>
      <c r="P706" s="134">
        <f t="shared" si="121"/>
        <v>4487.1794871794873</v>
      </c>
      <c r="Q706" s="63">
        <f>$C706/Q705</f>
        <v>2036.7210159590013</v>
      </c>
      <c r="R706" s="49">
        <v>14000</v>
      </c>
      <c r="S706" s="104">
        <f>(S$722-S$702)/5+S702</f>
        <v>2.82</v>
      </c>
      <c r="T706" s="139">
        <f t="shared" si="122"/>
        <v>4964.5390070921985</v>
      </c>
      <c r="U706" s="63">
        <f>$C706/U705</f>
        <v>2430.387950676627</v>
      </c>
      <c r="V706" s="49">
        <v>14000</v>
      </c>
      <c r="W706" s="104">
        <f>(W$722-W$702)/5+W702</f>
        <v>2.67</v>
      </c>
      <c r="X706" s="139">
        <f t="shared" si="123"/>
        <v>5243.4456928838954</v>
      </c>
      <c r="Y706" s="63">
        <f>$C706/Y705</f>
        <v>2778.619783772861</v>
      </c>
      <c r="Z706" s="49">
        <v>14000</v>
      </c>
      <c r="AA706" s="104">
        <f>(AA$722-AA$702)/5+AA702</f>
        <v>2.4699999999999998</v>
      </c>
      <c r="AB706" s="147">
        <f t="shared" si="124"/>
        <v>5668.0161943319845</v>
      </c>
      <c r="AC706" s="63">
        <f>IF($C706&gt;Z705,AB705,$C706/AC705)</f>
        <v>3289.2163843088342</v>
      </c>
      <c r="AG706" s="23"/>
      <c r="AL706" s="23"/>
    </row>
    <row r="707" spans="1:38" x14ac:dyDescent="0.25">
      <c r="A707" s="192"/>
      <c r="B707" s="187"/>
      <c r="C707" s="225">
        <f>C708/X$2/60/1.11</f>
        <v>20.004861998524181</v>
      </c>
      <c r="D707" s="38">
        <f>IF(AND(D706&lt;F$5,C706&lt;F708),C706/F708*100,IF(AND(D706&lt;J$5,C706&lt;J708),C706/(F708-((D706-F$5)/(J$5-F$5))*(F708-J708))*100,IF(AND(D706&lt;N$5,C706&lt;N708),C706/(J708-((D706-J$5)/(N$5-J$5))*(J708-N708))*100,IF(AND(D706&lt;R$5,C706&lt;R708),C706/(N708-((D706-N$5)/(R$5-N$5))*(N708-R708))*100,IF(AND(D706&lt;V$5,C710&lt;V708),C706/(R708-((D706-R$5)/(V$5-R$5))*(R708-V708))*100,100)))))</f>
        <v>100</v>
      </c>
      <c r="E707" s="28" t="s">
        <v>21</v>
      </c>
      <c r="F707" s="5">
        <v>11200</v>
      </c>
      <c r="G707" s="104">
        <f>(G$723-G$703)/5+G703</f>
        <v>3.9699999999999998</v>
      </c>
      <c r="H707" s="134">
        <f t="shared" si="125"/>
        <v>2821.1586901763226</v>
      </c>
      <c r="I707" s="130">
        <f>IF($C706&gt;F706,3,IF($C706&gt;F707,2,IF($C706&gt;F708,1,0)))</f>
        <v>1</v>
      </c>
      <c r="J707" s="49">
        <v>11200</v>
      </c>
      <c r="K707" s="104">
        <f>(K$723-K$703)/5+K703</f>
        <v>3.6799999999999997</v>
      </c>
      <c r="L707" s="134">
        <f t="shared" si="120"/>
        <v>3043.4782608695655</v>
      </c>
      <c r="M707" s="130">
        <f>IF($C706&gt;J706,3,IF($C706&gt;J707,2,IF($C706&gt;J708,1,0)))</f>
        <v>1</v>
      </c>
      <c r="N707" s="49">
        <v>11200</v>
      </c>
      <c r="O707" s="104">
        <f>(O$723-O$703)/5+O703</f>
        <v>3.3899999999999997</v>
      </c>
      <c r="P707" s="134">
        <f t="shared" si="121"/>
        <v>3303.8348082595871</v>
      </c>
      <c r="Q707" s="130">
        <f>IF($C706&gt;N706,3,IF($C706&gt;N707,2,IF($C706&gt;N708,1,0)))</f>
        <v>1</v>
      </c>
      <c r="R707" s="49">
        <v>11200</v>
      </c>
      <c r="S707" s="104">
        <f>(S$723-S$703)/5+S703</f>
        <v>3.09</v>
      </c>
      <c r="T707" s="139">
        <f t="shared" si="122"/>
        <v>3624.5954692556634</v>
      </c>
      <c r="U707" s="130">
        <f>IF($C706&gt;R706,3,IF($C706&gt;R707,2,IF($C706&gt;R708,1,0)))</f>
        <v>1</v>
      </c>
      <c r="V707" s="49">
        <v>11200</v>
      </c>
      <c r="W707" s="104">
        <f>(W$723-W$703)/5+W703</f>
        <v>2.88</v>
      </c>
      <c r="X707" s="139">
        <f t="shared" si="123"/>
        <v>3888.8888888888891</v>
      </c>
      <c r="Y707" s="130">
        <f>IF($C706&gt;V706,3,IF($C706&gt;V707,2,IF($C706&gt;V708,1,0)))</f>
        <v>1</v>
      </c>
      <c r="Z707" s="49">
        <v>11200</v>
      </c>
      <c r="AA707" s="104">
        <f>(AA$723-AA$703)/5+AA703</f>
        <v>2.6199999999999997</v>
      </c>
      <c r="AB707" s="147">
        <f t="shared" si="124"/>
        <v>4274.8091603053444</v>
      </c>
      <c r="AC707" s="129">
        <f>IF($C706&gt;Z705,4,IF($C706&gt;Z706,3,IF($C706&gt;Z707,2,IF($C706&gt;Z708,1,0))))</f>
        <v>1</v>
      </c>
      <c r="AG707" s="69"/>
      <c r="AL707" s="23"/>
    </row>
    <row r="708" spans="1:38" ht="15.75" thickBot="1" x14ac:dyDescent="0.3">
      <c r="A708" s="192"/>
      <c r="B708" s="188"/>
      <c r="C708" s="161">
        <f>D708*D705</f>
        <v>6661.6190455085534</v>
      </c>
      <c r="D708" s="33">
        <f>IF(AND(C706&gt;Z705,D706&gt;Z$5),AB705,IF(D706&gt;V$5,((D706-V$5)/(Z$5-V$5))*(AC706-Y706)+Y706,IF(D706&gt;R$5,((D706-R$5)/(V$5-R$5))*(Y706-U706)+U706,IF(D706&gt;N$5,((D706-N$5)/(R$5-N$5))*(U706-Q706)+Q706,IF(D706&gt;J$5,((D706-J$5)/(N$5-J$5))*(Q706-M706)+M706,IF(D706&gt;F$5,((D706-F$5)/(J$5-F$5))*(M706-I706)+I706,I706))))))</f>
        <v>2197.8846562189883</v>
      </c>
      <c r="E708" s="29" t="s">
        <v>7</v>
      </c>
      <c r="F708" s="114">
        <f>(F$724-F$704)/5+F704</f>
        <v>5380</v>
      </c>
      <c r="G708" s="106">
        <f>(G$724-G$704)/5+G704</f>
        <v>4.68</v>
      </c>
      <c r="H708" s="135">
        <f t="shared" si="125"/>
        <v>1149.5726495726497</v>
      </c>
      <c r="I708" s="131">
        <f>IF(I707=1,($C706-F708)/(F707-F708),IF(I707=2,($C706-F707)/(F706-F707),IF(I707=3,($C706-F706)/(F705-F706),0)))</f>
        <v>0.21161000823606274</v>
      </c>
      <c r="J708" s="108">
        <f>(J$724-J$704)/5+J704</f>
        <v>4920</v>
      </c>
      <c r="K708" s="106">
        <f>(K$724-K$704)/5+K704</f>
        <v>3.81</v>
      </c>
      <c r="L708" s="135">
        <f t="shared" si="120"/>
        <v>1291.3385826771653</v>
      </c>
      <c r="M708" s="131">
        <f>IF(M707=1,($C706-J708)/(J707-J708),IF(M707=2,($C706-J707)/(J706-J707),IF(M707=3,($C706-J706)/(J705-J706),0)))</f>
        <v>0.2693583197346951</v>
      </c>
      <c r="N708" s="108">
        <f>(N$724-N$704)/5+N704</f>
        <v>4500</v>
      </c>
      <c r="O708" s="106">
        <f>(O$724-O$704)/5+O704</f>
        <v>3.18</v>
      </c>
      <c r="P708" s="135">
        <f t="shared" si="121"/>
        <v>1415.0943396226414</v>
      </c>
      <c r="Q708" s="131">
        <f>IF(Q707=1,($C706-N708)/(N707-N708),IF(Q707=2,($C706-N707)/(N706-N707),IF(Q707=3,($C706-N706)/(N705-N706),0)))</f>
        <v>0.31515973849759482</v>
      </c>
      <c r="R708" s="108">
        <f>(R$724-R$704)/5+R704</f>
        <v>4000</v>
      </c>
      <c r="S708" s="106">
        <f>(S$724-S$704)/5+S704</f>
        <v>2.5099999999999998</v>
      </c>
      <c r="T708" s="142">
        <f t="shared" si="122"/>
        <v>1593.6254980079682</v>
      </c>
      <c r="U708" s="131">
        <f>IF(U707=1,($C706-R708)/(R707-R708),IF(U707=2,($C706-R707)/(R706-R707),IF(U707=3,($C706-R706)/(R705-R706),0)))</f>
        <v>0.36271808999081739</v>
      </c>
      <c r="V708" s="108">
        <f>(V$724-V$704)/5+V704</f>
        <v>3500</v>
      </c>
      <c r="W708" s="106">
        <f>(W$724-W$704)/5+W704</f>
        <v>2.04</v>
      </c>
      <c r="X708" s="142">
        <f t="shared" si="123"/>
        <v>1715.686274509804</v>
      </c>
      <c r="Y708" s="131">
        <f>IF(Y707=1,($C706-V708)/(V707-V708),IF(Y707=2,($C706-V707)/(V706-V707),IF(Y707=3,($C706-V706)/(V705-V706),0)))</f>
        <v>0.40410003219920587</v>
      </c>
      <c r="Z708" s="108">
        <f>(Z$724-Z$704)/5+Z704</f>
        <v>3000</v>
      </c>
      <c r="AA708" s="106">
        <f>(AA$724-AA$704)/5+AA704</f>
        <v>1.53</v>
      </c>
      <c r="AB708" s="148">
        <f t="shared" si="124"/>
        <v>1960.7843137254902</v>
      </c>
      <c r="AC708" s="131">
        <f>IF(AC707=1,($C706-Z708)/(Z707-Z708),IF(AC707=2,($C706-Z707)/(Z706-Z707),IF(AC707=3,($C706-Z706)/(Z705-Z706),0)))</f>
        <v>0.44043539608949817</v>
      </c>
      <c r="AL708" s="23"/>
    </row>
    <row r="709" spans="1:38" x14ac:dyDescent="0.25">
      <c r="A709" s="192"/>
      <c r="B709" s="186">
        <v>4</v>
      </c>
      <c r="C709" s="34"/>
      <c r="D709" s="31">
        <f>IF(D710&gt;V$5,(1-(D710-V$5)/(Z$5-V$5))*(Y709-AC709)+AC709,IF(D710&gt;R$5,(1-(D710-R$5)/(V$5-R$5))*(U709-Y709)+Y709,IF(D710&gt;N$5,(1-(D710-N$5)/(R$5-N$5))*(Q709-U709)+U709,IF(D710&gt;J$5,(1-(D710-J$5)/(N$5-J$5))*(M709-Q709)+Q709,IF(D710&gt;F$5,(1-(D710-F$5)/(J$5-F$5))*(I709-M709)+M709,I709)))))</f>
        <v>3.2089787765300928</v>
      </c>
      <c r="E709" s="27" t="s">
        <v>6</v>
      </c>
      <c r="F709" s="75">
        <f>(F$721-F$701)/5+F705</f>
        <v>16620</v>
      </c>
      <c r="G709" s="105">
        <f>(G$721-G$701)/5+G705</f>
        <v>3.83</v>
      </c>
      <c r="H709" s="133">
        <f t="shared" si="125"/>
        <v>4339.4255874673627</v>
      </c>
      <c r="I709" s="16">
        <f>IF(I711=0,G712,IF(I711=1,(G711-G712)*I712+G712,IF(I711=2,(G710-G711)*I712+G711,IF(I711=3,(G709-G710)*I712+G710,G709))))</f>
        <v>4.9985326473646756</v>
      </c>
      <c r="J709" s="107">
        <f>(J$721-J$701)/5+J705</f>
        <v>16420</v>
      </c>
      <c r="K709" s="105">
        <f>(K$721-K$701)/5+K705</f>
        <v>3.5</v>
      </c>
      <c r="L709" s="133">
        <f t="shared" si="120"/>
        <v>4691.4285714285716</v>
      </c>
      <c r="M709" s="16">
        <f>IF(M711=0,K712,IF(M711=1,(K711-K712)*M712+K712,IF(M711=2,(K710-K711)*M712+K711,IF(M711=3,(K709-K710)*M712+K710,K709))))</f>
        <v>3.9676145638768774</v>
      </c>
      <c r="N709" s="107">
        <f>(N$721-N$701)/5+N705</f>
        <v>16160</v>
      </c>
      <c r="O709" s="105">
        <f>(O$721-O$701)/5+O705</f>
        <v>3.17</v>
      </c>
      <c r="P709" s="133">
        <f t="shared" si="121"/>
        <v>5097.791798107256</v>
      </c>
      <c r="Q709" s="16">
        <f>IF(Q711=0,O712,IF(Q711=1,(O711-O712)*Q712+O712,IF(Q711=2,(O710-O711)*Q712+O711,IF(Q711=3,(O709-O710)*Q712+O710,O709))))</f>
        <v>3.3662270930650378</v>
      </c>
      <c r="R709" s="107">
        <f>(R$721-R$701)/5+R705</f>
        <v>15920</v>
      </c>
      <c r="S709" s="105">
        <f>(S$721-S$701)/5+S705</f>
        <v>2.8200000000000003</v>
      </c>
      <c r="T709" s="141">
        <f t="shared" si="122"/>
        <v>5645.3900709219852</v>
      </c>
      <c r="U709" s="16">
        <f>IF(U711=0,S712,IF(U711=1,(S711-S712)*U712+S712,IF(U711=2,(S710-S711)*U712+S711,IF(U711=3,(S709-S710)*U712+S710,S709))))</f>
        <v>2.7748045566227382</v>
      </c>
      <c r="V709" s="107">
        <f>(V$721-V$701)/5+V705</f>
        <v>15220</v>
      </c>
      <c r="W709" s="105">
        <f>(W$721-W$701)/5+W705</f>
        <v>2.63</v>
      </c>
      <c r="X709" s="141">
        <f t="shared" si="123"/>
        <v>5787.0722433460078</v>
      </c>
      <c r="Y709" s="16">
        <f>IF(Y711=0,W712,IF(Y711=1,(W711-W712)*Y712+W712,IF(Y711=2,(W710-W711)*Y712+W711,IF(Y711=3,(W709-W710)*Y712+W710,W709))))</f>
        <v>2.3997939114970186</v>
      </c>
      <c r="Z709" s="107">
        <f>(Z$721-Z$701)/5+Z705</f>
        <v>14420</v>
      </c>
      <c r="AA709" s="105">
        <f>(AA$721-AA$701)/5+AA705</f>
        <v>2.4099999999999997</v>
      </c>
      <c r="AB709" s="145">
        <f t="shared" si="124"/>
        <v>5983.4024896265564</v>
      </c>
      <c r="AC709" s="59">
        <f>IF(AC711=0,AA712,IF(AC711=1,(AA711-AA712)*AC712+AA712,IF(AC711=2,(AA710-AA711)*AC712+AA711,IF(AC711=3,(AA709-AA710)*AC712+AA710,AA709))))</f>
        <v>1.9989964580873671</v>
      </c>
      <c r="AE709" s="23"/>
      <c r="AF709" s="23"/>
      <c r="AG709" s="23"/>
      <c r="AH709" s="23"/>
      <c r="AI709" s="23"/>
      <c r="AJ709" s="23"/>
      <c r="AK709" s="23"/>
      <c r="AL709" s="23"/>
    </row>
    <row r="710" spans="1:38" x14ac:dyDescent="0.25">
      <c r="A710" s="192"/>
      <c r="B710" s="187"/>
      <c r="C710" s="13">
        <f>C$1/(21-E$1)*(C$649-B709)</f>
        <v>6280.9917355371908</v>
      </c>
      <c r="D710" s="32">
        <f>(C710/P$1)^(1/1.3)*50+C$391+$C$2/2+$N$2/100*5+X$2/2</f>
        <v>41.329407545752922</v>
      </c>
      <c r="E710" s="28" t="s">
        <v>20</v>
      </c>
      <c r="F710" s="5">
        <v>14000</v>
      </c>
      <c r="G710" s="104">
        <f>(G$722-G$702)/5+G706</f>
        <v>4</v>
      </c>
      <c r="H710" s="134">
        <f t="shared" si="125"/>
        <v>3500</v>
      </c>
      <c r="I710" s="63">
        <f>$C710/I709</f>
        <v>1256.5671125202418</v>
      </c>
      <c r="J710" s="49">
        <v>14000</v>
      </c>
      <c r="K710" s="104">
        <f>(K$722-K$702)/5+K706</f>
        <v>3.6700000000000004</v>
      </c>
      <c r="L710" s="134">
        <f t="shared" si="120"/>
        <v>3814.7138964577653</v>
      </c>
      <c r="M710" s="63">
        <f>$C710/M709</f>
        <v>1583.0649964647378</v>
      </c>
      <c r="N710" s="49">
        <v>14000</v>
      </c>
      <c r="O710" s="104">
        <f>(O$722-O$702)/5+O706</f>
        <v>3.3400000000000003</v>
      </c>
      <c r="P710" s="134">
        <f t="shared" si="121"/>
        <v>4191.6167664670656</v>
      </c>
      <c r="Q710" s="63">
        <f>$C710/Q709</f>
        <v>1865.8847314481636</v>
      </c>
      <c r="R710" s="49">
        <v>14000</v>
      </c>
      <c r="S710" s="104">
        <f>(S$722-S$702)/5+S706</f>
        <v>2.9899999999999998</v>
      </c>
      <c r="T710" s="139">
        <f t="shared" si="122"/>
        <v>4682.2742474916395</v>
      </c>
      <c r="U710" s="63">
        <f>$C710/U709</f>
        <v>2263.5798692726285</v>
      </c>
      <c r="V710" s="49">
        <v>14000</v>
      </c>
      <c r="W710" s="104">
        <f>(W$722-W$702)/5+W706</f>
        <v>2.79</v>
      </c>
      <c r="X710" s="139">
        <f t="shared" si="123"/>
        <v>5017.9211469534048</v>
      </c>
      <c r="Y710" s="63">
        <f>$C710/Y709</f>
        <v>2617.3046383049773</v>
      </c>
      <c r="Z710" s="49">
        <v>14000</v>
      </c>
      <c r="AA710" s="104">
        <f>(AA$722-AA$702)/5+AA706</f>
        <v>2.5399999999999996</v>
      </c>
      <c r="AB710" s="147">
        <f t="shared" si="124"/>
        <v>5511.8110236220482</v>
      </c>
      <c r="AC710" s="63">
        <f>IF($C710&gt;Z709,AB709,$C710/AC709)</f>
        <v>3142.072468475918</v>
      </c>
      <c r="AE710" s="23"/>
      <c r="AL710" s="23"/>
    </row>
    <row r="711" spans="1:38" x14ac:dyDescent="0.25">
      <c r="A711" s="192"/>
      <c r="B711" s="187"/>
      <c r="C711" s="225">
        <f>C712/X$2/60/1.11</f>
        <v>18.999703373932775</v>
      </c>
      <c r="D711" s="38">
        <f>IF(AND(D710&lt;F$5,C710&lt;F712),C710/F712*100,IF(AND(D710&lt;J$5,C710&lt;J712),C710/(F712-((D710-F$5)/(J$5-F$5))*(F712-J712))*100,IF(AND(D710&lt;N$5,C710&lt;N712),C710/(J712-((D710-J$5)/(N$5-J$5))*(J712-N712))*100,IF(AND(D710&lt;R$5,C710&lt;R712),C710/(N712-((D710-N$5)/(R$5-N$5))*(N712-R712))*100,IF(AND(D710&lt;V$5,C714&lt;V712),C710/(R712-((D710-R$5)/(V$5-R$5))*(R712-V712))*100,100)))))</f>
        <v>100</v>
      </c>
      <c r="E711" s="28" t="s">
        <v>21</v>
      </c>
      <c r="F711" s="5">
        <v>11200</v>
      </c>
      <c r="G711" s="104">
        <f>(G$723-G$703)/5+G707</f>
        <v>4.29</v>
      </c>
      <c r="H711" s="134">
        <f t="shared" si="125"/>
        <v>2610.7226107226106</v>
      </c>
      <c r="I711" s="130">
        <f>IF($C710&gt;F710,3,IF($C710&gt;F711,2,IF($C710&gt;F712,1,0)))</f>
        <v>1</v>
      </c>
      <c r="J711" s="49">
        <v>11200</v>
      </c>
      <c r="K711" s="104">
        <f>(K$723-K$703)/5+K707</f>
        <v>3.9599999999999995</v>
      </c>
      <c r="L711" s="134">
        <f t="shared" si="120"/>
        <v>2828.2828282828286</v>
      </c>
      <c r="M711" s="130">
        <f>IF($C710&gt;J710,3,IF($C710&gt;J711,2,IF($C710&gt;J712,1,0)))</f>
        <v>1</v>
      </c>
      <c r="N711" s="49">
        <v>11200</v>
      </c>
      <c r="O711" s="104">
        <f>(O$723-O$703)/5+O707</f>
        <v>3.6299999999999994</v>
      </c>
      <c r="P711" s="134">
        <f t="shared" si="121"/>
        <v>3085.3994490358132</v>
      </c>
      <c r="Q711" s="130">
        <f>IF($C710&gt;N710,3,IF($C710&gt;N711,2,IF($C710&gt;N712,1,0)))</f>
        <v>1</v>
      </c>
      <c r="R711" s="49">
        <v>11200</v>
      </c>
      <c r="S711" s="104">
        <f>(S$723-S$703)/5+S707</f>
        <v>3.28</v>
      </c>
      <c r="T711" s="139">
        <f t="shared" si="122"/>
        <v>3414.6341463414637</v>
      </c>
      <c r="U711" s="130">
        <f>IF($C710&gt;R710,3,IF($C710&gt;R711,2,IF($C710&gt;R712,1,0)))</f>
        <v>1</v>
      </c>
      <c r="V711" s="49">
        <v>11200</v>
      </c>
      <c r="W711" s="104">
        <f>(W$723-W$703)/5+W707</f>
        <v>3.01</v>
      </c>
      <c r="X711" s="139">
        <f t="shared" si="123"/>
        <v>3720.9302325581398</v>
      </c>
      <c r="Y711" s="130">
        <f>IF($C710&gt;V710,3,IF($C710&gt;V711,2,IF($C710&gt;V712,1,0)))</f>
        <v>1</v>
      </c>
      <c r="Z711" s="49">
        <v>11200</v>
      </c>
      <c r="AA711" s="104">
        <f>(AA$723-AA$703)/5+AA707</f>
        <v>2.6899999999999995</v>
      </c>
      <c r="AB711" s="147">
        <f t="shared" si="124"/>
        <v>4163.5687732342012</v>
      </c>
      <c r="AC711" s="129">
        <f>IF($C710&gt;Z709,4,IF($C710&gt;Z710,3,IF($C710&gt;Z711,2,IF($C710&gt;Z712,1,0))))</f>
        <v>1</v>
      </c>
      <c r="AL711" s="23"/>
    </row>
    <row r="712" spans="1:38" ht="15.75" thickBot="1" x14ac:dyDescent="0.3">
      <c r="A712" s="192"/>
      <c r="B712" s="188"/>
      <c r="C712" s="161">
        <f>D712*D709</f>
        <v>6326.9012235196151</v>
      </c>
      <c r="D712" s="33">
        <f>IF(AND(C710&gt;Z709,D710&gt;Z$5),AB709,IF(D710&gt;V$5,((D710-V$5)/(Z$5-V$5))*(AC710-Y710)+Y710,IF(D710&gt;R$5,((D710-R$5)/(V$5-R$5))*(Y710-U710)+U710,IF(D710&gt;N$5,((D710-N$5)/(R$5-N$5))*(U710-Q710)+Q710,IF(D710&gt;J$5,((D710-J$5)/(N$5-J$5))*(Q710-M710)+M710,IF(D710&gt;F$5,((D710-F$5)/(J$5-F$5))*(M710-I710)+I710,I710))))))</f>
        <v>1971.6245148747819</v>
      </c>
      <c r="E712" s="29" t="s">
        <v>7</v>
      </c>
      <c r="F712" s="114">
        <f>(F$724-F$704)/5+F708</f>
        <v>5160</v>
      </c>
      <c r="G712" s="106">
        <f>(G$724-G$704)/5+G708</f>
        <v>5.1599999999999993</v>
      </c>
      <c r="H712" s="135">
        <f t="shared" si="125"/>
        <v>1000.0000000000001</v>
      </c>
      <c r="I712" s="131">
        <f>IF(I711=1,($C710-F712)/(F711-F712),IF(I711=2,($C710-F711)/(F710-F711),IF(I711=3,($C710-F710)/(F709-F710),0)))</f>
        <v>0.18559465820152166</v>
      </c>
      <c r="J712" s="108">
        <f>(J$724-J$704)/5+J708</f>
        <v>4740</v>
      </c>
      <c r="K712" s="106">
        <f>(K$724-K$704)/5+K708</f>
        <v>3.97</v>
      </c>
      <c r="L712" s="135">
        <f t="shared" si="120"/>
        <v>1193.9546599496221</v>
      </c>
      <c r="M712" s="131">
        <f>IF(M711=1,($C710-J712)/(J711-J712),IF(M711=2,($C710-J711)/(J710-J711),IF(M711=3,($C710-J710)/(J709-J710),0)))</f>
        <v>0.23854361231225865</v>
      </c>
      <c r="N712" s="108">
        <f>(N$724-N$704)/5+N708</f>
        <v>4300</v>
      </c>
      <c r="O712" s="106">
        <f>(O$724-O$704)/5+O708</f>
        <v>3.2600000000000002</v>
      </c>
      <c r="P712" s="135">
        <f t="shared" si="121"/>
        <v>1319.0184049079753</v>
      </c>
      <c r="Q712" s="131">
        <f>IF(Q711=1,($C710-N712)/(N711-N712),IF(Q711=2,($C710-N711)/(N710-N711),IF(Q711=3,($C710-N710)/(N709-N710),0)))</f>
        <v>0.28710025152712909</v>
      </c>
      <c r="R712" s="108">
        <f>(R$724-R$704)/5+R708</f>
        <v>3800</v>
      </c>
      <c r="S712" s="106">
        <f>(S$724-S$704)/5+S708</f>
        <v>2.5199999999999996</v>
      </c>
      <c r="T712" s="142">
        <f t="shared" si="122"/>
        <v>1507.9365079365082</v>
      </c>
      <c r="U712" s="131">
        <f>IF(U711=1,($C710-R712)/(R711-R712),IF(U711=2,($C710-R711)/(R710-R711),IF(U711=3,($C710-R710)/(R709-R710),0)))</f>
        <v>0.33526915345097175</v>
      </c>
      <c r="V712" s="108">
        <f>(V$724-V$704)/5+V708</f>
        <v>3300</v>
      </c>
      <c r="W712" s="106">
        <f>(W$724-W$704)/5+W708</f>
        <v>2.0300000000000002</v>
      </c>
      <c r="X712" s="142">
        <f t="shared" si="123"/>
        <v>1625.6157635467978</v>
      </c>
      <c r="Y712" s="131">
        <f>IF(Y711=1,($C710-V712)/(V711-V712),IF(Y711=2,($C710-V711)/(V710-V711),IF(Y711=3,($C710-V710)/(V709-V710),0)))</f>
        <v>0.3773407260173659</v>
      </c>
      <c r="Z712" s="108">
        <f>(Z$724-Z$704)/5+Z708</f>
        <v>2800</v>
      </c>
      <c r="AA712" s="106">
        <f>(AA$724-AA$704)/5+AA708</f>
        <v>1.51</v>
      </c>
      <c r="AB712" s="148">
        <f t="shared" si="124"/>
        <v>1854.3046357615895</v>
      </c>
      <c r="AC712" s="131">
        <f>IF(AC711=1,($C710-Z712)/(Z711-Z712),IF(AC711=2,($C710-Z711)/(Z710-Z711),IF(AC711=3,($C710-Z710)/(Z709-Z710),0)))</f>
        <v>0.41440377804014178</v>
      </c>
      <c r="AL712" s="23"/>
    </row>
    <row r="713" spans="1:38" x14ac:dyDescent="0.25">
      <c r="A713" s="192"/>
      <c r="B713" s="186">
        <v>5</v>
      </c>
      <c r="C713" s="34"/>
      <c r="D713" s="31">
        <f>IF(D714&gt;V$5,(1-(D714-V$5)/(Z$5-V$5))*(Y713-AC713)+AC713,IF(D714&gt;R$5,(1-(D714-R$5)/(V$5-R$5))*(U713-Y713)+Y713,IF(D714&gt;N$5,(1-(D714-N$5)/(R$5-N$5))*(Q713-U713)+U713,IF(D714&gt;J$5,(1-(D714-J$5)/(N$5-J$5))*(M713-Q713)+Q713,IF(D714&gt;F$5,(1-(D714-F$5)/(J$5-F$5))*(I713-M713)+M713,I713)))))</f>
        <v>3.398832960227721</v>
      </c>
      <c r="E713" s="27" t="s">
        <v>6</v>
      </c>
      <c r="F713" s="75">
        <f>(F$721-F$701)/5+F709</f>
        <v>16680</v>
      </c>
      <c r="G713" s="105">
        <f>(G$721-G$701)/5+G709</f>
        <v>4.12</v>
      </c>
      <c r="H713" s="133">
        <f t="shared" si="125"/>
        <v>4048.5436893203882</v>
      </c>
      <c r="I713" s="16">
        <f>IF(I715=0,G716,IF(I715=1,(G715-G716)*I716+G716,IF(I715=2,(G714-G715)*I716+G715,IF(I715=3,(G713-G714)*I716+G714,G713))))</f>
        <v>5.4737499009848696</v>
      </c>
      <c r="J713" s="107">
        <f>(J$721-J$701)/5+J709</f>
        <v>16480</v>
      </c>
      <c r="K713" s="105">
        <f>(K$721-K$701)/5+K709</f>
        <v>3.75</v>
      </c>
      <c r="L713" s="133">
        <f t="shared" si="120"/>
        <v>4394.666666666667</v>
      </c>
      <c r="M713" s="16">
        <f>IF(M715=0,K716,IF(M715=1,(K715-K716)*M716+K716,IF(M715=2,(K714-K715)*M716+K715,IF(M715=3,(K713-K714)*M716+K714,K713))))</f>
        <v>4.1530339539978094</v>
      </c>
      <c r="N713" s="107">
        <f>(N$721-N$701)/5+N709</f>
        <v>16240</v>
      </c>
      <c r="O713" s="105">
        <f>(O$721-O$701)/5+O709</f>
        <v>3.38</v>
      </c>
      <c r="P713" s="133">
        <f t="shared" si="121"/>
        <v>4804.7337278106506</v>
      </c>
      <c r="Q713" s="16">
        <f>IF(Q715=0,O716,IF(Q715=1,(O715-O716)*Q716+O716,IF(Q715=2,(O714-O715)*Q716+O715,IF(Q715=3,(O713-O714)*Q716+O714,O713))))</f>
        <v>3.4781294377837271</v>
      </c>
      <c r="R713" s="107">
        <f>(R$721-R$701)/5+R709</f>
        <v>15980</v>
      </c>
      <c r="S713" s="105">
        <f>(S$721-S$701)/5+S709</f>
        <v>2.9800000000000004</v>
      </c>
      <c r="T713" s="141">
        <f t="shared" si="122"/>
        <v>5362.4161073825499</v>
      </c>
      <c r="U713" s="16">
        <f>IF(U715=0,S716,IF(U715=1,(S715-S716)*U716+S716,IF(U715=2,(S714-S715)*U716+S715,IF(U715=3,(S713-S714)*U716+S714,S713))))</f>
        <v>2.8207090039147449</v>
      </c>
      <c r="V713" s="107">
        <f>(V$721-V$701)/5+V709</f>
        <v>15280</v>
      </c>
      <c r="W713" s="105">
        <f>(W$721-W$701)/5+W709</f>
        <v>2.7199999999999998</v>
      </c>
      <c r="X713" s="141">
        <f t="shared" si="123"/>
        <v>5617.6470588235297</v>
      </c>
      <c r="Y713" s="16">
        <f>IF(Y715=0,W716,IF(Y715=1,(W715-W716)*Y716+W716,IF(Y715=2,(W714-W715)*Y716+W715,IF(Y715=3,(W713-W714)*Y716+W714,W713))))</f>
        <v>2.4141312111009086</v>
      </c>
      <c r="Z713" s="107">
        <f>(Z$721-Z$701)/5+Z709</f>
        <v>14480</v>
      </c>
      <c r="AA713" s="105">
        <f>(AA$721-AA$701)/5+AA709</f>
        <v>2.4399999999999995</v>
      </c>
      <c r="AB713" s="145">
        <f t="shared" si="124"/>
        <v>5934.426229508198</v>
      </c>
      <c r="AC713" s="59">
        <f>IF(AC715=0,AA716,IF(AC715=1,(AA715-AA716)*AC716+AA716,IF(AC715=2,(AA714-AA715)*AC716+AA715,IF(AC715=3,(AA713-AA714)*AC716+AA714,AA713))))</f>
        <v>1.9847703248126078</v>
      </c>
      <c r="AE713" s="23"/>
      <c r="AF713" s="23"/>
      <c r="AG713" s="23"/>
      <c r="AH713" s="23"/>
      <c r="AI713" s="23"/>
      <c r="AJ713" s="23"/>
      <c r="AK713" s="23"/>
      <c r="AL713" s="23"/>
    </row>
    <row r="714" spans="1:38" x14ac:dyDescent="0.25">
      <c r="A714" s="192"/>
      <c r="B714" s="187"/>
      <c r="C714" s="13">
        <f>C$1/(21-E$1)*(C$649-B713)</f>
        <v>5950.4132231404965</v>
      </c>
      <c r="D714" s="32">
        <f>(C714/P$1)^(1/1.3)*50+C$391+$C$2/2+$N$2/100*5+X$2/2</f>
        <v>40.603088020015889</v>
      </c>
      <c r="E714" s="28" t="s">
        <v>20</v>
      </c>
      <c r="F714" s="5">
        <v>14000</v>
      </c>
      <c r="G714" s="104">
        <f>(G$722-G$702)/5+G710</f>
        <v>4.3</v>
      </c>
      <c r="H714" s="134">
        <f t="shared" si="125"/>
        <v>3255.8139534883721</v>
      </c>
      <c r="I714" s="63">
        <f>$C714/I713</f>
        <v>1087.0816772373657</v>
      </c>
      <c r="J714" s="49">
        <v>14000</v>
      </c>
      <c r="K714" s="104">
        <f>(K$722-K$702)/5+K710</f>
        <v>3.9300000000000006</v>
      </c>
      <c r="L714" s="134">
        <f t="shared" si="120"/>
        <v>3562.3409669211192</v>
      </c>
      <c r="M714" s="63">
        <f>$C714/M713</f>
        <v>1432.7870393191674</v>
      </c>
      <c r="N714" s="49">
        <v>14000</v>
      </c>
      <c r="O714" s="104">
        <f>(O$722-O$702)/5+O710</f>
        <v>3.5600000000000005</v>
      </c>
      <c r="P714" s="134">
        <f t="shared" si="121"/>
        <v>3932.5842696629206</v>
      </c>
      <c r="Q714" s="63">
        <f>$C714/Q713</f>
        <v>1710.8084473509746</v>
      </c>
      <c r="R714" s="49">
        <v>14000</v>
      </c>
      <c r="S714" s="104">
        <f>(S$722-S$702)/5+S710</f>
        <v>3.1599999999999997</v>
      </c>
      <c r="T714" s="139">
        <f t="shared" si="122"/>
        <v>4430.3797468354433</v>
      </c>
      <c r="U714" s="63">
        <f>$C714/U713</f>
        <v>2109.54522954412</v>
      </c>
      <c r="V714" s="49">
        <v>14000</v>
      </c>
      <c r="W714" s="104">
        <f>(W$722-W$702)/5+W710</f>
        <v>2.91</v>
      </c>
      <c r="X714" s="139">
        <f t="shared" si="123"/>
        <v>4810.9965635738827</v>
      </c>
      <c r="Y714" s="63">
        <f>$C714/Y713</f>
        <v>2464.8259364605738</v>
      </c>
      <c r="Z714" s="49">
        <v>14000</v>
      </c>
      <c r="AA714" s="104">
        <f>(AA$722-AA$702)/5+AA710</f>
        <v>2.6099999999999994</v>
      </c>
      <c r="AB714" s="147">
        <f t="shared" si="124"/>
        <v>5363.9846743295029</v>
      </c>
      <c r="AC714" s="63">
        <f>IF($C714&gt;Z713,AB713,$C714/AC713)</f>
        <v>2998.036170105629</v>
      </c>
      <c r="AG714" s="23"/>
      <c r="AL714" s="23"/>
    </row>
    <row r="715" spans="1:38" x14ac:dyDescent="0.25">
      <c r="A715" s="192"/>
      <c r="B715" s="187"/>
      <c r="C715" s="225">
        <f>C716/X$2/60/1.11</f>
        <v>17.952606327628377</v>
      </c>
      <c r="D715" s="38">
        <f>IF(AND(D714&lt;F$5,C714&lt;F716),C714/F716*100,IF(AND(D714&lt;J$5,C714&lt;J716),C714/(F716-((D714-F$5)/(J$5-F$5))*(F716-J716))*100,IF(AND(D714&lt;N$5,C714&lt;N716),C714/(J716-((D714-J$5)/(N$5-J$5))*(J716-N716))*100,IF(AND(D714&lt;R$5,C714&lt;R716),C714/(N716-((D714-N$5)/(R$5-N$5))*(N716-R716))*100,IF(AND(D714&lt;V$5,C718&lt;V716),C714/(R716-((D714-R$5)/(V$5-R$5))*(R716-V716))*100,100)))))</f>
        <v>100</v>
      </c>
      <c r="E715" s="28" t="s">
        <v>21</v>
      </c>
      <c r="F715" s="5">
        <v>11200</v>
      </c>
      <c r="G715" s="104">
        <f>(G$723-G$703)/5+G711</f>
        <v>4.6100000000000003</v>
      </c>
      <c r="H715" s="134">
        <f t="shared" si="125"/>
        <v>2429.5010845986985</v>
      </c>
      <c r="I715" s="130">
        <f>IF($C714&gt;F714,3,IF($C714&gt;F715,2,IF($C714&gt;F716,1,0)))</f>
        <v>1</v>
      </c>
      <c r="J715" s="49">
        <v>11200</v>
      </c>
      <c r="K715" s="104">
        <f>(K$723-K$703)/5+K711</f>
        <v>4.2399999999999993</v>
      </c>
      <c r="L715" s="134">
        <f t="shared" si="120"/>
        <v>2641.5094339622647</v>
      </c>
      <c r="M715" s="130">
        <f>IF($C714&gt;J714,3,IF($C714&gt;J715,2,IF($C714&gt;J716,1,0)))</f>
        <v>1</v>
      </c>
      <c r="N715" s="49">
        <v>11200</v>
      </c>
      <c r="O715" s="104">
        <f>(O$723-O$703)/5+O711</f>
        <v>3.8699999999999992</v>
      </c>
      <c r="P715" s="134">
        <f t="shared" si="121"/>
        <v>2894.0568475452201</v>
      </c>
      <c r="Q715" s="130">
        <f>IF($C714&gt;N714,3,IF($C714&gt;N715,2,IF($C714&gt;N716,1,0)))</f>
        <v>1</v>
      </c>
      <c r="R715" s="49">
        <v>11200</v>
      </c>
      <c r="S715" s="104">
        <f>(S$723-S$703)/5+S711</f>
        <v>3.4699999999999998</v>
      </c>
      <c r="T715" s="139">
        <f t="shared" si="122"/>
        <v>3227.6657060518733</v>
      </c>
      <c r="U715" s="130">
        <f>IF($C714&gt;R714,3,IF($C714&gt;R715,2,IF($C714&gt;R716,1,0)))</f>
        <v>1</v>
      </c>
      <c r="V715" s="49">
        <v>11200</v>
      </c>
      <c r="W715" s="104">
        <f>(W$723-W$703)/5+W711</f>
        <v>3.1399999999999997</v>
      </c>
      <c r="X715" s="139">
        <f t="shared" si="123"/>
        <v>3566.8789808917199</v>
      </c>
      <c r="Y715" s="130">
        <f>IF($C714&gt;V714,3,IF($C714&gt;V715,2,IF($C714&gt;V716,1,0)))</f>
        <v>1</v>
      </c>
      <c r="Z715" s="49">
        <v>11200</v>
      </c>
      <c r="AA715" s="104">
        <f>(AA$723-AA$703)/5+AA711</f>
        <v>2.7599999999999993</v>
      </c>
      <c r="AB715" s="147">
        <f t="shared" si="124"/>
        <v>4057.9710144927544</v>
      </c>
      <c r="AC715" s="129">
        <f>IF($C714&gt;Z713,4,IF($C714&gt;Z714,3,IF($C714&gt;Z715,2,IF($C714&gt;Z716,1,0))))</f>
        <v>1</v>
      </c>
      <c r="AG715" s="23"/>
      <c r="AL715" s="23"/>
    </row>
    <row r="716" spans="1:38" ht="15.75" thickBot="1" x14ac:dyDescent="0.3">
      <c r="A716" s="192"/>
      <c r="B716" s="188"/>
      <c r="C716" s="161">
        <f>D716*D713</f>
        <v>5978.2179071002511</v>
      </c>
      <c r="D716" s="33">
        <f>IF(AND(C714&gt;Z713,D714&gt;Z$5),AB713,IF(D714&gt;V$5,((D714-V$5)/(Z$5-V$5))*(AC714-Y714)+Y714,IF(D714&gt;R$5,((D714-R$5)/(V$5-R$5))*(Y714-U714)+U714,IF(D714&gt;N$5,((D714-N$5)/(R$5-N$5))*(U714-Q714)+Q714,IF(D714&gt;J$5,((D714-J$5)/(N$5-J$5))*(Q714-M714)+M714,IF(D714&gt;F$5,((D714-F$5)/(J$5-F$5))*(M714-I714)+I714,I714))))))</f>
        <v>1758.9031226470488</v>
      </c>
      <c r="E716" s="29" t="s">
        <v>7</v>
      </c>
      <c r="F716" s="114">
        <f>(F$724-F$704)/5+F712</f>
        <v>4940</v>
      </c>
      <c r="G716" s="106">
        <f>(G$724-G$704)/5+G712</f>
        <v>5.6399999999999988</v>
      </c>
      <c r="H716" s="135">
        <f t="shared" si="125"/>
        <v>875.88652482269526</v>
      </c>
      <c r="I716" s="131">
        <f>IF(I715=1,($C714-F716)/(F715-F716),IF(I715=2,($C714-F715)/(F714-F715),IF(I715=3,($C714-F714)/(F713-F714),0)))</f>
        <v>0.16140786312148506</v>
      </c>
      <c r="J716" s="108">
        <f>(J$724-J$704)/5+J712</f>
        <v>4560</v>
      </c>
      <c r="K716" s="106">
        <f>(K$724-K$704)/5+K712</f>
        <v>4.13</v>
      </c>
      <c r="L716" s="135">
        <f t="shared" si="120"/>
        <v>1104.1162227602906</v>
      </c>
      <c r="M716" s="131">
        <f>IF(M715=1,($C714-J716)/(J715-J716),IF(M715=2,($C714-J715)/(J714-J715),IF(M715=3,($C714-J714)/(J713-J714),0)))</f>
        <v>0.20939958179826754</v>
      </c>
      <c r="N716" s="108">
        <f>(N$724-N$704)/5+N712</f>
        <v>4100</v>
      </c>
      <c r="O716" s="106">
        <f>(O$724-O$704)/5+O712</f>
        <v>3.3400000000000003</v>
      </c>
      <c r="P716" s="135">
        <f t="shared" si="121"/>
        <v>1227.5449101796405</v>
      </c>
      <c r="Q716" s="131">
        <f>IF(Q715=1,($C714-N716)/(N715-N716),IF(Q715=2,($C714-N715)/(N714-N715),IF(Q715=3,($C714-N714)/(N713-N714),0)))</f>
        <v>0.26062158072401359</v>
      </c>
      <c r="R716" s="108">
        <f>(R$724-R$704)/5+R712</f>
        <v>3600</v>
      </c>
      <c r="S716" s="106">
        <f>(S$724-S$704)/5+S712</f>
        <v>2.5299999999999994</v>
      </c>
      <c r="T716" s="142">
        <f t="shared" si="122"/>
        <v>1422.9249011857712</v>
      </c>
      <c r="U716" s="131">
        <f>IF(U715=1,($C714-R716)/(R715-R716),IF(U715=2,($C714-R715)/(R714-R715),IF(U715=3,($C714-R714)/(R713-R714),0)))</f>
        <v>0.30926489778164429</v>
      </c>
      <c r="V716" s="108">
        <f>(V$724-V$704)/5+V712</f>
        <v>3100</v>
      </c>
      <c r="W716" s="106">
        <f>(W$724-W$704)/5+W712</f>
        <v>2.0200000000000005</v>
      </c>
      <c r="X716" s="142">
        <f t="shared" si="123"/>
        <v>1534.6534653465344</v>
      </c>
      <c r="Y716" s="131">
        <f>IF(Y715=1,($C714-V716)/(V715-V716),IF(Y715=2,($C714-V715)/(V714-V715),IF(Y715=3,($C714-V714)/(V713-V714),0)))</f>
        <v>0.35190286705438228</v>
      </c>
      <c r="Z716" s="108">
        <f>(Z$724-Z$704)/5+Z712</f>
        <v>2600</v>
      </c>
      <c r="AA716" s="106">
        <f>(AA$724-AA$704)/5+AA712</f>
        <v>1.49</v>
      </c>
      <c r="AB716" s="148">
        <f t="shared" si="124"/>
        <v>1744.9664429530201</v>
      </c>
      <c r="AC716" s="131">
        <f>IF(AC715=1,($C714-Z716)/(Z715-Z716),IF(AC715=2,($C714-Z715)/(Z714-Z715),IF(AC715=3,($C714-Z714)/(Z713-Z714),0)))</f>
        <v>0.38958293292331353</v>
      </c>
      <c r="AG716" s="23"/>
      <c r="AL716" s="23"/>
    </row>
    <row r="717" spans="1:38" x14ac:dyDescent="0.25">
      <c r="A717" s="192"/>
      <c r="B717" s="186">
        <v>6</v>
      </c>
      <c r="C717" s="34"/>
      <c r="D717" s="31">
        <f>IF(D718&gt;V$5,(1-(D718-V$5)/(Z$5-V$5))*(Y717-AC717)+AC717,IF(D718&gt;R$5,(1-(D718-R$5)/(V$5-R$5))*(U717-Y717)+Y717,IF(D718&gt;N$5,(1-(D718-N$5)/(R$5-N$5))*(Q717-U717)+U717,IF(D718&gt;J$5,(1-(D718-J$5)/(N$5-J$5))*(M717-Q717)+Q717,IF(D718&gt;F$5,(1-(D718-F$5)/(J$5-F$5))*(I717-M717)+M717,I717)))))</f>
        <v>3.6024312035891808</v>
      </c>
      <c r="E717" s="27" t="s">
        <v>6</v>
      </c>
      <c r="F717" s="75">
        <f>(F$721-F$701)/5+F713</f>
        <v>16740</v>
      </c>
      <c r="G717" s="105">
        <f>(G$721-G$701)/5+G713</f>
        <v>4.41</v>
      </c>
      <c r="H717" s="133">
        <f t="shared" si="125"/>
        <v>3795.9183673469388</v>
      </c>
      <c r="I717" s="16">
        <f>IF(I719=0,G720,IF(I719=1,(G719-G720)*I720+G720,IF(I719=2,(G718-G719)*I720+G719,IF(I719=3,(G717-G718)*I720+G718,G717))))</f>
        <v>5.954752576267726</v>
      </c>
      <c r="J717" s="107">
        <f>(J$721-J$701)/5+J713</f>
        <v>16540</v>
      </c>
      <c r="K717" s="105">
        <f>(K$721-K$701)/5+K713</f>
        <v>4</v>
      </c>
      <c r="L717" s="133">
        <f t="shared" si="120"/>
        <v>4135</v>
      </c>
      <c r="M717" s="16">
        <f>IF(M719=0,K720,IF(M719=1,(K719-K720)*M720+K720,IF(M719=2,(K718-K719)*M720+K719,IF(M719=3,(K717-K718)*M720+K718,K717))))</f>
        <v>4.3318126075470786</v>
      </c>
      <c r="N717" s="107">
        <f>(N$721-N$701)/5+N713</f>
        <v>16320</v>
      </c>
      <c r="O717" s="105">
        <f>(O$721-O$701)/5+O713</f>
        <v>3.59</v>
      </c>
      <c r="P717" s="133">
        <f t="shared" si="121"/>
        <v>4545.9610027855151</v>
      </c>
      <c r="Q717" s="16">
        <f>IF(Q719=0,O720,IF(Q719=1,(O719-O720)*Q720+O720,IF(Q719=2,(O718-O719)*Q720+O719,IF(Q719=3,(O717-O718)*Q720+O718,O717))))</f>
        <v>3.5825597192346885</v>
      </c>
      <c r="R717" s="107">
        <f>(R$721-R$701)/5+R713</f>
        <v>16040</v>
      </c>
      <c r="S717" s="105">
        <f>(S$721-S$701)/5+S713</f>
        <v>3.1400000000000006</v>
      </c>
      <c r="T717" s="141">
        <f t="shared" si="122"/>
        <v>5108.2802547770689</v>
      </c>
      <c r="U717" s="16">
        <f>IF(U719=0,S720,IF(U719=1,(S719-S720)*U720+S720,IF(U719=2,(S718-S719)*U720+S719,IF(U719=3,(S717-S718)*U720+S718,S717))))</f>
        <v>2.8587454969273143</v>
      </c>
      <c r="V717" s="107">
        <f>(V$721-V$701)/5+V713</f>
        <v>15340</v>
      </c>
      <c r="W717" s="105">
        <f>(W$721-W$701)/5+W713</f>
        <v>2.8099999999999996</v>
      </c>
      <c r="X717" s="141">
        <f t="shared" si="123"/>
        <v>5459.0747330960858</v>
      </c>
      <c r="Y717" s="16">
        <f>IF(Y719=0,W720,IF(Y719=1,(W719-W720)*Y720+W720,IF(Y719=2,(W718-W719)*Y720+W719,IF(Y719=3,(W717-W718)*Y720+W718,W717))))</f>
        <v>2.4228905705466497</v>
      </c>
      <c r="Z717" s="107">
        <f>(Z$721-Z$701)/5+Z713</f>
        <v>14540</v>
      </c>
      <c r="AA717" s="105">
        <f>(AA$721-AA$701)/5+AA713</f>
        <v>2.4699999999999993</v>
      </c>
      <c r="AB717" s="145">
        <f t="shared" si="124"/>
        <v>5886.6396761133619</v>
      </c>
      <c r="AC717" s="59">
        <f>IF(AC719=0,AA720,IF(AC719=1,(AA719-AA720)*AC720+AA720,IF(AC719=2,(AA718-AA719)*AC720+AA719,IF(AC719=3,(AA717-AA718)*AC720+AA718,AA717))))</f>
        <v>1.9676108189331327</v>
      </c>
      <c r="AE717" s="23"/>
      <c r="AF717" s="23"/>
      <c r="AG717" s="23"/>
      <c r="AH717" s="23"/>
      <c r="AI717" s="23"/>
      <c r="AJ717" s="23"/>
      <c r="AK717" s="23"/>
      <c r="AL717" s="23"/>
    </row>
    <row r="718" spans="1:38" x14ac:dyDescent="0.25">
      <c r="A718" s="192"/>
      <c r="B718" s="187"/>
      <c r="C718" s="13">
        <f>C$1/(21-E$1)*(C$649-B717)</f>
        <v>5619.8347107438021</v>
      </c>
      <c r="D718" s="32">
        <f>(C718/P$1)^(1/1.3)*50+C$391+$C$2/2+$N$2/100*5+X$2/2</f>
        <v>39.867391339663364</v>
      </c>
      <c r="E718" s="28" t="s">
        <v>20</v>
      </c>
      <c r="F718" s="5">
        <v>14000</v>
      </c>
      <c r="G718" s="104">
        <f>(G$722-G$702)/5+G714</f>
        <v>4.5999999999999996</v>
      </c>
      <c r="H718" s="134">
        <f t="shared" si="125"/>
        <v>3043.4782608695655</v>
      </c>
      <c r="I718" s="63">
        <f>$C718/I717</f>
        <v>943.75620796425414</v>
      </c>
      <c r="J718" s="49">
        <v>14000</v>
      </c>
      <c r="K718" s="104">
        <f>(K$722-K$702)/5+K714</f>
        <v>4.1900000000000004</v>
      </c>
      <c r="L718" s="134">
        <f t="shared" si="120"/>
        <v>3341.2887828162288</v>
      </c>
      <c r="M718" s="63">
        <f>$C718/M717</f>
        <v>1297.3402175691242</v>
      </c>
      <c r="N718" s="49">
        <v>14000</v>
      </c>
      <c r="O718" s="104">
        <f>(O$722-O$702)/5+O714</f>
        <v>3.7800000000000007</v>
      </c>
      <c r="P718" s="134">
        <f t="shared" si="121"/>
        <v>3703.703703703703</v>
      </c>
      <c r="Q718" s="63">
        <f>$C718/Q717</f>
        <v>1568.6646284138758</v>
      </c>
      <c r="R718" s="49">
        <v>14000</v>
      </c>
      <c r="S718" s="104">
        <f>(S$722-S$702)/5+S714</f>
        <v>3.3299999999999996</v>
      </c>
      <c r="T718" s="139">
        <f t="shared" si="122"/>
        <v>4204.2042042042049</v>
      </c>
      <c r="U718" s="63">
        <f>$C718/U717</f>
        <v>1965.839462374041</v>
      </c>
      <c r="V718" s="49">
        <v>14000</v>
      </c>
      <c r="W718" s="104">
        <f>(W$722-W$702)/5+W714</f>
        <v>3.0300000000000002</v>
      </c>
      <c r="X718" s="139">
        <f t="shared" si="123"/>
        <v>4620.4620462046205</v>
      </c>
      <c r="Y718" s="63">
        <f>$C718/Y717</f>
        <v>2319.4752495470161</v>
      </c>
      <c r="Z718" s="49">
        <v>14000</v>
      </c>
      <c r="AA718" s="104">
        <f>(AA$722-AA$702)/5+AA714</f>
        <v>2.6799999999999993</v>
      </c>
      <c r="AB718" s="147">
        <f t="shared" si="124"/>
        <v>5223.8805970149269</v>
      </c>
      <c r="AC718" s="63">
        <f>IF($C718&gt;Z717,AB717,$C718/AC717)</f>
        <v>2856.1718896173575</v>
      </c>
      <c r="AL718" s="23"/>
    </row>
    <row r="719" spans="1:38" x14ac:dyDescent="0.25">
      <c r="A719" s="192"/>
      <c r="B719" s="187"/>
      <c r="C719" s="225">
        <f>C720/X$2/60/1.11</f>
        <v>16.892142145525728</v>
      </c>
      <c r="D719" s="38">
        <f>IF(AND(D718&lt;F$5,C718&lt;F720),C718/F720*100,IF(AND(D718&lt;J$5,C718&lt;J720),C718/(F720-((D718-F$5)/(J$5-F$5))*(F720-J720))*100,IF(AND(D718&lt;N$5,C718&lt;N720),C718/(J720-((D718-J$5)/(N$5-J$5))*(J720-N720))*100,IF(AND(D718&lt;R$5,C718&lt;R720),C718/(N720-((D718-N$5)/(R$5-N$5))*(N720-R720))*100,IF(AND(D718&lt;V$5,C722&lt;V720),C718/(R720-((D718-R$5)/(V$5-R$5))*(R720-V720))*100,100)))))</f>
        <v>100</v>
      </c>
      <c r="E719" s="28" t="s">
        <v>21</v>
      </c>
      <c r="F719" s="5">
        <v>11200</v>
      </c>
      <c r="G719" s="104">
        <f>(G$723-G$703)/5+G715</f>
        <v>4.9300000000000006</v>
      </c>
      <c r="H719" s="134">
        <f t="shared" si="125"/>
        <v>2271.805273833671</v>
      </c>
      <c r="I719" s="130">
        <f>IF($C718&gt;F718,3,IF($C718&gt;F719,2,IF($C718&gt;F720,1,0)))</f>
        <v>1</v>
      </c>
      <c r="J719" s="49">
        <v>11200</v>
      </c>
      <c r="K719" s="104">
        <f>(K$723-K$703)/5+K715</f>
        <v>4.5199999999999996</v>
      </c>
      <c r="L719" s="134">
        <f t="shared" si="120"/>
        <v>2477.8761061946907</v>
      </c>
      <c r="M719" s="130">
        <f>IF($C718&gt;J718,3,IF($C718&gt;J719,2,IF($C718&gt;J720,1,0)))</f>
        <v>1</v>
      </c>
      <c r="N719" s="49">
        <v>11200</v>
      </c>
      <c r="O719" s="104">
        <f>(O$723-O$703)/5+O715</f>
        <v>4.1099999999999994</v>
      </c>
      <c r="P719" s="134">
        <f t="shared" si="121"/>
        <v>2725.0608272506088</v>
      </c>
      <c r="Q719" s="130">
        <f>IF($C718&gt;N718,3,IF($C718&gt;N719,2,IF($C718&gt;N720,1,0)))</f>
        <v>1</v>
      </c>
      <c r="R719" s="49">
        <v>11200</v>
      </c>
      <c r="S719" s="104">
        <f>(S$723-S$703)/5+S715</f>
        <v>3.6599999999999997</v>
      </c>
      <c r="T719" s="139">
        <f t="shared" si="122"/>
        <v>3060.1092896174864</v>
      </c>
      <c r="U719" s="130">
        <f>IF($C718&gt;R718,3,IF($C718&gt;R719,2,IF($C718&gt;R720,1,0)))</f>
        <v>1</v>
      </c>
      <c r="V719" s="49">
        <v>11200</v>
      </c>
      <c r="W719" s="104">
        <f>(W$723-W$703)/5+W715</f>
        <v>3.2699999999999996</v>
      </c>
      <c r="X719" s="139">
        <f t="shared" si="123"/>
        <v>3425.0764525993886</v>
      </c>
      <c r="Y719" s="130">
        <f>IF($C718&gt;V718,3,IF($C718&gt;V719,2,IF($C718&gt;V720,1,0)))</f>
        <v>1</v>
      </c>
      <c r="Z719" s="49">
        <v>11200</v>
      </c>
      <c r="AA719" s="104">
        <f>(AA$723-AA$703)/5+AA715</f>
        <v>2.8299999999999992</v>
      </c>
      <c r="AB719" s="147">
        <f t="shared" si="124"/>
        <v>3957.5971731448776</v>
      </c>
      <c r="AC719" s="129">
        <f>IF($C718&gt;Z717,4,IF($C718&gt;Z718,3,IF($C718&gt;Z719,2,IF($C718&gt;Z720,1,0))))</f>
        <v>1</v>
      </c>
      <c r="AL719" s="23"/>
    </row>
    <row r="720" spans="1:38" ht="15.75" thickBot="1" x14ac:dyDescent="0.3">
      <c r="A720" s="192"/>
      <c r="B720" s="188"/>
      <c r="C720" s="161">
        <f>D720*D717</f>
        <v>5625.0833344600678</v>
      </c>
      <c r="D720" s="33">
        <f>IF(AND(C718&gt;Z717,D718&gt;Z$5),AB717,IF(D718&gt;V$5,((D718-V$5)/(Z$5-V$5))*(AC718-Y718)+Y718,IF(D718&gt;R$5,((D718-R$5)/(V$5-R$5))*(Y718-U718)+U718,IF(D718&gt;N$5,((D718-N$5)/(R$5-N$5))*(U718-Q718)+Q718,IF(D718&gt;J$5,((D718-J$5)/(N$5-J$5))*(Q718-M718)+M718,IF(D718&gt;F$5,((D718-F$5)/(J$5-F$5))*(M718-I718)+I718,I718))))))</f>
        <v>1561.4686350861259</v>
      </c>
      <c r="E720" s="29" t="s">
        <v>7</v>
      </c>
      <c r="F720" s="114">
        <f>(F$724-F$704)/5+F716</f>
        <v>4720</v>
      </c>
      <c r="G720" s="106">
        <f>(G$724-G$704)/5+G716</f>
        <v>6.1199999999999983</v>
      </c>
      <c r="H720" s="135">
        <f t="shared" si="125"/>
        <v>771.24183006535964</v>
      </c>
      <c r="I720" s="131">
        <f>IF(I719=1,($C718-F720)/(F719-F720),IF(I719=2,($C718-F719)/(F718-F719),IF(I719=3,($C718-F718)/(F717-F718),0)))</f>
        <v>0.13886338128762379</v>
      </c>
      <c r="J720" s="108">
        <f>(J$724-J$704)/5+J716</f>
        <v>4380</v>
      </c>
      <c r="K720" s="106">
        <f>(K$724-K$704)/5+K716</f>
        <v>4.29</v>
      </c>
      <c r="L720" s="135">
        <f t="shared" si="120"/>
        <v>1020.979020979021</v>
      </c>
      <c r="M720" s="131">
        <f>IF(M719=1,($C718-J720)/(J719-J720),IF(M719=2,($C718-J719)/(J718-J719),IF(M719=3,($C718-J718)/(J717-J718),0)))</f>
        <v>0.18179394585686248</v>
      </c>
      <c r="N720" s="108">
        <f>(N$724-N$704)/5+N716</f>
        <v>3900</v>
      </c>
      <c r="O720" s="106">
        <f>(O$724-O$704)/5+O716</f>
        <v>3.4200000000000004</v>
      </c>
      <c r="P720" s="135">
        <f t="shared" si="121"/>
        <v>1140.3508771929824</v>
      </c>
      <c r="Q720" s="131">
        <f>IF(Q719=1,($C718-N720)/(N719-N720),IF(Q719=2,($C718-N719)/(N718-N719),IF(Q719=3,($C718-N718)/(N717-N718),0)))</f>
        <v>0.23559379599230165</v>
      </c>
      <c r="R720" s="108">
        <f>(R$724-R$704)/5+R716</f>
        <v>3400</v>
      </c>
      <c r="S720" s="106">
        <f>(S$724-S$704)/5+S716</f>
        <v>2.5399999999999991</v>
      </c>
      <c r="T720" s="142">
        <f t="shared" si="122"/>
        <v>1338.5826771653549</v>
      </c>
      <c r="U720" s="131">
        <f>IF(U719=1,($C718-R720)/(R719-R720),IF(U719=2,($C718-R719)/(R718-R719),IF(U719=3,($C718-R718)/(R717-R718),0)))</f>
        <v>0.28459419368510286</v>
      </c>
      <c r="V720" s="108">
        <f>(V$724-V$704)/5+V716</f>
        <v>2900</v>
      </c>
      <c r="W720" s="106">
        <f>(W$724-W$704)/5+W716</f>
        <v>2.0100000000000007</v>
      </c>
      <c r="X720" s="142">
        <f t="shared" si="123"/>
        <v>1442.7860696517407</v>
      </c>
      <c r="Y720" s="131">
        <f>IF(Y719=1,($C718-V720)/(V719-V720),IF(Y719=2,($C718-V719)/(V718-V719),IF(Y719=3,($C718-V718)/(V717-V718),0)))</f>
        <v>0.32769092900527735</v>
      </c>
      <c r="Z720" s="108">
        <f>(Z$724-Z$704)/5+Z716</f>
        <v>2400</v>
      </c>
      <c r="AA720" s="106">
        <f>(AA$724-AA$704)/5+AA716</f>
        <v>1.47</v>
      </c>
      <c r="AB720" s="148">
        <f t="shared" si="124"/>
        <v>1632.6530612244899</v>
      </c>
      <c r="AC720" s="131">
        <f>IF(AC719=1,($C718-Z720)/(Z719-Z720),IF(AC719=2,($C718-Z719)/(Z718-Z719),IF(AC719=3,($C718-Z718)/(Z717-Z718),0)))</f>
        <v>0.36589030803906841</v>
      </c>
      <c r="AL720" s="23"/>
    </row>
    <row r="721" spans="1:38" x14ac:dyDescent="0.25">
      <c r="A721" s="192"/>
      <c r="B721" s="186">
        <v>7</v>
      </c>
      <c r="C721" s="34"/>
      <c r="D721" s="31">
        <f>IF(D722&gt;V$5,(1-(D722-V$5)/(Z$5-V$5))*(Y721-AC721)+AC721,IF(D722&gt;R$5,(1-(D722-R$5)/(V$5-R$5))*(U721-Y721)+Y721,IF(D722&gt;N$5,(1-(D722-N$5)/(R$5-N$5))*(Q721-U721)+U721,IF(D722&gt;J$5,(1-(D722-J$5)/(N$5-J$5))*(M721-Q721)+Q721,IF(D722&gt;F$5,(1-(D722-F$5)/(J$5-F$5))*(I721-M721)+M721,I721)))))</f>
        <v>3.824931526470027</v>
      </c>
      <c r="E721" s="27" t="s">
        <v>6</v>
      </c>
      <c r="F721" s="3">
        <v>16800</v>
      </c>
      <c r="G721" s="74">
        <v>4.7</v>
      </c>
      <c r="H721" s="133">
        <f t="shared" si="125"/>
        <v>3574.4680851063827</v>
      </c>
      <c r="I721" s="16">
        <f>IF(I723=0,G724,IF(I723=1,(G723-G724)*I724+G724,IF(I723=2,(G722-G723)*I724+G723,IF(I723=3,(G721-G722)*I724+G722,G721))))</f>
        <v>6.4409707660046873</v>
      </c>
      <c r="J721" s="48">
        <v>16600</v>
      </c>
      <c r="K721" s="4">
        <v>4.25</v>
      </c>
      <c r="L721" s="133">
        <f t="shared" si="120"/>
        <v>3905.8823529411766</v>
      </c>
      <c r="M721" s="16">
        <f>IF(M723=0,K724,IF(M723=1,(K723-K724)*M724+K724,IF(M723=2,(K722-K723)*M724+K723,IF(M723=3,(K721-K722)*M724+K722,K721))))</f>
        <v>4.5044628099173556</v>
      </c>
      <c r="N721" s="48">
        <v>16400</v>
      </c>
      <c r="O721" s="4">
        <v>3.8</v>
      </c>
      <c r="P721" s="133">
        <f t="shared" si="121"/>
        <v>4315.7894736842109</v>
      </c>
      <c r="Q721" s="16">
        <f>IF(Q723=0,O724,IF(Q723=1,(O723-O724)*Q724+O724,IF(Q723=2,(O722-O723)*Q724+O723,IF(Q723=3,(O721-O722)*Q724+O722,O721))))</f>
        <v>3.6801157024793389</v>
      </c>
      <c r="R721" s="48">
        <v>16100</v>
      </c>
      <c r="S721" s="4">
        <v>3.3</v>
      </c>
      <c r="T721" s="141">
        <f t="shared" si="122"/>
        <v>4878.787878787879</v>
      </c>
      <c r="U721" s="16">
        <f>IF(U723=0,S724,IF(U723=1,(S723-S724)*U724+S724,IF(U723=2,(S722-S723)*U724+S723,IF(U723=3,(S721-S722)*U724+S722,S721))))</f>
        <v>2.889504132231405</v>
      </c>
      <c r="V721" s="48">
        <v>15400</v>
      </c>
      <c r="W721" s="4">
        <v>2.9</v>
      </c>
      <c r="X721" s="141">
        <f t="shared" si="123"/>
        <v>5310.3448275862074</v>
      </c>
      <c r="Y721" s="16">
        <f>IF(Y723=0,W724,IF(Y723=1,(W723-W724)*Y724+W724,IF(Y723=2,(W722-W723)*Y724+W723,IF(Y723=3,(W721-W722)*Y724+W722,W721))))</f>
        <v>2.4264657267865823</v>
      </c>
      <c r="Z721" s="48">
        <v>14600</v>
      </c>
      <c r="AA721" s="4">
        <v>2.5</v>
      </c>
      <c r="AB721" s="149">
        <f t="shared" si="124"/>
        <v>5840</v>
      </c>
      <c r="AC721" s="59">
        <f>IF(AC723=0,AA724,IF(AC723=1,(AA723-AA724)*AC724+AA724,IF(AC723=2,(AA722-AA723)*AC724+AA723,IF(AC723=3,(AA721-AA722)*AC724+AA722,AA721))))</f>
        <v>1.9477134986225895</v>
      </c>
      <c r="AE721" s="23"/>
      <c r="AF721" s="23"/>
      <c r="AG721" s="23"/>
      <c r="AH721" s="23"/>
      <c r="AI721" s="23"/>
      <c r="AJ721" s="23"/>
      <c r="AK721" s="23"/>
      <c r="AL721" s="23"/>
    </row>
    <row r="722" spans="1:38" x14ac:dyDescent="0.25">
      <c r="A722" s="192"/>
      <c r="B722" s="187"/>
      <c r="C722" s="13">
        <f>C$1/(21-E$1)*(C$649-B721)</f>
        <v>5289.2561983471078</v>
      </c>
      <c r="D722" s="32">
        <f>(C722/P$1)^(1/1.3)*50+C$391+$C$2/2+$N$2/100*5+X$2/2</f>
        <v>39.121633213217912</v>
      </c>
      <c r="E722" s="28" t="s">
        <v>20</v>
      </c>
      <c r="F722" s="5">
        <v>14000</v>
      </c>
      <c r="G722" s="71">
        <v>4.9000000000000004</v>
      </c>
      <c r="H722" s="134">
        <f t="shared" si="125"/>
        <v>2857.1428571428569</v>
      </c>
      <c r="I722" s="63">
        <f>$C722/I721</f>
        <v>821.18928815260188</v>
      </c>
      <c r="J722" s="49">
        <v>14000</v>
      </c>
      <c r="K722" s="6">
        <v>4.45</v>
      </c>
      <c r="L722" s="134">
        <f t="shared" si="120"/>
        <v>3146.067415730337</v>
      </c>
      <c r="M722" s="63">
        <f>$C722/M721</f>
        <v>1174.2257448994569</v>
      </c>
      <c r="N722" s="49">
        <v>14000</v>
      </c>
      <c r="O722" s="6">
        <v>4</v>
      </c>
      <c r="P722" s="134">
        <f t="shared" si="121"/>
        <v>3500</v>
      </c>
      <c r="Q722" s="63">
        <f>$C722/Q721</f>
        <v>1437.2526914802356</v>
      </c>
      <c r="R722" s="49">
        <v>14000</v>
      </c>
      <c r="S722" s="6">
        <v>3.5</v>
      </c>
      <c r="T722" s="139">
        <f t="shared" si="122"/>
        <v>4000</v>
      </c>
      <c r="U722" s="63">
        <f>$C722/U721</f>
        <v>1830.5065354803651</v>
      </c>
      <c r="V722" s="49">
        <v>14000</v>
      </c>
      <c r="W722" s="6">
        <v>3.15</v>
      </c>
      <c r="X722" s="139">
        <f t="shared" si="123"/>
        <v>4444.4444444444443</v>
      </c>
      <c r="Y722" s="63">
        <f>$C722/Y721</f>
        <v>2179.8190429632718</v>
      </c>
      <c r="Z722" s="49">
        <v>14000</v>
      </c>
      <c r="AA722" s="6">
        <v>2.75</v>
      </c>
      <c r="AB722" s="147">
        <f t="shared" si="124"/>
        <v>5090.909090909091</v>
      </c>
      <c r="AC722" s="63">
        <f>IF($C722&gt;Z721,AB721,$C722/AC721)</f>
        <v>2715.6233204152645</v>
      </c>
      <c r="AL722" s="23"/>
    </row>
    <row r="723" spans="1:38" x14ac:dyDescent="0.25">
      <c r="A723" s="192"/>
      <c r="B723" s="187"/>
      <c r="C723" s="225">
        <f>C724/X$2/60/1.11</f>
        <v>15.977943491452448</v>
      </c>
      <c r="D723" s="38">
        <f>IF(AND(D722&lt;F$5,C722&lt;F724),C722/F724*100,IF(AND(D722&lt;J$5,C722&lt;J724),C722/(F724-((D722-F$5)/(J$5-F$5))*(F724-J724))*100,IF(AND(D722&lt;N$5,C722&lt;N724),C722/(J724-((D722-J$5)/(N$5-J$5))*(J724-N724))*100,IF(AND(D722&lt;R$5,C722&lt;R724),C722/(N724-((D722-N$5)/(R$5-N$5))*(N724-R724))*100,IF(AND(D722&lt;V$5,C726&lt;V724),C722/(R724-((D722-R$5)/(V$5-R$5))*(R724-V724))*100,100)))))</f>
        <v>100</v>
      </c>
      <c r="E723" s="28" t="s">
        <v>21</v>
      </c>
      <c r="F723" s="5">
        <v>11200</v>
      </c>
      <c r="G723" s="71">
        <v>5.25</v>
      </c>
      <c r="H723" s="134">
        <f t="shared" si="125"/>
        <v>2133.3333333333335</v>
      </c>
      <c r="I723" s="132">
        <f>IF($C722&gt;F722,3,IF($C722&gt;F723,2,IF($C722&gt;F724,1,0)))</f>
        <v>1</v>
      </c>
      <c r="J723" s="49">
        <v>11200</v>
      </c>
      <c r="K723" s="6">
        <v>4.8</v>
      </c>
      <c r="L723" s="134">
        <f t="shared" si="120"/>
        <v>2333.3333333333335</v>
      </c>
      <c r="M723" s="132">
        <f>IF($C722&gt;J722,3,IF($C722&gt;J723,2,IF($C722&gt;J724,1,0)))</f>
        <v>1</v>
      </c>
      <c r="N723" s="49">
        <v>11200</v>
      </c>
      <c r="O723" s="6">
        <v>4.3499999999999996</v>
      </c>
      <c r="P723" s="134">
        <f t="shared" si="121"/>
        <v>2574.7126436781609</v>
      </c>
      <c r="Q723" s="132">
        <f>IF($C722&gt;N722,3,IF($C722&gt;N723,2,IF($C722&gt;N724,1,0)))</f>
        <v>1</v>
      </c>
      <c r="R723" s="49">
        <v>11200</v>
      </c>
      <c r="S723" s="6">
        <v>3.85</v>
      </c>
      <c r="T723" s="139">
        <f t="shared" si="122"/>
        <v>2909.090909090909</v>
      </c>
      <c r="U723" s="132">
        <f>IF($C722&gt;R722,3,IF($C722&gt;R723,2,IF($C722&gt;R724,1,0)))</f>
        <v>1</v>
      </c>
      <c r="V723" s="49">
        <v>11200</v>
      </c>
      <c r="W723" s="6">
        <v>3.4</v>
      </c>
      <c r="X723" s="139">
        <f t="shared" si="123"/>
        <v>3294.1176470588234</v>
      </c>
      <c r="Y723" s="132">
        <f>IF($C722&gt;V722,3,IF($C722&gt;V723,2,IF($C722&gt;V724,1,0)))</f>
        <v>1</v>
      </c>
      <c r="Z723" s="49">
        <v>11200</v>
      </c>
      <c r="AA723" s="6">
        <v>2.9</v>
      </c>
      <c r="AB723" s="147">
        <f t="shared" si="124"/>
        <v>3862.0689655172414</v>
      </c>
      <c r="AC723" s="129">
        <f>IF($C722&gt;Z721,4,IF($C722&gt;Z722,3,IF($C722&gt;Z723,2,IF($C722&gt;Z724,1,0))))</f>
        <v>1</v>
      </c>
      <c r="AL723" s="23"/>
    </row>
    <row r="724" spans="1:38" ht="15.75" thickBot="1" x14ac:dyDescent="0.3">
      <c r="A724" s="192"/>
      <c r="B724" s="188"/>
      <c r="C724" s="161">
        <f>D724*D721</f>
        <v>5320.6551826536652</v>
      </c>
      <c r="D724" s="33">
        <f>IF(AND(C722&gt;Z721,D722&gt;Z$5),AB721,IF(D722&gt;V$5,((D722-V$5)/(Z$5-V$5))*(AC722-Y722)+Y722,IF(D722&gt;R$5,((D722-R$5)/(V$5-R$5))*(Y722-U722)+U722,IF(D722&gt;N$5,((D722-N$5)/(R$5-N$5))*(U722-Q722)+Q722,IF(D722&gt;J$5,((D722-J$5)/(N$5-J$5))*(Q722-M722)+M722,IF(D722&gt;F$5,((D722-F$5)/(J$5-F$5))*(M722-I722)+I722,I722))))))</f>
        <v>1391.0458646991831</v>
      </c>
      <c r="E724" s="29" t="s">
        <v>7</v>
      </c>
      <c r="F724" s="7">
        <v>4500</v>
      </c>
      <c r="G724" s="73">
        <v>6.6</v>
      </c>
      <c r="H724" s="135">
        <f t="shared" si="125"/>
        <v>681.81818181818187</v>
      </c>
      <c r="I724" s="131">
        <f>IF(I723=1,($C722-F724)/(F723-F724),IF(I723=2,($C722-F723)/(F722-F723),IF(I723=3,($C722-F722)/(F721-F722),0)))</f>
        <v>0.11779943258912057</v>
      </c>
      <c r="J724" s="50">
        <v>4200</v>
      </c>
      <c r="K724" s="8">
        <v>4.45</v>
      </c>
      <c r="L724" s="135">
        <f t="shared" si="120"/>
        <v>943.82022471910113</v>
      </c>
      <c r="M724" s="131">
        <f>IF(M723=1,($C722-J724)/(J723-J724),IF(M723=2,($C722-J723)/(J722-J723),IF(M723=3,($C722-J722)/(J721-J722),0)))</f>
        <v>0.1556080283353011</v>
      </c>
      <c r="N724" s="50">
        <v>3700</v>
      </c>
      <c r="O724" s="8">
        <v>3.5</v>
      </c>
      <c r="P724" s="135">
        <f t="shared" si="121"/>
        <v>1057.1428571428571</v>
      </c>
      <c r="Q724" s="131">
        <f>IF(Q723=1,($C722-N724)/(N723-N724),IF(Q723=2,($C722-N723)/(N722-N723),IF(Q723=3,($C722-N722)/(N721-N722),0)))</f>
        <v>0.21190082644628103</v>
      </c>
      <c r="R724" s="50">
        <v>3200</v>
      </c>
      <c r="S724" s="8">
        <v>2.5499999999999998</v>
      </c>
      <c r="T724" s="142">
        <f t="shared" si="122"/>
        <v>1254.9019607843138</v>
      </c>
      <c r="U724" s="131">
        <f>IF(U723=1,($C722-R724)/(R723-R724),IF(U723=2,($C722-R723)/(R722-R723),IF(U723=3,($C722-R722)/(R721-R722),0)))</f>
        <v>0.26115702479338848</v>
      </c>
      <c r="V724" s="50">
        <v>2700</v>
      </c>
      <c r="W724" s="8">
        <v>2</v>
      </c>
      <c r="X724" s="142">
        <f t="shared" si="123"/>
        <v>1350</v>
      </c>
      <c r="Y724" s="131">
        <f>IF(Y723=1,($C722-V724)/(V723-V724),IF(Y723=2,($C722-V723)/(V722-V723),IF(Y723=3,($C722-V722)/(V721-V722),0)))</f>
        <v>0.30461837627613031</v>
      </c>
      <c r="Z724" s="50">
        <v>2200</v>
      </c>
      <c r="AA724" s="8">
        <v>1.45</v>
      </c>
      <c r="AB724" s="148">
        <f t="shared" si="124"/>
        <v>1517.2413793103449</v>
      </c>
      <c r="AC724" s="131">
        <f>IF(AC723=1,($C722-Z724)/(Z723-Z724),IF(AC723=2,($C722-Z723)/(Z722-Z723),IF(AC723=3,($C722-Z722)/(Z721-Z722),0)))</f>
        <v>0.34325068870523417</v>
      </c>
      <c r="AL724" s="23"/>
    </row>
    <row r="725" spans="1:38" x14ac:dyDescent="0.25">
      <c r="A725" s="192"/>
      <c r="B725" s="186">
        <v>8</v>
      </c>
      <c r="C725" s="34"/>
      <c r="D725" s="31">
        <f>IF(D726&gt;V$5,(1-(D726-V$5)/(Z$5-V$5))*(Y725-AC725)+AC725,IF(D726&gt;R$5,(1-(D726-R$5)/(V$5-R$5))*(U725-Y725)+Y725,IF(D726&gt;N$5,(1-(D726-N$5)/(R$5-N$5))*(Q725-U725)+U725,IF(D726&gt;J$5,(1-(D726-J$5)/(N$5-J$5))*(M725-Q725)+Q725,IF(D726&gt;F$5,(1-(D726-F$5)/(J$5-F$5))*(I725-M725)+M725,I725)))))</f>
        <v>4.0659285791891788</v>
      </c>
      <c r="E725" s="27" t="s">
        <v>6</v>
      </c>
      <c r="F725" s="75">
        <f>(F$741-F$721)/5+F721</f>
        <v>16860</v>
      </c>
      <c r="G725" s="105">
        <f>(G$741-G$721)/5+G721</f>
        <v>4.8100000000000005</v>
      </c>
      <c r="H725" s="133">
        <f t="shared" si="125"/>
        <v>3505.1975051975051</v>
      </c>
      <c r="I725" s="16">
        <f>IF(I727=0,G728,IF(I727=1,(G727-G728)*I728+G728,IF(I727=2,(G726-G727)*I728+G727,IF(I727=3,(G725-G726)*I728+G726,G725))))</f>
        <v>6.3042106648418166</v>
      </c>
      <c r="J725" s="107">
        <f>(J$741-J$721)/5+J721</f>
        <v>16640</v>
      </c>
      <c r="K725" s="105">
        <f>(K$741-K$721)/5+K721</f>
        <v>4.38</v>
      </c>
      <c r="L725" s="133">
        <f t="shared" si="120"/>
        <v>3799.0867579908677</v>
      </c>
      <c r="M725" s="16">
        <f>IF(M727=0,K728,IF(M727=1,(K727-K728)*M728+K728,IF(M727=2,(K726-K727)*M728+K727,IF(M727=3,(K725-K726)*M728+K726,K725))))</f>
        <v>4.5622814926120716</v>
      </c>
      <c r="N725" s="107">
        <f>(N$741-N$721)/5+N721</f>
        <v>16440</v>
      </c>
      <c r="O725" s="105">
        <f>(O$741-O$721)/5+O721</f>
        <v>3.9299999999999997</v>
      </c>
      <c r="P725" s="133">
        <f t="shared" si="121"/>
        <v>4183.2061068702296</v>
      </c>
      <c r="Q725" s="16">
        <f>IF(Q727=0,O728,IF(Q727=1,(O727-O728)*Q728+O728,IF(Q727=2,(O726-O727)*Q728+O727,IF(Q727=3,(O725-O726)*Q728+O726,O725))))</f>
        <v>3.8247658402203855</v>
      </c>
      <c r="R725" s="107">
        <f>(R$741-R$721)/5+R721</f>
        <v>16160</v>
      </c>
      <c r="S725" s="105">
        <f>(S$741-S$721)/5+S721</f>
        <v>3.48</v>
      </c>
      <c r="T725" s="141">
        <f t="shared" si="122"/>
        <v>4643.6781609195405</v>
      </c>
      <c r="U725" s="16">
        <f>IF(U727=0,S728,IF(U727=1,(S727-S728)*U728+S728,IF(U727=2,(S726-S727)*U728+S727,IF(U727=3,(S725-S726)*U728+S726,S725))))</f>
        <v>3.1105925051379595</v>
      </c>
      <c r="V725" s="107">
        <f>(V$741-V$721)/5+V721</f>
        <v>15440</v>
      </c>
      <c r="W725" s="105">
        <f>(W$741-W$721)/5+W721</f>
        <v>3.06</v>
      </c>
      <c r="X725" s="141">
        <f t="shared" si="123"/>
        <v>5045.751633986928</v>
      </c>
      <c r="Y725" s="16">
        <f>IF(Y727=0,W728,IF(Y727=1,(W727-W728)*Y728+W728,IF(Y727=2,(W726-W727)*Y728+W727,IF(Y727=3,(W725-W726)*Y728+W726,W725))))</f>
        <v>2.6125950413223138</v>
      </c>
      <c r="Z725" s="107">
        <f>(Z$741-Z$721)/5+Z721</f>
        <v>14640</v>
      </c>
      <c r="AA725" s="105">
        <f>(AA$741-AA$721)/5+AA721</f>
        <v>2.64</v>
      </c>
      <c r="AB725" s="145">
        <f t="shared" si="124"/>
        <v>5545.454545454545</v>
      </c>
      <c r="AC725" s="59">
        <f>IF(AC727=0,AA728,IF(AC727=1,(AA727-AA728)*AC728+AA728,IF(AC727=2,(AA726-AA727)*AC728+AA727,IF(AC727=3,(AA725-AA726)*AC728+AA726,AA725))))</f>
        <v>2.1060538169284402</v>
      </c>
      <c r="AE725" s="23"/>
      <c r="AF725" s="23"/>
      <c r="AG725" s="23"/>
      <c r="AH725" s="23"/>
      <c r="AI725" s="23"/>
      <c r="AJ725" s="23"/>
      <c r="AK725" s="23"/>
      <c r="AL725" s="23"/>
    </row>
    <row r="726" spans="1:38" x14ac:dyDescent="0.25">
      <c r="A726" s="192"/>
      <c r="B726" s="187"/>
      <c r="C726" s="13">
        <f>C$1/(21-E$1)*(C$649-B725)</f>
        <v>4958.6776859504134</v>
      </c>
      <c r="D726" s="32">
        <f>(C726/P$1)^(1/1.3)*50+C$391+$C$2/2+$N$2/100*5+X$2/2</f>
        <v>38.365033079726999</v>
      </c>
      <c r="E726" s="28" t="s">
        <v>20</v>
      </c>
      <c r="F726" s="5">
        <v>14000</v>
      </c>
      <c r="G726" s="104">
        <f>(G$742-G$722)/5+G722</f>
        <v>5.0200000000000005</v>
      </c>
      <c r="H726" s="134">
        <f t="shared" si="125"/>
        <v>2788.8446215139438</v>
      </c>
      <c r="I726" s="63">
        <f>$C726/I725</f>
        <v>786.56598733361568</v>
      </c>
      <c r="J726" s="49">
        <v>14000</v>
      </c>
      <c r="K726" s="104">
        <f>(K$742-K$722)/5+K722</f>
        <v>4.59</v>
      </c>
      <c r="L726" s="134">
        <f t="shared" si="120"/>
        <v>3050.1089324618738</v>
      </c>
      <c r="M726" s="63">
        <f>$C726/M725</f>
        <v>1086.885518567902</v>
      </c>
      <c r="N726" s="49">
        <v>14000</v>
      </c>
      <c r="O726" s="104">
        <f>(O$742-O$722)/5+O722</f>
        <v>4.16</v>
      </c>
      <c r="P726" s="134">
        <f t="shared" si="121"/>
        <v>3365.3846153846152</v>
      </c>
      <c r="Q726" s="63">
        <f>$C726/Q725</f>
        <v>1296.4656904760191</v>
      </c>
      <c r="R726" s="49">
        <v>14000</v>
      </c>
      <c r="S726" s="104">
        <f>(S$742-S$722)/5+S722</f>
        <v>3.69</v>
      </c>
      <c r="T726" s="139">
        <f t="shared" si="122"/>
        <v>3794.0379403794041</v>
      </c>
      <c r="U726" s="63">
        <f>$C726/U725</f>
        <v>1594.126417317555</v>
      </c>
      <c r="V726" s="49">
        <v>14000</v>
      </c>
      <c r="W726" s="104">
        <f>(W$742-W$722)/5+W722</f>
        <v>3.32</v>
      </c>
      <c r="X726" s="139">
        <f t="shared" si="123"/>
        <v>4216.8674698795185</v>
      </c>
      <c r="Y726" s="63">
        <f>$C726/Y725</f>
        <v>1897.9893965659048</v>
      </c>
      <c r="Z726" s="49">
        <v>14000</v>
      </c>
      <c r="AA726" s="104">
        <f>(AA$742-AA$722)/5+AA722</f>
        <v>2.9</v>
      </c>
      <c r="AB726" s="147">
        <f t="shared" si="124"/>
        <v>4827.5862068965516</v>
      </c>
      <c r="AC726" s="63">
        <f>IF($C726&gt;Z725,AB725,$C726/AC725)</f>
        <v>2354.4876422874904</v>
      </c>
      <c r="AL726" s="23"/>
    </row>
    <row r="727" spans="1:38" x14ac:dyDescent="0.25">
      <c r="A727" s="192"/>
      <c r="B727" s="187"/>
      <c r="C727" s="225">
        <f>C728/X$2/60/1.11</f>
        <v>14.993073306544895</v>
      </c>
      <c r="D727" s="38">
        <f>IF(AND(D726&lt;F$5,C726&lt;F728),C726/F728*100,IF(AND(D726&lt;J$5,C726&lt;J728),C726/(F728-((D726-F$5)/(J$5-F$5))*(F728-J728))*100,IF(AND(D726&lt;N$5,C726&lt;N728),C726/(J728-((D726-J$5)/(N$5-J$5))*(J728-N728))*100,IF(AND(D726&lt;R$5,C726&lt;R728),C726/(N728-((D726-N$5)/(R$5-N$5))*(N728-R728))*100,IF(AND(D726&lt;V$5,C730&lt;V728),C726/(R728-((D726-R$5)/(V$5-R$5))*(R728-V728))*100,100)))))</f>
        <v>100</v>
      </c>
      <c r="E727" s="28" t="s">
        <v>21</v>
      </c>
      <c r="F727" s="5">
        <v>11200</v>
      </c>
      <c r="G727" s="104">
        <f>(G$743-G$723)/5+G723</f>
        <v>5.37</v>
      </c>
      <c r="H727" s="134">
        <f t="shared" si="125"/>
        <v>2085.6610800744879</v>
      </c>
      <c r="I727" s="130">
        <f>IF($C726&gt;F726,3,IF($C726&gt;F727,2,IF($C726&gt;F728,1,0)))</f>
        <v>1</v>
      </c>
      <c r="J727" s="49">
        <v>11200</v>
      </c>
      <c r="K727" s="104">
        <f>(K$743-K$723)/5+K723</f>
        <v>4.95</v>
      </c>
      <c r="L727" s="134">
        <f t="shared" si="120"/>
        <v>2262.6262626262624</v>
      </c>
      <c r="M727" s="130">
        <f>IF($C726&gt;J726,3,IF($C726&gt;J727,2,IF($C726&gt;J728,1,0)))</f>
        <v>1</v>
      </c>
      <c r="N727" s="49">
        <v>11200</v>
      </c>
      <c r="O727" s="104">
        <f>(O$743-O$723)/5+O723</f>
        <v>4.5299999999999994</v>
      </c>
      <c r="P727" s="134">
        <f t="shared" si="121"/>
        <v>2472.4061810154531</v>
      </c>
      <c r="Q727" s="130">
        <f>IF($C726&gt;N726,3,IF($C726&gt;N727,2,IF($C726&gt;N728,1,0)))</f>
        <v>1</v>
      </c>
      <c r="R727" s="49">
        <v>11200</v>
      </c>
      <c r="S727" s="104">
        <f>(S$743-S$723)/5+S723</f>
        <v>4.0600000000000005</v>
      </c>
      <c r="T727" s="139">
        <f t="shared" si="122"/>
        <v>2758.6206896551721</v>
      </c>
      <c r="U727" s="130">
        <f>IF($C726&gt;R726,3,IF($C726&gt;R727,2,IF($C726&gt;R728,1,0)))</f>
        <v>1</v>
      </c>
      <c r="V727" s="49">
        <v>11200</v>
      </c>
      <c r="W727" s="104">
        <f>(W$743-W$723)/5+W723</f>
        <v>3.58</v>
      </c>
      <c r="X727" s="139">
        <f t="shared" si="123"/>
        <v>3128.4916201117317</v>
      </c>
      <c r="Y727" s="130">
        <f>IF($C726&gt;V726,3,IF($C726&gt;V727,2,IF($C726&gt;V728,1,0)))</f>
        <v>1</v>
      </c>
      <c r="Z727" s="49">
        <v>11200</v>
      </c>
      <c r="AA727" s="104">
        <f>(AA$743-AA$723)/5+AA723</f>
        <v>3.06</v>
      </c>
      <c r="AB727" s="147">
        <f t="shared" si="124"/>
        <v>3660.1307189542481</v>
      </c>
      <c r="AC727" s="129">
        <f>IF($C726&gt;Z725,4,IF($C726&gt;Z726,3,IF($C726&gt;Z727,2,IF($C726&gt;Z728,1,0))))</f>
        <v>1</v>
      </c>
      <c r="AL727" s="23"/>
    </row>
    <row r="728" spans="1:38" ht="15.75" thickBot="1" x14ac:dyDescent="0.3">
      <c r="A728" s="192"/>
      <c r="B728" s="188"/>
      <c r="C728" s="161">
        <f>D728*D725</f>
        <v>4992.69341107945</v>
      </c>
      <c r="D728" s="33">
        <f>IF(AND(C726&gt;Z725,D726&gt;Z$5),AB725,IF(D726&gt;V$5,((D726-V$5)/(Z$5-V$5))*(AC726-Y726)+Y726,IF(D726&gt;R$5,((D726-R$5)/(V$5-R$5))*(Y726-U726)+U726,IF(D726&gt;N$5,((D726-N$5)/(R$5-N$5))*(U726-Q726)+Q726,IF(D726&gt;J$5,((D726-J$5)/(N$5-J$5))*(Q726-M726)+M726,IF(D726&gt;F$5,((D726-F$5)/(J$5-F$5))*(M726-I726)+I726,I726))))))</f>
        <v>1227.9343608330389</v>
      </c>
      <c r="E728" s="29" t="s">
        <v>7</v>
      </c>
      <c r="F728" s="114">
        <f>(F$744-F$724)/5+F724</f>
        <v>4920</v>
      </c>
      <c r="G728" s="106">
        <f>(G$744-G$724)/5+G724</f>
        <v>6.31</v>
      </c>
      <c r="H728" s="135">
        <f t="shared" si="125"/>
        <v>779.71473851030112</v>
      </c>
      <c r="I728" s="131">
        <f>IF(I727=1,($C726-F728)/(F727-F728),IF(I727=2,($C726-F727)/(F726-F727),IF(I727=3,($C726-F726)/(F725-F726),0)))</f>
        <v>6.1588671895562788E-3</v>
      </c>
      <c r="J728" s="108">
        <f>(J$744-J$724)/5+J724</f>
        <v>4600</v>
      </c>
      <c r="K728" s="106">
        <f>(K$744-K$724)/5+K724</f>
        <v>4.54</v>
      </c>
      <c r="L728" s="135">
        <f t="shared" si="120"/>
        <v>1013.215859030837</v>
      </c>
      <c r="M728" s="131">
        <f>IF(M727=1,($C726-J728)/(J727-J728),IF(M727=2,($C726-J727)/(J726-J727),IF(M727=3,($C726-J726)/(J725-J726),0)))</f>
        <v>5.4345103931880821E-2</v>
      </c>
      <c r="N728" s="108">
        <f>(N$744-N$724)/5+N724</f>
        <v>4120</v>
      </c>
      <c r="O728" s="106">
        <f>(O$744-O$724)/5+O724</f>
        <v>3.73</v>
      </c>
      <c r="P728" s="135">
        <f t="shared" si="121"/>
        <v>1104.5576407506703</v>
      </c>
      <c r="Q728" s="131">
        <f>IF(Q727=1,($C726-N728)/(N727-N728),IF(Q727=2,($C726-N727)/(N726-N727),IF(Q727=3,($C726-N726)/(N725-N726),0)))</f>
        <v>0.11845730027548212</v>
      </c>
      <c r="R728" s="108">
        <f>(R$744-R$724)/5+R724</f>
        <v>3640</v>
      </c>
      <c r="S728" s="106">
        <f>(S$744-S$724)/5+S724</f>
        <v>2.9099999999999997</v>
      </c>
      <c r="T728" s="142">
        <f t="shared" si="122"/>
        <v>1250.8591065292098</v>
      </c>
      <c r="U728" s="131">
        <f>IF(U727=1,($C726-R728)/(R727-R728),IF(U727=2,($C726-R727)/(R726-R727),IF(U727=3,($C726-R726)/(R725-R726),0)))</f>
        <v>0.17442826533735628</v>
      </c>
      <c r="V728" s="108">
        <f>(V$744-V$724)/5+V724</f>
        <v>3200</v>
      </c>
      <c r="W728" s="106">
        <f>(W$744-W$724)/5+W724</f>
        <v>2.34</v>
      </c>
      <c r="X728" s="142">
        <f t="shared" si="123"/>
        <v>1367.5213675213677</v>
      </c>
      <c r="Y728" s="131">
        <f>IF(Y727=1,($C726-V728)/(V727-V728),IF(Y727=2,($C726-V727)/(V726-V727),IF(Y727=3,($C726-V726)/(V725-V726),0)))</f>
        <v>0.21983471074380168</v>
      </c>
      <c r="Z728" s="108">
        <f>(Z$744-Z$724)/5+Z724</f>
        <v>2760</v>
      </c>
      <c r="AA728" s="106">
        <f>(AA$744-AA$724)/5+AA724</f>
        <v>1.77</v>
      </c>
      <c r="AB728" s="148">
        <f t="shared" si="124"/>
        <v>1559.3220338983051</v>
      </c>
      <c r="AC728" s="131">
        <f>IF(AC727=1,($C726-Z728)/(Z727-Z728),IF(AC727=2,($C726-Z727)/(Z726-Z727),IF(AC727=3,($C726-Z726)/(Z725-Z726),0)))</f>
        <v>0.26050683482824805</v>
      </c>
      <c r="AL728" s="23"/>
    </row>
    <row r="729" spans="1:38" x14ac:dyDescent="0.25">
      <c r="A729" s="192"/>
      <c r="B729" s="186">
        <v>9</v>
      </c>
      <c r="C729" s="25"/>
      <c r="D729" s="31">
        <f>IF(D730&gt;V$5,(1-(D730-V$5)/(Z$5-V$5))*(Y729-AC729)+AC729,IF(D730&gt;R$5,(1-(D730-R$5)/(V$5-R$5))*(U729-Y729)+Y729,IF(D730&gt;N$5,(1-(D730-N$5)/(R$5-N$5))*(Q729-U729)+U729,IF(D730&gt;J$5,(1-(D730-J$5)/(N$5-J$5))*(M729-Q729)+Q729,IF(D730&gt;F$5,(1-(D730-F$5)/(J$5-F$5))*(I729-M729)+M729,I729)))))</f>
        <v>4.2871955157516624</v>
      </c>
      <c r="E729" s="27" t="s">
        <v>6</v>
      </c>
      <c r="F729" s="75">
        <f>(F$741-F$721)/5+F725</f>
        <v>16920</v>
      </c>
      <c r="G729" s="105">
        <f>(G$741-G$721)/5+G725</f>
        <v>4.9200000000000008</v>
      </c>
      <c r="H729" s="133">
        <f t="shared" si="125"/>
        <v>3439.024390243902</v>
      </c>
      <c r="I729" s="16">
        <f>IF(I731=0,G732,IF(I731=1,(G731-G732)*I732+G732,IF(I731=2,(G730-G731)*I732+G731,IF(I731=3,(G729-G730)*I732+G730,G729))))</f>
        <v>6.02</v>
      </c>
      <c r="J729" s="107">
        <f>(J$741-J$721)/5+J725</f>
        <v>16680</v>
      </c>
      <c r="K729" s="105">
        <f>(K$741-K$721)/5+K725</f>
        <v>4.51</v>
      </c>
      <c r="L729" s="133">
        <f t="shared" si="120"/>
        <v>3698.4478935698448</v>
      </c>
      <c r="M729" s="16">
        <f>IF(M731=0,K732,IF(M731=1,(K731-K732)*M732+K732,IF(M731=2,(K730-K731)*M732+K731,IF(M731=3,(K729-K730)*M732+K730,K729))))</f>
        <v>4.63</v>
      </c>
      <c r="N729" s="107">
        <f>(N$741-N$721)/5+N725</f>
        <v>16480</v>
      </c>
      <c r="O729" s="105">
        <f>(O$741-O$721)/5+O725</f>
        <v>4.0599999999999996</v>
      </c>
      <c r="P729" s="133">
        <f t="shared" si="121"/>
        <v>4059.1133004926114</v>
      </c>
      <c r="Q729" s="16">
        <f>IF(Q731=0,O732,IF(Q731=1,(O731-O732)*Q732+O732,IF(Q731=2,(O730-O731)*Q732+O731,IF(Q731=3,(O729-O730)*Q732+O730,O729))))</f>
        <v>3.9699210781028964</v>
      </c>
      <c r="R729" s="107">
        <f>(R$741-R$721)/5+R725</f>
        <v>16220</v>
      </c>
      <c r="S729" s="105">
        <f>(S$741-S$721)/5+S725</f>
        <v>3.66</v>
      </c>
      <c r="T729" s="141">
        <f t="shared" si="122"/>
        <v>4431.6939890710382</v>
      </c>
      <c r="U729" s="16">
        <f>IF(U731=0,S732,IF(U731=1,(S731-S732)*U732+S732,IF(U731=2,(S730-S731)*U732+S731,IF(U731=3,(S729-S730)*U732+S730,S729))))</f>
        <v>3.3469802210047357</v>
      </c>
      <c r="V729" s="107">
        <f>(V$741-V$721)/5+V725</f>
        <v>15480</v>
      </c>
      <c r="W729" s="105">
        <f>(W$741-W$721)/5+W725</f>
        <v>3.22</v>
      </c>
      <c r="X729" s="141">
        <f t="shared" si="123"/>
        <v>4807.4534161490683</v>
      </c>
      <c r="Y729" s="16">
        <f>IF(Y731=0,W732,IF(Y731=1,(W731-W732)*Y732+W732,IF(Y731=2,(W730-W731)*Y732+W731,IF(Y731=3,(W729-W730)*Y732+W730,W729))))</f>
        <v>2.8136462809917355</v>
      </c>
      <c r="Z729" s="107">
        <f>(Z$741-Z$721)/5+Z725</f>
        <v>14680</v>
      </c>
      <c r="AA729" s="105">
        <f>(AA$741-AA$721)/5+AA725</f>
        <v>2.7800000000000002</v>
      </c>
      <c r="AB729" s="145">
        <f t="shared" si="124"/>
        <v>5280.5755395683445</v>
      </c>
      <c r="AC729" s="59">
        <f>IF(AC731=0,AA732,IF(AC731=1,(AA731-AA732)*AC732+AA732,IF(AC731=2,(AA730-AA731)*AC732+AA731,IF(AC731=3,(AA729-AA730)*AC732+AA730,AA729))))</f>
        <v>2.7800000000000002</v>
      </c>
      <c r="AE729" s="23"/>
      <c r="AF729" s="23"/>
      <c r="AG729" s="23"/>
      <c r="AH729" s="23"/>
      <c r="AI729" s="23"/>
      <c r="AJ729" s="23"/>
      <c r="AK729" s="23"/>
      <c r="AL729" s="23"/>
    </row>
    <row r="730" spans="1:38" x14ac:dyDescent="0.25">
      <c r="A730" s="192"/>
      <c r="B730" s="187"/>
      <c r="C730" s="13">
        <f>C$1/(21-E$1)*(C$649-B729)</f>
        <v>4628.0991735537191</v>
      </c>
      <c r="D730" s="32">
        <f>(C730/P$1)^(1/1.3)*50+C$391+$C$2/2+$N$2/100*5+X$2/2</f>
        <v>37.596693159532336</v>
      </c>
      <c r="E730" s="28" t="s">
        <v>20</v>
      </c>
      <c r="F730" s="5">
        <v>14000</v>
      </c>
      <c r="G730" s="104">
        <f>(G$742-G$722)/5+G726</f>
        <v>5.1400000000000006</v>
      </c>
      <c r="H730" s="134">
        <f t="shared" si="125"/>
        <v>2723.735408560311</v>
      </c>
      <c r="I730" s="63">
        <f>$C730/I729</f>
        <v>768.78723813184706</v>
      </c>
      <c r="J730" s="49">
        <v>14000</v>
      </c>
      <c r="K730" s="104">
        <f>(K$742-K$722)/5+K726</f>
        <v>4.7299999999999995</v>
      </c>
      <c r="L730" s="134">
        <f t="shared" si="120"/>
        <v>2959.8308668076111</v>
      </c>
      <c r="M730" s="63">
        <f>$C730/M729</f>
        <v>999.58945433125689</v>
      </c>
      <c r="N730" s="49">
        <v>14000</v>
      </c>
      <c r="O730" s="104">
        <f>(O$742-O$722)/5+O726</f>
        <v>4.32</v>
      </c>
      <c r="P730" s="134">
        <f t="shared" si="121"/>
        <v>3240.7407407407404</v>
      </c>
      <c r="Q730" s="63">
        <f>$C730/Q729</f>
        <v>1165.7912292214498</v>
      </c>
      <c r="R730" s="49">
        <v>14000</v>
      </c>
      <c r="S730" s="104">
        <f>(S$742-S$722)/5+S726</f>
        <v>3.88</v>
      </c>
      <c r="T730" s="139">
        <f t="shared" si="122"/>
        <v>3608.2474226804125</v>
      </c>
      <c r="U730" s="63">
        <f>$C730/U729</f>
        <v>1382.7686057147962</v>
      </c>
      <c r="V730" s="49">
        <v>14000</v>
      </c>
      <c r="W730" s="104">
        <f>(W$742-W$722)/5+W726</f>
        <v>3.4899999999999998</v>
      </c>
      <c r="X730" s="139">
        <f t="shared" si="123"/>
        <v>4011.4613180515762</v>
      </c>
      <c r="Y730" s="63">
        <f>$C730/Y729</f>
        <v>1644.8759763513831</v>
      </c>
      <c r="Z730" s="49">
        <v>14000</v>
      </c>
      <c r="AA730" s="104">
        <f>(AA$742-AA$722)/5+AA726</f>
        <v>3.05</v>
      </c>
      <c r="AB730" s="147">
        <f t="shared" si="124"/>
        <v>4590.1639344262294</v>
      </c>
      <c r="AC730" s="63">
        <f>IF($C730&gt;Z729,AB729,$C730/AC729)</f>
        <v>1664.7838753790354</v>
      </c>
      <c r="AL730" s="23"/>
    </row>
    <row r="731" spans="1:38" x14ac:dyDescent="0.25">
      <c r="A731" s="192"/>
      <c r="B731" s="187"/>
      <c r="C731" s="225">
        <f>C732/X$2/60/1.11</f>
        <v>13.980434586781563</v>
      </c>
      <c r="D731" s="38">
        <f>IF(AND(D730&lt;F$5,C730&lt;F732),C730/F732*100,IF(AND(D730&lt;J$5,C730&lt;J732),C730/(F732-((D730-F$5)/(J$5-F$5))*(F732-J732))*100,IF(AND(D730&lt;N$5,C730&lt;N732),C730/(J732-((D730-J$5)/(N$5-J$5))*(J732-N732))*100,IF(AND(D730&lt;R$5,C730&lt;R732),C730/(N732-((D730-N$5)/(R$5-N$5))*(N732-R732))*100,IF(AND(D730&lt;V$5,C734&lt;V732),C730/(R732-((D730-R$5)/(V$5-R$5))*(R732-V732))*100,100)))))</f>
        <v>100</v>
      </c>
      <c r="E731" s="28" t="s">
        <v>21</v>
      </c>
      <c r="F731" s="5">
        <v>11200</v>
      </c>
      <c r="G731" s="104">
        <f>(G$743-G$723)/5+G727</f>
        <v>5.49</v>
      </c>
      <c r="H731" s="134">
        <f t="shared" si="125"/>
        <v>2040.0728597449909</v>
      </c>
      <c r="I731" s="130">
        <f>IF($C730&gt;F730,3,IF($C730&gt;F731,2,IF($C730&gt;F732,1,0)))</f>
        <v>0</v>
      </c>
      <c r="J731" s="49">
        <v>11200</v>
      </c>
      <c r="K731" s="104">
        <f>(K$743-K$723)/5+K727</f>
        <v>5.1000000000000005</v>
      </c>
      <c r="L731" s="134">
        <f t="shared" si="120"/>
        <v>2196.0784313725489</v>
      </c>
      <c r="M731" s="130">
        <f>IF($C730&gt;J730,3,IF($C730&gt;J731,2,IF($C730&gt;J732,1,0)))</f>
        <v>0</v>
      </c>
      <c r="N731" s="49">
        <v>11200</v>
      </c>
      <c r="O731" s="104">
        <f>(O$743-O$723)/5+O727</f>
        <v>4.7099999999999991</v>
      </c>
      <c r="P731" s="134">
        <f t="shared" si="121"/>
        <v>2377.9193205944803</v>
      </c>
      <c r="Q731" s="130">
        <f>IF($C730&gt;N730,3,IF($C730&gt;N731,2,IF($C730&gt;N732,1,0)))</f>
        <v>1</v>
      </c>
      <c r="R731" s="49">
        <v>11200</v>
      </c>
      <c r="S731" s="104">
        <f>(S$743-S$723)/5+S727</f>
        <v>4.2700000000000005</v>
      </c>
      <c r="T731" s="139">
        <f t="shared" si="122"/>
        <v>2622.9508196721308</v>
      </c>
      <c r="U731" s="130">
        <f>IF($C730&gt;R730,3,IF($C730&gt;R731,2,IF($C730&gt;R732,1,0)))</f>
        <v>1</v>
      </c>
      <c r="V731" s="49">
        <v>11200</v>
      </c>
      <c r="W731" s="104">
        <f>(W$743-W$723)/5+W727</f>
        <v>3.7600000000000002</v>
      </c>
      <c r="X731" s="139">
        <f t="shared" si="123"/>
        <v>2978.7234042553191</v>
      </c>
      <c r="Y731" s="130">
        <f>IF($C730&gt;V730,3,IF($C730&gt;V731,2,IF($C730&gt;V732,1,0)))</f>
        <v>1</v>
      </c>
      <c r="Z731" s="49">
        <v>11200</v>
      </c>
      <c r="AA731" s="104">
        <f>(AA$743-AA$723)/5+AA727</f>
        <v>3.22</v>
      </c>
      <c r="AB731" s="147">
        <f t="shared" si="124"/>
        <v>3478.260869565217</v>
      </c>
      <c r="AC731" s="129">
        <v>4</v>
      </c>
      <c r="AL731" s="23"/>
    </row>
    <row r="732" spans="1:38" ht="15.75" thickBot="1" x14ac:dyDescent="0.3">
      <c r="A732" s="192"/>
      <c r="B732" s="188"/>
      <c r="C732" s="161">
        <f>D732*D729</f>
        <v>4655.4847173982607</v>
      </c>
      <c r="D732" s="33">
        <f>IF(AND(C730&gt;Z729,D730&gt;Z$5),AB729,IF(D730&gt;V$5,((D730-V$5)/(Z$5-V$5))*(AC730-Y730)+Y730,IF(D730&gt;R$5,((D730-R$5)/(V$5-R$5))*(Y730-U730)+U730,IF(D730&gt;N$5,((D730-N$5)/(R$5-N$5))*(U730-Q730)+Q730,IF(D730&gt;J$5,((D730-J$5)/(N$5-J$5))*(Q730-M730)+M730,IF(D730&gt;F$5,((D730-F$5)/(J$5-F$5))*(M730-I730)+I730,I730))))))</f>
        <v>1085.9044567231563</v>
      </c>
      <c r="E732" s="29" t="s">
        <v>7</v>
      </c>
      <c r="F732" s="114">
        <f>(F$744-F$724)/5+F728</f>
        <v>5340</v>
      </c>
      <c r="G732" s="106">
        <f>(G$744-G$724)/5+G728</f>
        <v>6.02</v>
      </c>
      <c r="H732" s="135">
        <f t="shared" si="125"/>
        <v>887.04318936877087</v>
      </c>
      <c r="I732" s="131">
        <f>IF(I731=1,($C730-F732)/(F731-F732),IF(I731=2,($C730-F731)/(F730-F731),IF(I731=3,($C730-F730)/(F729-F730),0)))</f>
        <v>0</v>
      </c>
      <c r="J732" s="108">
        <f>(J$744-J$724)/5+J728</f>
        <v>5000</v>
      </c>
      <c r="K732" s="106">
        <f>(K$744-K$724)/5+K728</f>
        <v>4.63</v>
      </c>
      <c r="L732" s="135">
        <f t="shared" si="120"/>
        <v>1079.913606911447</v>
      </c>
      <c r="M732" s="131">
        <f>IF(M731=1,($C730-J732)/(J731-J732),IF(M731=2,($C730-J731)/(J730-J731),IF(M731=3,($C730-J730)/(J729-J730),0)))</f>
        <v>0</v>
      </c>
      <c r="N732" s="108">
        <f>(N$744-N$724)/5+N728</f>
        <v>4540</v>
      </c>
      <c r="O732" s="106">
        <f>(O$744-O$724)/5+O728</f>
        <v>3.96</v>
      </c>
      <c r="P732" s="135">
        <f t="shared" si="121"/>
        <v>1146.4646464646464</v>
      </c>
      <c r="Q732" s="131">
        <f>IF(Q731=1,($C730-N732)/(N731-N732),IF(Q731=2,($C730-N731)/(N730-N731),IF(Q731=3,($C730-N730)/(N729-N730),0)))</f>
        <v>1.3228104137195058E-2</v>
      </c>
      <c r="R732" s="108">
        <f>(R$744-R$724)/5+R728</f>
        <v>4080</v>
      </c>
      <c r="S732" s="106">
        <f>(S$744-S$724)/5+S728</f>
        <v>3.2699999999999996</v>
      </c>
      <c r="T732" s="142">
        <f t="shared" si="122"/>
        <v>1247.7064220183488</v>
      </c>
      <c r="U732" s="131">
        <f>IF(U731=1,($C730-R732)/(R731-R732),IF(U731=2,($C730-R731)/(R730-R731),IF(U731=3,($C730-R730)/(R729-R730),0)))</f>
        <v>7.6980221004735824E-2</v>
      </c>
      <c r="V732" s="108">
        <f>(V$744-V$724)/5+V728</f>
        <v>3700</v>
      </c>
      <c r="W732" s="106">
        <f>(W$744-W$724)/5+W728</f>
        <v>2.6799999999999997</v>
      </c>
      <c r="X732" s="142">
        <f t="shared" si="123"/>
        <v>1380.5970149253733</v>
      </c>
      <c r="Y732" s="131">
        <f>IF(Y731=1,($C730-V732)/(V731-V732),IF(Y731=2,($C730-V731)/(V730-V731),IF(Y731=3,($C730-V730)/(V729-V730),0)))</f>
        <v>0.12374655647382921</v>
      </c>
      <c r="Z732" s="108">
        <f>(Z$744-Z$724)/5+Z728</f>
        <v>3320</v>
      </c>
      <c r="AA732" s="106">
        <f>(AA$744-AA$724)/5+AA728</f>
        <v>2.09</v>
      </c>
      <c r="AB732" s="148">
        <f t="shared" si="124"/>
        <v>1588.5167464114834</v>
      </c>
      <c r="AC732" s="131">
        <f>IF(AC731=1,($C730-Z732)/(Z731-Z732),IF(AC731=2,($C730-Z731)/(Z730-Z731),IF(AC731=3,($C730-Z730)/(Z729-Z730),0)))</f>
        <v>0</v>
      </c>
      <c r="AL732" s="23"/>
    </row>
    <row r="733" spans="1:38" x14ac:dyDescent="0.25">
      <c r="A733" s="128"/>
      <c r="B733" s="186">
        <v>10</v>
      </c>
      <c r="C733" s="34"/>
      <c r="D733" s="31">
        <f>IF(D734&gt;V$5,(1-(D734-V$5)/(Z$5-V$5))*(Y733-AC733)+AC733,IF(D734&gt;R$5,(1-(D734-R$5)/(V$5-R$5))*(U733-Y733)+Y733,IF(D734&gt;N$5,(1-(D734-N$5)/(R$5-N$5))*(Q733-U733)+U733,IF(D734&gt;J$5,(1-(D734-J$5)/(N$5-J$5))*(M733-Q733)+Q733,IF(D734&gt;F$5,(1-(D734-F$5)/(J$5-F$5))*(I733-M733)+M733,I733)))))</f>
        <v>4.5275494634879916</v>
      </c>
      <c r="E733" s="27" t="s">
        <v>6</v>
      </c>
      <c r="F733" s="75">
        <f>(F$741-F$721)/5+F729</f>
        <v>16980</v>
      </c>
      <c r="G733" s="105">
        <f>(G$741-G$721)/5+G729</f>
        <v>5.0300000000000011</v>
      </c>
      <c r="H733" s="133">
        <f t="shared" si="125"/>
        <v>3375.7455268389654</v>
      </c>
      <c r="I733" s="16">
        <f>IF(I735=0,G736,IF(I735=1,(G735-G736)*I736+G736,IF(I735=2,(G734-G735)*I736+G735,IF(I735=3,(G733-G734)*I736+G734,G733))))</f>
        <v>5.7299999999999995</v>
      </c>
      <c r="J733" s="107">
        <f>(J$741-J$721)/5+J729</f>
        <v>16720</v>
      </c>
      <c r="K733" s="105">
        <f>(K$741-K$721)/5+K729</f>
        <v>4.6399999999999997</v>
      </c>
      <c r="L733" s="133">
        <f t="shared" si="120"/>
        <v>3603.4482758620693</v>
      </c>
      <c r="M733" s="16">
        <f>IF(M735=0,K736,IF(M735=1,(K735-K736)*M736+K736,IF(M735=2,(K734-K735)*M736+K735,IF(M735=3,(K733-K734)*M736+K734,K733))))</f>
        <v>4.72</v>
      </c>
      <c r="N733" s="107">
        <f>(N$741-N$721)/5+N729</f>
        <v>16520</v>
      </c>
      <c r="O733" s="105">
        <f>(O$741-O$721)/5+O729</f>
        <v>4.1899999999999995</v>
      </c>
      <c r="P733" s="133">
        <f t="shared" si="121"/>
        <v>3942.7207637231509</v>
      </c>
      <c r="Q733" s="16">
        <f>IF(Q735=0,O736,IF(Q735=1,(O735-O736)*Q736+O736,IF(Q735=2,(O734-O735)*Q736+O735,IF(Q735=3,(O733-O734)*Q736+O734,O733))))</f>
        <v>4.1900000000000004</v>
      </c>
      <c r="R733" s="107">
        <f>(R$741-R$721)/5+R729</f>
        <v>16280</v>
      </c>
      <c r="S733" s="105">
        <f>(S$741-S$721)/5+S729</f>
        <v>3.8400000000000003</v>
      </c>
      <c r="T733" s="141">
        <f t="shared" si="122"/>
        <v>4239.583333333333</v>
      </c>
      <c r="U733" s="16">
        <f>IF(U735=0,S736,IF(U735=1,(S735-S736)*U736+S736,IF(U735=2,(S734-S735)*U736+S735,IF(U735=3,(S733-S734)*U736+S734,S733))))</f>
        <v>3.6299999999999994</v>
      </c>
      <c r="V733" s="107">
        <f>(V$741-V$721)/5+V729</f>
        <v>15520</v>
      </c>
      <c r="W733" s="105">
        <f>(W$741-W$721)/5+W729</f>
        <v>3.3800000000000003</v>
      </c>
      <c r="X733" s="141">
        <f t="shared" si="123"/>
        <v>4591.7159763313603</v>
      </c>
      <c r="Y733" s="16">
        <f>IF(Y735=0,W736,IF(Y735=1,(W735-W736)*Y736+W736,IF(Y735=2,(W734-W735)*Y736+W735,IF(Y735=3,(W733-W734)*Y736+W734,W733))))</f>
        <v>3.032817001180637</v>
      </c>
      <c r="Z733" s="107">
        <f>(Z$741-Z$721)/5+Z729</f>
        <v>14720</v>
      </c>
      <c r="AA733" s="105">
        <f>(AA$741-AA$721)/5+AA729</f>
        <v>2.9200000000000004</v>
      </c>
      <c r="AB733" s="145">
        <f t="shared" si="124"/>
        <v>5041.0958904109584</v>
      </c>
      <c r="AC733" s="59">
        <f>IF(AC735=0,AA736,IF(AC735=1,(AA735-AA736)*AC736+AA736,IF(AC735=2,(AA734-AA735)*AC736+AA735,IF(AC735=3,(AA733-AA734)*AC736+AA734,AA733))))</f>
        <v>2.4653271914374741</v>
      </c>
      <c r="AE733" s="23"/>
      <c r="AF733" s="23"/>
      <c r="AG733" s="23"/>
      <c r="AH733" s="23"/>
      <c r="AI733" s="23"/>
      <c r="AJ733" s="23"/>
      <c r="AK733" s="23"/>
      <c r="AL733" s="23"/>
    </row>
    <row r="734" spans="1:38" x14ac:dyDescent="0.25">
      <c r="A734" s="128"/>
      <c r="B734" s="187"/>
      <c r="C734" s="13">
        <f>C$1/(21-E$1)*(C$649-B733)</f>
        <v>4297.5206611570247</v>
      </c>
      <c r="D734" s="32">
        <f>(C734/P$1)^(1/1.3)*50+C$391+$C$2/2+$N$2/100*5+X$2/2</f>
        <v>36.815571099169887</v>
      </c>
      <c r="E734" s="28" t="s">
        <v>20</v>
      </c>
      <c r="F734" s="5">
        <v>14000</v>
      </c>
      <c r="G734" s="104">
        <f>(G$742-G$722)/5+G730</f>
        <v>5.2600000000000007</v>
      </c>
      <c r="H734" s="134">
        <f t="shared" si="125"/>
        <v>2661.5969581749046</v>
      </c>
      <c r="I734" s="63">
        <f>$C734/I733</f>
        <v>750.00360578656637</v>
      </c>
      <c r="J734" s="49">
        <v>14000</v>
      </c>
      <c r="K734" s="104">
        <f>(K$742-K$722)/5+K730</f>
        <v>4.8699999999999992</v>
      </c>
      <c r="L734" s="134">
        <f t="shared" si="120"/>
        <v>2874.7433264887068</v>
      </c>
      <c r="M734" s="63">
        <f>$C734/M733</f>
        <v>910.49166549936967</v>
      </c>
      <c r="N734" s="49">
        <v>14000</v>
      </c>
      <c r="O734" s="104">
        <f>(O$742-O$722)/5+O730</f>
        <v>4.4800000000000004</v>
      </c>
      <c r="P734" s="134">
        <f t="shared" si="121"/>
        <v>3124.9999999999995</v>
      </c>
      <c r="Q734" s="63">
        <f>$C734/Q733</f>
        <v>1025.661255646068</v>
      </c>
      <c r="R734" s="49">
        <v>14000</v>
      </c>
      <c r="S734" s="104">
        <f>(S$742-S$722)/5+S730</f>
        <v>4.07</v>
      </c>
      <c r="T734" s="139">
        <f t="shared" si="122"/>
        <v>3439.8034398034397</v>
      </c>
      <c r="U734" s="63">
        <f>$C734/U733</f>
        <v>1183.8899892994559</v>
      </c>
      <c r="V734" s="49">
        <v>14000</v>
      </c>
      <c r="W734" s="104">
        <f>(W$742-W$722)/5+W730</f>
        <v>3.6599999999999997</v>
      </c>
      <c r="X734" s="139">
        <f t="shared" si="123"/>
        <v>3825.1366120218581</v>
      </c>
      <c r="Y734" s="63">
        <f>$C734/Y733</f>
        <v>1417.006255070469</v>
      </c>
      <c r="Z734" s="49">
        <v>14000</v>
      </c>
      <c r="AA734" s="104">
        <f>(AA$742-AA$722)/5+AA730</f>
        <v>3.1999999999999997</v>
      </c>
      <c r="AB734" s="147">
        <f t="shared" si="124"/>
        <v>4375</v>
      </c>
      <c r="AC734" s="63">
        <f>IF($C734&gt;Z733,AB733,$C734/AC733)</f>
        <v>1743.184708335303</v>
      </c>
      <c r="AL734" s="23"/>
    </row>
    <row r="735" spans="1:38" x14ac:dyDescent="0.25">
      <c r="A735" s="128"/>
      <c r="B735" s="187"/>
      <c r="C735" s="225">
        <f>C736/X$2/60/1.11</f>
        <v>12.947858509951219</v>
      </c>
      <c r="D735" s="38">
        <f>IF(AND(D734&lt;F$5,C734&lt;F736),C734/F736*100,IF(AND(D734&lt;J$5,C734&lt;J736),C734/(F736-((D734-F$5)/(J$5-F$5))*(F736-J736))*100,IF(AND(D734&lt;N$5,C734&lt;N736),C734/(J736-((D734-J$5)/(N$5-J$5))*(J736-N736))*100,IF(AND(D734&lt;R$5,C734&lt;R736),C734/(N736-((D734-N$5)/(R$5-N$5))*(N736-R736))*100,IF(AND(D734&lt;V$5,C738&lt;V736),C734/(R736-((D734-R$5)/(V$5-R$5))*(R736-V736))*100,100)))))</f>
        <v>82.010157411014404</v>
      </c>
      <c r="E735" s="28" t="s">
        <v>21</v>
      </c>
      <c r="F735" s="5">
        <v>11200</v>
      </c>
      <c r="G735" s="104">
        <f>(G$743-G$723)/5+G731</f>
        <v>5.61</v>
      </c>
      <c r="H735" s="134">
        <f t="shared" si="125"/>
        <v>1996.434937611408</v>
      </c>
      <c r="I735" s="130">
        <f>IF($C734&gt;F734,3,IF($C734&gt;F735,2,IF($C734&gt;F736,1,0)))</f>
        <v>0</v>
      </c>
      <c r="J735" s="49">
        <v>11200</v>
      </c>
      <c r="K735" s="104">
        <f>(K$743-K$723)/5+K731</f>
        <v>5.2500000000000009</v>
      </c>
      <c r="L735" s="134">
        <f t="shared" si="120"/>
        <v>2133.333333333333</v>
      </c>
      <c r="M735" s="130">
        <f>IF($C734&gt;J734,3,IF($C734&gt;J735,2,IF($C734&gt;J736,1,0)))</f>
        <v>0</v>
      </c>
      <c r="N735" s="49">
        <v>11200</v>
      </c>
      <c r="O735" s="104">
        <f>(O$743-O$723)/5+O731</f>
        <v>4.8899999999999988</v>
      </c>
      <c r="P735" s="134">
        <f t="shared" si="121"/>
        <v>2290.3885480572603</v>
      </c>
      <c r="Q735" s="130">
        <f>IF($C734&gt;N734,3,IF($C734&gt;N735,2,IF($C734&gt;N736,1,0)))</f>
        <v>0</v>
      </c>
      <c r="R735" s="49">
        <v>11200</v>
      </c>
      <c r="S735" s="104">
        <f>(S$743-S$723)/5+S731</f>
        <v>4.4800000000000004</v>
      </c>
      <c r="T735" s="139">
        <f t="shared" si="122"/>
        <v>2499.9999999999995</v>
      </c>
      <c r="U735" s="130">
        <f>IF($C734&gt;R734,3,IF($C734&gt;R735,2,IF($C734&gt;R736,1,0)))</f>
        <v>0</v>
      </c>
      <c r="V735" s="49">
        <v>11200</v>
      </c>
      <c r="W735" s="104">
        <f>(W$743-W$723)/5+W731</f>
        <v>3.9400000000000004</v>
      </c>
      <c r="X735" s="139">
        <f t="shared" si="123"/>
        <v>2842.6395939086292</v>
      </c>
      <c r="Y735" s="130">
        <f>IF($C734&gt;V734,3,IF($C734&gt;V735,2,IF($C734&gt;V736,1,0)))</f>
        <v>1</v>
      </c>
      <c r="Z735" s="49">
        <v>11200</v>
      </c>
      <c r="AA735" s="104">
        <f>(AA$743-AA$723)/5+AA731</f>
        <v>3.3800000000000003</v>
      </c>
      <c r="AB735" s="147">
        <f t="shared" si="124"/>
        <v>3313.6094674556211</v>
      </c>
      <c r="AC735" s="129">
        <f>IF($C734&gt;Z733,4,IF($C734&gt;Z734,3,IF($C734&gt;Z735,2,IF($C734&gt;Z736,1,0))))</f>
        <v>1</v>
      </c>
      <c r="AL735" s="23"/>
    </row>
    <row r="736" spans="1:38" ht="15.75" thickBot="1" x14ac:dyDescent="0.3">
      <c r="A736" s="128"/>
      <c r="B736" s="188"/>
      <c r="C736" s="161">
        <f>D736*D733</f>
        <v>4311.636883813756</v>
      </c>
      <c r="D736" s="33">
        <f>IF(AND(C734&gt;Z733,D734&gt;Z$5),AB733,IF(D734&gt;V$5,((D734-V$5)/(Z$5-V$5))*(AC734-Y734)+Y734,IF(D734&gt;R$5,((D734-R$5)/(V$5-R$5))*(Y734-U734)+U734,IF(D734&gt;N$5,((D734-N$5)/(R$5-N$5))*(U734-Q734)+Q734,IF(D734&gt;J$5,((D734-J$5)/(N$5-J$5))*(Q734-M734)+M734,IF(D734&gt;F$5,((D734-F$5)/(J$5-F$5))*(M734-I734)+I734,I734))))))</f>
        <v>952.31138137408698</v>
      </c>
      <c r="E736" s="29" t="s">
        <v>7</v>
      </c>
      <c r="F736" s="114">
        <f>(F$744-F$724)/5+F732</f>
        <v>5760</v>
      </c>
      <c r="G736" s="106">
        <f>(G$744-G$724)/5+G732</f>
        <v>5.7299999999999995</v>
      </c>
      <c r="H736" s="135">
        <f t="shared" si="125"/>
        <v>1005.2356020942409</v>
      </c>
      <c r="I736" s="131">
        <f>IF(I735=1,($C734-F736)/(F735-F736),IF(I735=2,($C734-F735)/(F734-F735),IF(I735=3,($C734-F734)/(F733-F734),0)))</f>
        <v>0</v>
      </c>
      <c r="J736" s="108">
        <f>(J$744-J$724)/5+J732</f>
        <v>5400</v>
      </c>
      <c r="K736" s="106">
        <f>(K$744-K$724)/5+K732</f>
        <v>4.72</v>
      </c>
      <c r="L736" s="135">
        <f t="shared" si="120"/>
        <v>1144.0677966101696</v>
      </c>
      <c r="M736" s="131">
        <f>IF(M735=1,($C734-J736)/(J735-J736),IF(M735=2,($C734-J735)/(J734-J735),IF(M735=3,($C734-J734)/(J733-J734),0)))</f>
        <v>0</v>
      </c>
      <c r="N736" s="108">
        <f>(N$744-N$724)/5+N732</f>
        <v>4960</v>
      </c>
      <c r="O736" s="106">
        <f>(O$744-O$724)/5+O732</f>
        <v>4.1900000000000004</v>
      </c>
      <c r="P736" s="135">
        <f t="shared" si="121"/>
        <v>1183.7708830548925</v>
      </c>
      <c r="Q736" s="131">
        <f>IF(Q735=1,($C734-N736)/(N735-N736),IF(Q735=2,($C734-N735)/(N734-N735),IF(Q735=3,($C734-N734)/(N733-N734),0)))</f>
        <v>0</v>
      </c>
      <c r="R736" s="108">
        <f>(R$744-R$724)/5+R732</f>
        <v>4520</v>
      </c>
      <c r="S736" s="106">
        <f>(S$744-S$724)/5+S732</f>
        <v>3.6299999999999994</v>
      </c>
      <c r="T736" s="142">
        <f t="shared" si="122"/>
        <v>1245.1790633608816</v>
      </c>
      <c r="U736" s="131">
        <f>IF(U735=1,($C734-R736)/(R735-R736),IF(U735=2,($C734-R735)/(R734-R735),IF(U735=3,($C734-R734)/(R733-R734),0)))</f>
        <v>0</v>
      </c>
      <c r="V736" s="108">
        <f>(V$744-V$724)/5+V732</f>
        <v>4200</v>
      </c>
      <c r="W736" s="106">
        <f>(W$744-W$724)/5+W732</f>
        <v>3.0199999999999996</v>
      </c>
      <c r="X736" s="142">
        <f t="shared" si="123"/>
        <v>1390.7284768211923</v>
      </c>
      <c r="Y736" s="131">
        <f>IF(Y735=1,($C734-V736)/(V735-V736),IF(Y735=2,($C734-V735)/(V734-V735),IF(Y735=3,($C734-V734)/(V733-V734),0)))</f>
        <v>1.3931523022432104E-2</v>
      </c>
      <c r="Z736" s="108">
        <f>(Z$744-Z$724)/5+Z732</f>
        <v>3880</v>
      </c>
      <c r="AA736" s="106">
        <f>(AA$744-AA$724)/5+AA732</f>
        <v>2.4099999999999997</v>
      </c>
      <c r="AB736" s="148">
        <f t="shared" si="124"/>
        <v>1609.9585062240667</v>
      </c>
      <c r="AC736" s="131">
        <f>IF(AC735=1,($C734-Z736)/(Z735-Z736),IF(AC735=2,($C734-Z735)/(Z734-Z735),IF(AC735=3,($C734-Z734)/(Z733-Z734),0)))</f>
        <v>5.7038341688118131E-2</v>
      </c>
      <c r="AL736" s="23"/>
    </row>
    <row r="737" spans="1:38" x14ac:dyDescent="0.25">
      <c r="A737" s="128"/>
      <c r="B737" s="186">
        <v>11</v>
      </c>
      <c r="C737" s="25"/>
      <c r="D737" s="31">
        <f>IF(D738&gt;V$5,(1-(D738-V$5)/(Z$5-V$5))*(Y737-AC737)+AC737,IF(D738&gt;R$5,(1-(D738-R$5)/(V$5-R$5))*(U737-Y737)+Y737,IF(D738&gt;N$5,(1-(D738-N$5)/(R$5-N$5))*(Q737-U737)+U737,IF(D738&gt;J$5,(1-(D738-J$5)/(N$5-J$5))*(M737-Q737)+Q737,IF(D738&gt;F$5,(1-(D738-F$5)/(J$5-F$5))*(I737-M737)+M737,I737)))))</f>
        <v>4.7304053993852504</v>
      </c>
      <c r="E737" s="27" t="s">
        <v>6</v>
      </c>
      <c r="F737" s="75">
        <f>(F$741-F$721)/5+F733</f>
        <v>17040</v>
      </c>
      <c r="G737" s="105">
        <f>(G$741-G$721)/5+G733</f>
        <v>5.1400000000000015</v>
      </c>
      <c r="H737" s="133">
        <f t="shared" si="125"/>
        <v>3315.1750972762638</v>
      </c>
      <c r="I737" s="16">
        <f>IF(I739=0,G740,IF(I739=1,(G739-G740)*I740+G740,IF(I739=2,(G738-G739)*I740+G739,IF(I739=3,(G737-G738)*I740+G738,G737))))</f>
        <v>5.4399999999999995</v>
      </c>
      <c r="J737" s="107">
        <f>(J$741-J$721)/5+J733</f>
        <v>16760</v>
      </c>
      <c r="K737" s="105">
        <f>(K$741-K$721)/5+K733</f>
        <v>4.7699999999999996</v>
      </c>
      <c r="L737" s="133">
        <f t="shared" si="120"/>
        <v>3513.6268343815518</v>
      </c>
      <c r="M737" s="16">
        <f>IF(M739=0,K740,IF(M739=1,(K739-K740)*M740+K740,IF(M739=2,(K738-K739)*M740+K739,IF(M739=3,(K737-K738)*M740+K738,K737))))</f>
        <v>4.8099999999999996</v>
      </c>
      <c r="N737" s="107">
        <f>(N$741-N$721)/5+N733</f>
        <v>16560</v>
      </c>
      <c r="O737" s="105">
        <f>(O$741-O$721)/5+O733</f>
        <v>4.3199999999999994</v>
      </c>
      <c r="P737" s="133">
        <f t="shared" si="121"/>
        <v>3833.3333333333339</v>
      </c>
      <c r="Q737" s="16">
        <f>IF(Q739=0,O740,IF(Q739=1,(O739-O740)*Q740+O740,IF(Q739=2,(O738-O739)*Q740+O739,IF(Q739=3,(O737-O738)*Q740+O738,O737))))</f>
        <v>4.4200000000000008</v>
      </c>
      <c r="R737" s="107">
        <f>(R$741-R$721)/5+R733</f>
        <v>16340</v>
      </c>
      <c r="S737" s="105">
        <f>(S$741-S$721)/5+S733</f>
        <v>4.0200000000000005</v>
      </c>
      <c r="T737" s="141">
        <f t="shared" si="122"/>
        <v>4064.6766169154225</v>
      </c>
      <c r="U737" s="16">
        <f>IF(U739=0,S740,IF(U739=1,(S739-S740)*U740+S740,IF(U739=2,(S738-S739)*U740+S739,IF(U739=3,(S737-S738)*U740+S738,S737))))</f>
        <v>3.9899999999999993</v>
      </c>
      <c r="V737" s="107">
        <f>(V$741-V$721)/5+V733</f>
        <v>15560</v>
      </c>
      <c r="W737" s="105">
        <f>(W$741-W$721)/5+W733</f>
        <v>3.5400000000000005</v>
      </c>
      <c r="X737" s="141">
        <f t="shared" si="123"/>
        <v>4395.4802259887001</v>
      </c>
      <c r="Y737" s="16">
        <f>IF(Y739=0,W740,IF(Y739=1,(W739-W740)*Y740+W740,IF(Y739=2,(W738-W739)*Y740+W739,IF(Y739=3,(W737-W738)*Y740+W738,W737))))</f>
        <v>3.3599999999999994</v>
      </c>
      <c r="Z737" s="107">
        <f>(Z$741-Z$721)/5+Z733</f>
        <v>14760</v>
      </c>
      <c r="AA737" s="105">
        <f>(AA$741-AA$721)/5+AA733</f>
        <v>3.0600000000000005</v>
      </c>
      <c r="AB737" s="145">
        <f t="shared" si="124"/>
        <v>4823.5294117647054</v>
      </c>
      <c r="AC737" s="59">
        <f>IF(AC739=0,AA740,IF(AC739=1,(AA739-AA740)*AC740+AA740,IF(AC739=2,(AA738-AA739)*AC740+AA739,IF(AC739=3,(AA737-AA738)*AC740+AA738,AA737))))</f>
        <v>2.7299999999999995</v>
      </c>
      <c r="AE737" s="23"/>
      <c r="AF737" s="23"/>
      <c r="AG737" s="23"/>
      <c r="AH737" s="23"/>
      <c r="AI737" s="23"/>
      <c r="AJ737" s="23"/>
      <c r="AK737" s="23"/>
      <c r="AL737" s="23"/>
    </row>
    <row r="738" spans="1:38" x14ac:dyDescent="0.25">
      <c r="A738" s="128"/>
      <c r="B738" s="187"/>
      <c r="C738" s="13">
        <f>C$1/(21-E$1)*(C$649-B737)</f>
        <v>3966.9421487603308</v>
      </c>
      <c r="D738" s="32">
        <f>(C738/P$1)^(1/1.3)*50+C$391+$C$2/2+$N$2/100*5+X$2/2</f>
        <v>36.020443597624997</v>
      </c>
      <c r="E738" s="28" t="s">
        <v>20</v>
      </c>
      <c r="F738" s="5">
        <v>14000</v>
      </c>
      <c r="G738" s="104">
        <f>(G$742-G$722)/5+G734</f>
        <v>5.3800000000000008</v>
      </c>
      <c r="H738" s="134">
        <f t="shared" si="125"/>
        <v>2602.2304832713753</v>
      </c>
      <c r="I738" s="63">
        <f>$C738/I737</f>
        <v>729.21730675741378</v>
      </c>
      <c r="J738" s="49">
        <v>14000</v>
      </c>
      <c r="K738" s="104">
        <f>(K$742-K$722)/5+K734</f>
        <v>5.0099999999999989</v>
      </c>
      <c r="L738" s="134">
        <f t="shared" si="120"/>
        <v>2794.4111776447112</v>
      </c>
      <c r="M738" s="63">
        <f>$C738/M737</f>
        <v>824.72809745537029</v>
      </c>
      <c r="N738" s="49">
        <v>14000</v>
      </c>
      <c r="O738" s="104">
        <f>(O$742-O$722)/5+O734</f>
        <v>4.6400000000000006</v>
      </c>
      <c r="P738" s="134">
        <f t="shared" si="121"/>
        <v>3017.2413793103447</v>
      </c>
      <c r="Q738" s="63">
        <f>$C738/Q737</f>
        <v>897.49822370143215</v>
      </c>
      <c r="R738" s="49">
        <v>14000</v>
      </c>
      <c r="S738" s="104">
        <f>(S$742-S$722)/5+S734</f>
        <v>4.2600000000000007</v>
      </c>
      <c r="T738" s="139">
        <f t="shared" si="122"/>
        <v>3286.384976525821</v>
      </c>
      <c r="U738" s="63">
        <f>$C738/U737</f>
        <v>994.22108991487005</v>
      </c>
      <c r="V738" s="49">
        <v>14000</v>
      </c>
      <c r="W738" s="104">
        <f>(W$742-W$722)/5+W734</f>
        <v>3.8299999999999996</v>
      </c>
      <c r="X738" s="139">
        <f t="shared" si="123"/>
        <v>3655.352480417755</v>
      </c>
      <c r="Y738" s="63">
        <f>$C738/Y737</f>
        <v>1180.6375442739081</v>
      </c>
      <c r="Z738" s="49">
        <v>14000</v>
      </c>
      <c r="AA738" s="104">
        <f>(AA$742-AA$722)/5+AA734</f>
        <v>3.3499999999999996</v>
      </c>
      <c r="AB738" s="147">
        <f t="shared" si="124"/>
        <v>4179.1044776119406</v>
      </c>
      <c r="AC738" s="63">
        <f>IF($C738&gt;Z737,AB737,$C738/AC737)</f>
        <v>1453.0923621832717</v>
      </c>
      <c r="AL738" s="23"/>
    </row>
    <row r="739" spans="1:38" x14ac:dyDescent="0.25">
      <c r="A739" s="128"/>
      <c r="B739" s="187"/>
      <c r="C739" s="225">
        <f>C740/X$2/60/1.11</f>
        <v>11.926583044320752</v>
      </c>
      <c r="D739" s="38">
        <f>IF(AND(D738&lt;F$5,C738&lt;F740),C738/F740*100,IF(AND(D738&lt;J$5,C738&lt;J740),C738/(F740-((D738-F$5)/(J$5-F$5))*(F740-J740))*100,IF(AND(D738&lt;N$5,C738&lt;N740),C738/(J740-((D738-J$5)/(N$5-J$5))*(J740-N740))*100,IF(AND(D738&lt;R$5,C738&lt;R740),C738/(N740-((D738-N$5)/(R$5-N$5))*(N740-R740))*100,IF(AND(D738&lt;V$5,C742&lt;V740),C738/(R740-((D738-R$5)/(V$5-R$5))*(R740-V740))*100,100)))))</f>
        <v>69.421523763942275</v>
      </c>
      <c r="E739" s="28" t="s">
        <v>21</v>
      </c>
      <c r="F739" s="5">
        <v>11200</v>
      </c>
      <c r="G739" s="104">
        <f>(G$743-G$723)/5+G735</f>
        <v>5.73</v>
      </c>
      <c r="H739" s="134">
        <f t="shared" si="125"/>
        <v>1954.6247818499126</v>
      </c>
      <c r="I739" s="130">
        <f>IF($C738&gt;F738,3,IF($C738&gt;F739,2,IF($C738&gt;F740,1,0)))</f>
        <v>0</v>
      </c>
      <c r="J739" s="49">
        <v>11200</v>
      </c>
      <c r="K739" s="104">
        <f>(K$743-K$723)/5+K735</f>
        <v>5.4000000000000012</v>
      </c>
      <c r="L739" s="134">
        <f t="shared" si="120"/>
        <v>2074.0740740740735</v>
      </c>
      <c r="M739" s="130">
        <f>IF($C738&gt;J738,3,IF($C738&gt;J739,2,IF($C738&gt;J740,1,0)))</f>
        <v>0</v>
      </c>
      <c r="N739" s="49">
        <v>11200</v>
      </c>
      <c r="O739" s="104">
        <f>(O$743-O$723)/5+O735</f>
        <v>5.0699999999999985</v>
      </c>
      <c r="P739" s="134">
        <f t="shared" si="121"/>
        <v>2209.0729783037482</v>
      </c>
      <c r="Q739" s="130">
        <f>IF($C738&gt;N738,3,IF($C738&gt;N739,2,IF($C738&gt;N740,1,0)))</f>
        <v>0</v>
      </c>
      <c r="R739" s="49">
        <v>11200</v>
      </c>
      <c r="S739" s="104">
        <f>(S$743-S$723)/5+S735</f>
        <v>4.6900000000000004</v>
      </c>
      <c r="T739" s="139">
        <f t="shared" si="122"/>
        <v>2388.059701492537</v>
      </c>
      <c r="U739" s="130">
        <f>IF($C738&gt;R738,3,IF($C738&gt;R739,2,IF($C738&gt;R740,1,0)))</f>
        <v>0</v>
      </c>
      <c r="V739" s="49">
        <v>11200</v>
      </c>
      <c r="W739" s="104">
        <f>(W$743-W$723)/5+W735</f>
        <v>4.12</v>
      </c>
      <c r="X739" s="139">
        <f t="shared" si="123"/>
        <v>2718.4466019417473</v>
      </c>
      <c r="Y739" s="130">
        <f>IF($C738&gt;V738,3,IF($C738&gt;V739,2,IF($C738&gt;V740,1,0)))</f>
        <v>0</v>
      </c>
      <c r="Z739" s="49">
        <v>11200</v>
      </c>
      <c r="AA739" s="104">
        <f>(AA$743-AA$723)/5+AA735</f>
        <v>3.5400000000000005</v>
      </c>
      <c r="AB739" s="147">
        <f t="shared" si="124"/>
        <v>3163.8418079096041</v>
      </c>
      <c r="AC739" s="129">
        <f>IF($C738&gt;Z738,3,IF($C738&gt;Z739,2,IF($C738&gt;Z740,1,0)))</f>
        <v>0</v>
      </c>
      <c r="AL739" s="23"/>
    </row>
    <row r="740" spans="1:38" ht="15.75" thickBot="1" x14ac:dyDescent="0.3">
      <c r="A740" s="128"/>
      <c r="B740" s="188"/>
      <c r="C740" s="161">
        <f>D740*D737</f>
        <v>3971.5521537588106</v>
      </c>
      <c r="D740" s="33">
        <f>IF(AND(C738&gt;Z737,D738&gt;Z$5),AB737,IF(D738&gt;V$5,((D738-V$5)/(Z$5-V$5))*(AC738-Y738)+Y738,IF(D738&gt;R$5,((D738-R$5)/(V$5-R$5))*(Y738-U738)+U738,IF(D738&gt;N$5,((D738-N$5)/(R$5-N$5))*(U738-Q738)+Q738,IF(D738&gt;J$5,((D738-J$5)/(N$5-J$5))*(Q738-M738)+M738,IF(D738&gt;F$5,((D738-F$5)/(J$5-F$5))*(M738-I738)+I738,I738))))))</f>
        <v>839.57965934060155</v>
      </c>
      <c r="E740" s="29" t="s">
        <v>7</v>
      </c>
      <c r="F740" s="114">
        <f>(F$744-F$724)/5+F736</f>
        <v>6180</v>
      </c>
      <c r="G740" s="106">
        <f>(G$744-G$724)/5+G736</f>
        <v>5.4399999999999995</v>
      </c>
      <c r="H740" s="135">
        <f t="shared" si="125"/>
        <v>1136.0294117647061</v>
      </c>
      <c r="I740" s="131">
        <f>IF(I739=1,($C738-F740)/(F739-F740),IF(I739=2,($C738-F739)/(F738-F739),IF(I739=3,($C738-F738)/(F737-F738),0)))</f>
        <v>0</v>
      </c>
      <c r="J740" s="108">
        <f>(J$744-J$724)/5+J736</f>
        <v>5800</v>
      </c>
      <c r="K740" s="106">
        <f>(K$744-K$724)/5+K736</f>
        <v>4.8099999999999996</v>
      </c>
      <c r="L740" s="135">
        <f t="shared" si="120"/>
        <v>1205.8212058212059</v>
      </c>
      <c r="M740" s="131">
        <f>IF(M739=1,($C738-J740)/(J739-J740),IF(M739=2,($C738-J739)/(J738-J739),IF(M739=3,($C738-J738)/(J737-J738),0)))</f>
        <v>0</v>
      </c>
      <c r="N740" s="108">
        <f>(N$744-N$724)/5+N736</f>
        <v>5380</v>
      </c>
      <c r="O740" s="106">
        <f>(O$744-O$724)/5+O736</f>
        <v>4.4200000000000008</v>
      </c>
      <c r="P740" s="135">
        <f t="shared" si="121"/>
        <v>1217.1945701357463</v>
      </c>
      <c r="Q740" s="131">
        <f>IF(Q739=1,($C738-N740)/(N739-N740),IF(Q739=2,($C738-N739)/(N738-N739),IF(Q739=3,($C738-N738)/(N737-N738),0)))</f>
        <v>0</v>
      </c>
      <c r="R740" s="108">
        <f>(R$744-R$724)/5+R736</f>
        <v>4960</v>
      </c>
      <c r="S740" s="106">
        <f>(S$744-S$724)/5+S736</f>
        <v>3.9899999999999993</v>
      </c>
      <c r="T740" s="142">
        <f t="shared" si="122"/>
        <v>1243.1077694235591</v>
      </c>
      <c r="U740" s="131">
        <f>IF(U739=1,($C738-R740)/(R739-R740),IF(U739=2,($C738-R739)/(R738-R739),IF(U739=3,($C738-R738)/(R737-R738),0)))</f>
        <v>0</v>
      </c>
      <c r="V740" s="108">
        <f>(V$744-V$724)/5+V736</f>
        <v>4700</v>
      </c>
      <c r="W740" s="106">
        <f>(W$744-W$724)/5+W736</f>
        <v>3.3599999999999994</v>
      </c>
      <c r="X740" s="142">
        <f t="shared" si="123"/>
        <v>1398.8095238095241</v>
      </c>
      <c r="Y740" s="131">
        <f>IF(Y739=1,($C738-V740)/(V739-V740),IF(Y739=2,($C738-V739)/(V738-V739),IF(Y739=3,($C738-V738)/(V737-V738),0)))</f>
        <v>0</v>
      </c>
      <c r="Z740" s="108">
        <f>(Z$744-Z$724)/5+Z736</f>
        <v>4440</v>
      </c>
      <c r="AA740" s="106">
        <f>(AA$744-AA$724)/5+AA736</f>
        <v>2.7299999999999995</v>
      </c>
      <c r="AB740" s="148">
        <f t="shared" si="124"/>
        <v>1626.3736263736266</v>
      </c>
      <c r="AC740" s="131">
        <f>IF(AC739=1,($C738-Z740)/(Z739-Z740),IF(AC739=2,($C738-Z739)/(Z738-Z739),IF(AC739=3,($C738-Z738)/(Z737-Z738),0)))</f>
        <v>0</v>
      </c>
      <c r="AL740" s="23"/>
    </row>
    <row r="741" spans="1:38" x14ac:dyDescent="0.25">
      <c r="A741" s="128"/>
      <c r="B741" s="186">
        <v>12</v>
      </c>
      <c r="C741" s="34"/>
      <c r="D741" s="31">
        <f>IF(D742&gt;V$5,(1-(D742-V$5)/(Z$5-V$5))*(Y741-AC741)+AC741,IF(D742&gt;R$5,(1-(D742-R$5)/(V$5-R$5))*(U741-Y741)+Y741,IF(D742&gt;N$5,(1-(D742-N$5)/(R$5-N$5))*(Q741-U741)+U741,IF(D742&gt;J$5,(1-(D742-J$5)/(N$5-J$5))*(M741-Q741)+Q741,IF(D742&gt;F$5,(1-(D742-F$5)/(J$5-F$5))*(I741-M741)+M741,I741)))))</f>
        <v>4.8895071488520427</v>
      </c>
      <c r="E741" s="27" t="s">
        <v>6</v>
      </c>
      <c r="F741" s="3">
        <v>17100</v>
      </c>
      <c r="G741" s="74">
        <v>5.25</v>
      </c>
      <c r="H741" s="133">
        <f t="shared" si="125"/>
        <v>3257.1428571428573</v>
      </c>
      <c r="I741" s="16">
        <f>IF(I743=0,G744,IF(I743=1,(G743-G744)*I744+G744,IF(I743=2,(G742-G743)*I744+G743,IF(I743=3,(G741-G742)*I744+G742,G741))))</f>
        <v>5.15</v>
      </c>
      <c r="J741" s="48">
        <v>16800</v>
      </c>
      <c r="K741" s="4">
        <v>4.9000000000000004</v>
      </c>
      <c r="L741" s="133">
        <f t="shared" si="120"/>
        <v>3428.5714285714284</v>
      </c>
      <c r="M741" s="16">
        <f>IF(M743=0,K744,IF(M743=1,(K743-K744)*M744+K744,IF(M743=2,(K742-K743)*M744+K743,IF(M743=3,(K741-K742)*M744+K742,K741))))</f>
        <v>4.9000000000000004</v>
      </c>
      <c r="N741" s="48">
        <v>16600</v>
      </c>
      <c r="O741" s="4">
        <v>4.45</v>
      </c>
      <c r="P741" s="133">
        <f t="shared" si="121"/>
        <v>3730.3370786516853</v>
      </c>
      <c r="Q741" s="16">
        <f>IF(Q743=0,O744,IF(Q743=1,(O743-O744)*Q744+O744,IF(Q743=2,(O742-O743)*Q744+O743,IF(Q743=3,(O741-O742)*Q744+O742,O741))))</f>
        <v>4.6500000000000004</v>
      </c>
      <c r="R741" s="48">
        <v>16400</v>
      </c>
      <c r="S741" s="4">
        <v>4.2</v>
      </c>
      <c r="T741" s="141">
        <f t="shared" si="122"/>
        <v>3904.7619047619046</v>
      </c>
      <c r="U741" s="16">
        <f>IF(U743=0,S744,IF(U743=1,(S743-S744)*U744+S744,IF(U743=2,(S742-S743)*U744+S743,IF(U743=3,(S741-S742)*U744+S742,S741))))</f>
        <v>4.3499999999999996</v>
      </c>
      <c r="V741" s="48">
        <v>15600</v>
      </c>
      <c r="W741" s="4">
        <v>3.7</v>
      </c>
      <c r="X741" s="141">
        <f t="shared" si="123"/>
        <v>4216.2162162162158</v>
      </c>
      <c r="Y741" s="16">
        <f>IF(Y743=0,W744,IF(Y743=1,(W743-W744)*Y744+W744,IF(Y743=2,(W742-W743)*Y744+W743,IF(Y743=3,(W741-W742)*Y744+W742,W741))))</f>
        <v>3.7</v>
      </c>
      <c r="Z741" s="48">
        <v>14800</v>
      </c>
      <c r="AA741" s="4">
        <v>3.2</v>
      </c>
      <c r="AB741" s="149">
        <f t="shared" si="124"/>
        <v>4625</v>
      </c>
      <c r="AC741" s="59">
        <f>IF(AC743=0,AA744,IF(AC743=1,(AA743-AA744)*AC744+AA744,IF(AC743=2,(AA742-AA743)*AC744+AA743,IF(AC743=3,(AA741-AA742)*AC744+AA742,AA741))))</f>
        <v>3.05</v>
      </c>
      <c r="AE741" s="23"/>
      <c r="AF741" s="23"/>
      <c r="AG741" s="23"/>
      <c r="AH741" s="23"/>
      <c r="AI741" s="23"/>
      <c r="AJ741" s="23"/>
      <c r="AK741" s="23"/>
      <c r="AL741" s="23"/>
    </row>
    <row r="742" spans="1:38" x14ac:dyDescent="0.25">
      <c r="A742" s="128"/>
      <c r="B742" s="187"/>
      <c r="C742" s="13">
        <f>C$1/(21-E$1)*(C$649-B741)</f>
        <v>3636.3636363636365</v>
      </c>
      <c r="D742" s="32">
        <f>(C742/P$1)^(1/1.3)*50+C$391+$C$2/2+$N$2/100*5+X$2/2</f>
        <v>35.209857022959149</v>
      </c>
      <c r="E742" s="28" t="s">
        <v>20</v>
      </c>
      <c r="F742" s="5">
        <v>14000</v>
      </c>
      <c r="G742" s="71">
        <v>5.5</v>
      </c>
      <c r="H742" s="134">
        <f t="shared" si="125"/>
        <v>2545.4545454545455</v>
      </c>
      <c r="I742" s="63">
        <f>$C742/I741</f>
        <v>706.09002647837599</v>
      </c>
      <c r="J742" s="49">
        <v>14000</v>
      </c>
      <c r="K742" s="6">
        <v>5.15</v>
      </c>
      <c r="L742" s="134">
        <f t="shared" si="120"/>
        <v>2718.4466019417473</v>
      </c>
      <c r="M742" s="63">
        <f>$C742/M741</f>
        <v>742.11502782931348</v>
      </c>
      <c r="N742" s="49">
        <v>14000</v>
      </c>
      <c r="O742" s="6">
        <v>4.8</v>
      </c>
      <c r="P742" s="134">
        <f t="shared" si="121"/>
        <v>2916.666666666667</v>
      </c>
      <c r="Q742" s="63">
        <f>$C742/Q741</f>
        <v>782.01368523949168</v>
      </c>
      <c r="R742" s="49">
        <v>14000</v>
      </c>
      <c r="S742" s="6">
        <v>4.45</v>
      </c>
      <c r="T742" s="139">
        <f t="shared" si="122"/>
        <v>3146.067415730337</v>
      </c>
      <c r="U742" s="63">
        <f>$C742/U741</f>
        <v>835.94566353187054</v>
      </c>
      <c r="V742" s="49">
        <v>14000</v>
      </c>
      <c r="W742" s="6">
        <v>4</v>
      </c>
      <c r="X742" s="139">
        <f t="shared" si="123"/>
        <v>3500</v>
      </c>
      <c r="Y742" s="63">
        <f>$C742/Y741</f>
        <v>982.80098280098275</v>
      </c>
      <c r="Z742" s="49">
        <v>14000</v>
      </c>
      <c r="AA742" s="6">
        <v>3.5</v>
      </c>
      <c r="AB742" s="146">
        <f t="shared" si="124"/>
        <v>4000</v>
      </c>
      <c r="AC742" s="63">
        <f>IF($C742&gt;Z741,AB741,$C742/AC741)</f>
        <v>1192.2503725782415</v>
      </c>
      <c r="AL742" s="23"/>
    </row>
    <row r="743" spans="1:38" x14ac:dyDescent="0.25">
      <c r="A743" s="128"/>
      <c r="B743" s="187"/>
      <c r="C743" s="225">
        <f>C744/X$2/60/1.11</f>
        <v>10.921215362402572</v>
      </c>
      <c r="D743" s="38">
        <f>IF(AND(D742&lt;F$5,C742&lt;F744),C742/F744*100,IF(AND(D742&lt;J$5,C742&lt;J744),C742/(F744-((D742-F$5)/(J$5-F$5))*(F744-J744))*100,IF(AND(D742&lt;N$5,C742&lt;N744),C742/(J744-((D742-J$5)/(N$5-J$5))*(J744-N744))*100,IF(AND(D742&lt;R$5,C742&lt;R744),C742/(N744-((D742-N$5)/(R$5-N$5))*(N744-R744))*100,IF(AND(D742&lt;V$5,C746&lt;V744),C742/(R744-((D742-R$5)/(V$5-R$5))*(R744-V744))*100,100)))))</f>
        <v>58.810274769510769</v>
      </c>
      <c r="E743" s="28" t="s">
        <v>21</v>
      </c>
      <c r="F743" s="5">
        <v>11200</v>
      </c>
      <c r="G743" s="71">
        <v>5.85</v>
      </c>
      <c r="H743" s="134">
        <f t="shared" si="125"/>
        <v>1914.5299145299145</v>
      </c>
      <c r="I743" s="130">
        <f>IF($C742&gt;F742,3,IF($C742&gt;F743,2,IF($C742&gt;F744,1,0)))</f>
        <v>0</v>
      </c>
      <c r="J743" s="49">
        <v>11200</v>
      </c>
      <c r="K743" s="6">
        <v>5.55</v>
      </c>
      <c r="L743" s="134">
        <f t="shared" si="120"/>
        <v>2018.018018018018</v>
      </c>
      <c r="M743" s="130">
        <f>IF($C742&gt;J742,3,IF($C742&gt;J743,2,IF($C742&gt;J744,1,0)))</f>
        <v>0</v>
      </c>
      <c r="N743" s="49">
        <v>11200</v>
      </c>
      <c r="O743" s="6">
        <v>5.25</v>
      </c>
      <c r="P743" s="134">
        <f t="shared" si="121"/>
        <v>2133.3333333333335</v>
      </c>
      <c r="Q743" s="130">
        <f>IF($C742&gt;N742,3,IF($C742&gt;N743,2,IF($C742&gt;N744,1,0)))</f>
        <v>0</v>
      </c>
      <c r="R743" s="49">
        <v>11200</v>
      </c>
      <c r="S743" s="6">
        <v>4.9000000000000004</v>
      </c>
      <c r="T743" s="139">
        <f t="shared" si="122"/>
        <v>2285.7142857142853</v>
      </c>
      <c r="U743" s="130">
        <f>IF($C742&gt;R742,3,IF($C742&gt;R743,2,IF($C742&gt;R744,1,0)))</f>
        <v>0</v>
      </c>
      <c r="V743" s="49">
        <v>11200</v>
      </c>
      <c r="W743" s="6">
        <v>4.3</v>
      </c>
      <c r="X743" s="139">
        <f t="shared" si="123"/>
        <v>2604.651162790698</v>
      </c>
      <c r="Y743" s="130">
        <f>IF($C742&gt;V742,3,IF($C742&gt;V743,2,IF($C742&gt;V744,1,0)))</f>
        <v>0</v>
      </c>
      <c r="Z743" s="49">
        <v>11200</v>
      </c>
      <c r="AA743" s="6">
        <v>3.7</v>
      </c>
      <c r="AB743" s="147">
        <f t="shared" si="124"/>
        <v>3027.0270270270271</v>
      </c>
      <c r="AC743" s="129">
        <f>IF($C742&gt;Z741,4,IF($C742&gt;Z742,3,IF($C742&gt;Z743,2,IF($C742&gt;Z744,1,0))))</f>
        <v>0</v>
      </c>
      <c r="AL743" s="23"/>
    </row>
    <row r="744" spans="1:38" ht="15.75" thickBot="1" x14ac:dyDescent="0.3">
      <c r="A744" s="128"/>
      <c r="B744" s="188"/>
      <c r="C744" s="161">
        <f>D744*D741</f>
        <v>3636.7647156800567</v>
      </c>
      <c r="D744" s="33">
        <f>IF(AND(C742&gt;Z741,D742&gt;Z$5),AB741,IF(D742&gt;V$5,((D742-V$5)/(Z$5-V$5))*(AC742-Y742)+Y742,IF(D742&gt;R$5,((D742-R$5)/(V$5-R$5))*(Y742-U742)+U742,IF(D742&gt;N$5,((D742-N$5)/(R$5-N$5))*(U742-Q742)+Q742,IF(D742&gt;J$5,((D742-J$5)/(N$5-J$5))*(Q742-M742)+M742,IF(D742&gt;F$5,((D742-F$5)/(J$5-F$5))*(M742-I742)+I742,I742))))))</f>
        <v>743.78963052214692</v>
      </c>
      <c r="E744" s="29" t="s">
        <v>7</v>
      </c>
      <c r="F744" s="7">
        <v>6600</v>
      </c>
      <c r="G744" s="73">
        <v>5.15</v>
      </c>
      <c r="H744" s="135">
        <f t="shared" si="125"/>
        <v>1281.5533980582522</v>
      </c>
      <c r="I744" s="131">
        <f>IF(I743=1,($C742-F744)/(F743-F744),IF(I743=2,($C742-F743)/(F742-F743),IF(I743=3,($C742-F742)/(F741-F742),0)))</f>
        <v>0</v>
      </c>
      <c r="J744" s="50">
        <v>6200</v>
      </c>
      <c r="K744" s="8">
        <v>4.9000000000000004</v>
      </c>
      <c r="L744" s="135">
        <f t="shared" si="120"/>
        <v>1265.3061224489795</v>
      </c>
      <c r="M744" s="131">
        <f>IF(M743=1,($C742-J744)/(J743-J744),IF(M743=2,($C742-J743)/(J742-J743),IF(M743=3,($C742-J742)/(J741-J742),0)))</f>
        <v>0</v>
      </c>
      <c r="N744" s="50">
        <v>5800</v>
      </c>
      <c r="O744" s="8">
        <v>4.6500000000000004</v>
      </c>
      <c r="P744" s="135">
        <f t="shared" si="121"/>
        <v>1247.3118279569892</v>
      </c>
      <c r="Q744" s="131">
        <f>IF(Q743=1,($C742-N744)/(N743-N744),IF(Q743=2,($C742-N743)/(N742-N743),IF(Q743=3,($C742-N742)/(N741-N742),0)))</f>
        <v>0</v>
      </c>
      <c r="R744" s="50">
        <v>5400</v>
      </c>
      <c r="S744" s="8">
        <v>4.3499999999999996</v>
      </c>
      <c r="T744" s="142">
        <f t="shared" si="122"/>
        <v>1241.3793103448277</v>
      </c>
      <c r="U744" s="131">
        <f>IF(U743=1,($C742-R744)/(R743-R744),IF(U743=2,($C742-R743)/(R742-R743),IF(U743=3,($C742-R742)/(R741-R742),0)))</f>
        <v>0</v>
      </c>
      <c r="V744" s="50">
        <v>5200</v>
      </c>
      <c r="W744" s="8">
        <v>3.7</v>
      </c>
      <c r="X744" s="142">
        <f t="shared" si="123"/>
        <v>1405.4054054054054</v>
      </c>
      <c r="Y744" s="131">
        <f>IF(Y743=1,($C742-V744)/(V743-V744),IF(Y743=2,($C742-V743)/(V742-V743),IF(Y743=3,($C742-V742)/(V741-V742),0)))</f>
        <v>0</v>
      </c>
      <c r="Z744" s="50">
        <v>5000</v>
      </c>
      <c r="AA744" s="8">
        <v>3.05</v>
      </c>
      <c r="AB744" s="148">
        <f t="shared" si="124"/>
        <v>1639.344262295082</v>
      </c>
      <c r="AC744" s="131">
        <f>IF(AC743=1,($C742-Z744)/(Z743-Z744),IF(AC743=2,($C742-Z743)/(Z742-Z743),IF(AC743=3,($C742-Z742)/(Z741-Z742),0)))</f>
        <v>0</v>
      </c>
      <c r="AL744" s="23"/>
    </row>
    <row r="745" spans="1:38" x14ac:dyDescent="0.25">
      <c r="A745" s="128"/>
      <c r="B745" s="186">
        <v>13</v>
      </c>
      <c r="C745" s="25"/>
      <c r="D745" s="31">
        <f>IF(D746&gt;V$5,(1-(D746-V$5)/(Z$5-V$5))*(Y745-AC745)+AC745,IF(D746&gt;R$5,(1-(D746-R$5)/(V$5-R$5))*(U745-Y745)+Y745,IF(D746&gt;N$5,(1-(D746-N$5)/(R$5-N$5))*(Q745-U745)+U745,IF(D746&gt;J$5,(1-(D746-J$5)/(N$5-J$5))*(M745-Q745)+Q745,IF(D746&gt;F$5,(1-(D746-F$5)/(J$5-F$5))*(I745-M745)+M745,I745)))))</f>
        <v>4.9779955899999742</v>
      </c>
      <c r="E745" s="27" t="s">
        <v>6</v>
      </c>
      <c r="F745" s="75">
        <f>(F$753-F$741)/3+F741</f>
        <v>17566.666666666668</v>
      </c>
      <c r="G745" s="105">
        <f>(G$753-G$741)/3+G741</f>
        <v>5.2833333333333332</v>
      </c>
      <c r="H745" s="133">
        <f t="shared" si="125"/>
        <v>3324.9211356466881</v>
      </c>
      <c r="I745" s="16">
        <f>IF(I747=0,G748,IF(I747=1,(G747-G748)*I748+G748,IF(I747=2,(G746-G747)*I748+G747,IF(I747=3,(G745-G746)*I748+G746,G745))))</f>
        <v>5.15</v>
      </c>
      <c r="J745" s="107">
        <f>(J$753-J$741)/3+J741</f>
        <v>17266.666666666668</v>
      </c>
      <c r="K745" s="105">
        <f>(K$753-K$741)/3+K741</f>
        <v>4.9333333333333336</v>
      </c>
      <c r="L745" s="133">
        <f t="shared" si="120"/>
        <v>3500</v>
      </c>
      <c r="M745" s="16">
        <f>IF(M747=0,K748,IF(M747=1,(K747-K748)*M748+K748,IF(M747=2,(K746-K747)*M748+K747,IF(M747=3,(K745-K746)*M748+K746,K745))))</f>
        <v>4.9666666666666668</v>
      </c>
      <c r="N745" s="107">
        <f>(N$753-N$741)/3+N741</f>
        <v>17033.333333333332</v>
      </c>
      <c r="O745" s="105">
        <f>(O$753-O$741)/3+O741</f>
        <v>4.55</v>
      </c>
      <c r="P745" s="133">
        <f t="shared" si="121"/>
        <v>3743.5897435897436</v>
      </c>
      <c r="Q745" s="16">
        <f>IF(Q747=0,O748,IF(Q747=1,(O747-O748)*Q748+O748,IF(Q747=2,(O746-O747)*Q748+O747,IF(Q747=3,(O745-O746)*Q748+O746,O745))))</f>
        <v>4.7833333333333332</v>
      </c>
      <c r="R745" s="107">
        <f>(R$753-R$741)/3+R741</f>
        <v>16833.333333333332</v>
      </c>
      <c r="S745" s="105">
        <f>(S$753-S$741)/3+S741</f>
        <v>4.3</v>
      </c>
      <c r="T745" s="141">
        <f t="shared" si="122"/>
        <v>3914.7286821705425</v>
      </c>
      <c r="U745" s="16">
        <f>IF(U747=0,S748,IF(U747=1,(S747-S748)*U748+S748,IF(U747=2,(S746-S747)*U748+S747,IF(U747=3,(S745-S746)*U748+S746,S745))))</f>
        <v>4.55</v>
      </c>
      <c r="V745" s="107">
        <f>(V$753-V$741)/3+V741</f>
        <v>16033.333333333334</v>
      </c>
      <c r="W745" s="105">
        <f>(W$753-W$741)/3+W741</f>
        <v>3.8000000000000003</v>
      </c>
      <c r="X745" s="141">
        <f t="shared" si="123"/>
        <v>4219.2982456140353</v>
      </c>
      <c r="Y745" s="16">
        <f>IF(Y747=0,W748,IF(Y747=1,(W747-W748)*Y748+W748,IF(Y747=2,(W746-W747)*Y748+W747,IF(Y747=3,(W745-W746)*Y748+W746,W745))))</f>
        <v>3.9166666666666665</v>
      </c>
      <c r="Z745" s="107">
        <f>(Z$753-Z$741)/3+Z741</f>
        <v>15200</v>
      </c>
      <c r="AA745" s="105">
        <f>(AA$753-AA$741)/3+AA741</f>
        <v>3.3000000000000003</v>
      </c>
      <c r="AB745" s="145">
        <f t="shared" si="124"/>
        <v>4606.060606060606</v>
      </c>
      <c r="AC745" s="59">
        <f>IF(AC747=0,AA748,IF(AC747=1,(AA747-AA748)*AC748+AA748,IF(AC747=2,(AA746-AA747)*AC748+AA747,IF(AC747=3,(AA745-AA746)*AC748+AA746,AA745))))</f>
        <v>3.2666666666666666</v>
      </c>
      <c r="AE745" s="23"/>
      <c r="AF745" s="23"/>
      <c r="AG745" s="23"/>
      <c r="AH745" s="23"/>
      <c r="AI745" s="23"/>
      <c r="AJ745" s="23"/>
      <c r="AK745" s="23"/>
      <c r="AL745" s="23"/>
    </row>
    <row r="746" spans="1:38" x14ac:dyDescent="0.25">
      <c r="A746" s="128"/>
      <c r="B746" s="187"/>
      <c r="C746" s="13">
        <f>C$1/(21-E$1)*(C$649-B745)</f>
        <v>3305.7851239669426</v>
      </c>
      <c r="D746" s="32">
        <f>(C746/P$1)^(1/1.3)*50+C$391+$C$2/2+$N$2/100*5+X$2/2</f>
        <v>34.382058727274142</v>
      </c>
      <c r="E746" s="28" t="s">
        <v>20</v>
      </c>
      <c r="F746" s="5">
        <v>14000</v>
      </c>
      <c r="G746" s="104">
        <f>(G$754-G$742)/3+G742</f>
        <v>5.5</v>
      </c>
      <c r="H746" s="134">
        <f t="shared" si="125"/>
        <v>2545.4545454545455</v>
      </c>
      <c r="I746" s="63">
        <f>$C746/I745</f>
        <v>641.90002407125098</v>
      </c>
      <c r="J746" s="49">
        <v>14000</v>
      </c>
      <c r="K746" s="104">
        <f>(K$754-K$742)/3+K742</f>
        <v>5.1833333333333336</v>
      </c>
      <c r="L746" s="134">
        <f t="shared" si="120"/>
        <v>2700.9646302250803</v>
      </c>
      <c r="M746" s="63">
        <f>$C746/M745</f>
        <v>665.59432026180048</v>
      </c>
      <c r="N746" s="49">
        <v>14000</v>
      </c>
      <c r="O746" s="104">
        <f>(O$754-O$742)/3+O742</f>
        <v>4.8666666666666663</v>
      </c>
      <c r="P746" s="134">
        <f t="shared" si="121"/>
        <v>2876.7123287671234</v>
      </c>
      <c r="Q746" s="63">
        <f>$C746/Q745</f>
        <v>691.10490396521448</v>
      </c>
      <c r="R746" s="49">
        <v>14000</v>
      </c>
      <c r="S746" s="104">
        <f>(S$754-S$742)/3+S742</f>
        <v>4.55</v>
      </c>
      <c r="T746" s="139">
        <f t="shared" si="122"/>
        <v>3076.9230769230771</v>
      </c>
      <c r="U746" s="63">
        <f>$C746/U745</f>
        <v>726.54618109163573</v>
      </c>
      <c r="V746" s="49">
        <v>14000</v>
      </c>
      <c r="W746" s="104">
        <f>(W$754-W$742)/3+W742</f>
        <v>4.0999999999999996</v>
      </c>
      <c r="X746" s="139">
        <f t="shared" si="123"/>
        <v>3414.6341463414637</v>
      </c>
      <c r="Y746" s="63">
        <f>$C746/Y745</f>
        <v>844.03024441709181</v>
      </c>
      <c r="Z746" s="49">
        <v>14000</v>
      </c>
      <c r="AA746" s="104">
        <f>(AA$754-AA$742)/3+AA742</f>
        <v>3.6166666666666667</v>
      </c>
      <c r="AB746" s="147">
        <f t="shared" si="124"/>
        <v>3870.9677419354839</v>
      </c>
      <c r="AC746" s="63">
        <f>IF($C746&gt;Z745,AB745,$C746/AC745)</f>
        <v>1011.9750379490641</v>
      </c>
      <c r="AL746" s="23"/>
    </row>
    <row r="747" spans="1:38" x14ac:dyDescent="0.25">
      <c r="A747" s="128"/>
      <c r="B747" s="187"/>
      <c r="C747" s="225">
        <f>C748/X$2/60/1.11</f>
        <v>9.9280389410837468</v>
      </c>
      <c r="D747" s="38">
        <f>IF(AND(D746&lt;F$5,C746&lt;F748),C746/F748*100,IF(AND(D746&lt;J$5,C746&lt;J748),C746/(F748-((D746-F$5)/(J$5-F$5))*(F748-J748))*100,IF(AND(D746&lt;N$5,C746&lt;N748),C746/(J748-((D746-J$5)/(N$5-J$5))*(J748-N748))*100,IF(AND(D746&lt;R$5,C746&lt;R748),C746/(N748-((D746-N$5)/(R$5-N$5))*(N748-R748))*100,IF(AND(D746&lt;V$5,C750&lt;V748),C746/(R748-((D746-R$5)/(V$5-R$5))*(R748-V748))*100,100)))))</f>
        <v>52.527440618824947</v>
      </c>
      <c r="E747" s="28" t="s">
        <v>21</v>
      </c>
      <c r="F747" s="5">
        <v>11200</v>
      </c>
      <c r="G747" s="104">
        <f>(G$755-G$743)/3+G743</f>
        <v>5.8999999999999995</v>
      </c>
      <c r="H747" s="134">
        <f t="shared" si="125"/>
        <v>1898.305084745763</v>
      </c>
      <c r="I747" s="130">
        <f>IF($C746&gt;F746,3,IF($C746&gt;F747,2,IF($C746&gt;F748,1,0)))</f>
        <v>0</v>
      </c>
      <c r="J747" s="49">
        <v>11200</v>
      </c>
      <c r="K747" s="104">
        <f>(K$755-K$743)/3+K743</f>
        <v>5.583333333333333</v>
      </c>
      <c r="L747" s="134">
        <f t="shared" si="120"/>
        <v>2005.9701492537315</v>
      </c>
      <c r="M747" s="130">
        <f>IF($C746&gt;J746,3,IF($C746&gt;J747,2,IF($C746&gt;J748,1,0)))</f>
        <v>0</v>
      </c>
      <c r="N747" s="49">
        <v>11200</v>
      </c>
      <c r="O747" s="104">
        <f>(O$755-O$743)/3+O743</f>
        <v>5.3166666666666664</v>
      </c>
      <c r="P747" s="134">
        <f t="shared" si="121"/>
        <v>2106.5830721003135</v>
      </c>
      <c r="Q747" s="130">
        <f>IF($C746&gt;N746,3,IF($C746&gt;N747,2,IF($C746&gt;N748,1,0)))</f>
        <v>0</v>
      </c>
      <c r="R747" s="49">
        <v>11200</v>
      </c>
      <c r="S747" s="104">
        <f>(S$755-S$743)/3+S743</f>
        <v>5.0166666666666666</v>
      </c>
      <c r="T747" s="139">
        <f t="shared" si="122"/>
        <v>2232.5581395348836</v>
      </c>
      <c r="U747" s="130">
        <f>IF($C746&gt;R746,3,IF($C746&gt;R747,2,IF($C746&gt;R748,1,0)))</f>
        <v>0</v>
      </c>
      <c r="V747" s="49">
        <v>11200</v>
      </c>
      <c r="W747" s="104">
        <f>(W$755-W$743)/3+W743</f>
        <v>4.416666666666667</v>
      </c>
      <c r="X747" s="139">
        <f t="shared" si="123"/>
        <v>2535.8490566037735</v>
      </c>
      <c r="Y747" s="130">
        <f>IF($C746&gt;V746,3,IF($C746&gt;V747,2,IF($C746&gt;V748,1,0)))</f>
        <v>0</v>
      </c>
      <c r="Z747" s="49">
        <v>11200</v>
      </c>
      <c r="AA747" s="104">
        <f>(AA$755-AA$743)/3+AA743</f>
        <v>3.8166666666666669</v>
      </c>
      <c r="AB747" s="147">
        <f t="shared" si="124"/>
        <v>2934.4978165938865</v>
      </c>
      <c r="AC747" s="129">
        <f>IF($C746&gt;Z745,4,IF($C746&gt;Z746,3,IF($C746&gt;Z747,2,IF($C746&gt;Z748,1,0))))</f>
        <v>0</v>
      </c>
      <c r="AL747" s="23"/>
    </row>
    <row r="748" spans="1:38" ht="15.75" thickBot="1" x14ac:dyDescent="0.3">
      <c r="A748" s="128"/>
      <c r="B748" s="188"/>
      <c r="C748" s="161">
        <f>D748*D745</f>
        <v>3306.0369673808877</v>
      </c>
      <c r="D748" s="33">
        <f>IF(AND(C746&gt;Z745,D746&gt;Z$5),AB745,IF(D746&gt;V$5,((D746-V$5)/(Z$5-V$5))*(AC746-Y746)+Y746,IF(D746&gt;R$5,((D746-R$5)/(V$5-R$5))*(Y746-U746)+U746,IF(D746&gt;N$5,((D746-N$5)/(R$5-N$5))*(U746-Q746)+Q746,IF(D746&gt;J$5,((D746-J$5)/(N$5-J$5))*(Q746-M746)+M746,IF(D746&gt;F$5,((D746-F$5)/(J$5-F$5))*(M746-I746)+I746,I746))))))</f>
        <v>664.13015190736735</v>
      </c>
      <c r="E748" s="29" t="s">
        <v>7</v>
      </c>
      <c r="F748" s="114">
        <f>(F$756-F$744)/3+F744</f>
        <v>6700</v>
      </c>
      <c r="G748" s="106">
        <f>(G$756-G$744)/3+G744</f>
        <v>5.15</v>
      </c>
      <c r="H748" s="135">
        <f t="shared" si="125"/>
        <v>1300.9708737864078</v>
      </c>
      <c r="I748" s="131">
        <f>IF(I747=1,($C746-F748)/(F747-F748),IF(I747=2,($C746-F747)/(F746-F747),IF(I747=3,($C746-F746)/(F745-F746),0)))</f>
        <v>0</v>
      </c>
      <c r="J748" s="108">
        <f>(J$756-J$744)/3+J744</f>
        <v>6266.666666666667</v>
      </c>
      <c r="K748" s="106">
        <f>(K$756-K$744)/3+K744</f>
        <v>4.9666666666666668</v>
      </c>
      <c r="L748" s="135">
        <f t="shared" si="120"/>
        <v>1261.744966442953</v>
      </c>
      <c r="M748" s="131">
        <f>IF(M747=1,($C746-J748)/(J747-J748),IF(M747=2,($C746-J747)/(J746-J747),IF(M747=3,($C746-J746)/(J745-J746),0)))</f>
        <v>0</v>
      </c>
      <c r="N748" s="108">
        <f>(N$756-N$744)/3+N744</f>
        <v>5833.333333333333</v>
      </c>
      <c r="O748" s="106">
        <f>(O$756-O$744)/3+O744</f>
        <v>4.7833333333333332</v>
      </c>
      <c r="P748" s="135">
        <f t="shared" si="121"/>
        <v>1219.5121951219512</v>
      </c>
      <c r="Q748" s="131">
        <f>IF(Q747=1,($C746-N748)/(N747-N748),IF(Q747=2,($C746-N747)/(N746-N747),IF(Q747=3,($C746-N746)/(N745-N746),0)))</f>
        <v>0</v>
      </c>
      <c r="R748" s="108">
        <f>(R$756-R$744)/3+R744</f>
        <v>5400</v>
      </c>
      <c r="S748" s="106">
        <f>(S$756-S$744)/3+S744</f>
        <v>4.55</v>
      </c>
      <c r="T748" s="142">
        <f t="shared" si="122"/>
        <v>1186.8131868131868</v>
      </c>
      <c r="U748" s="131">
        <f>IF(U747=1,($C746-R748)/(R747-R748),IF(U747=2,($C746-R747)/(R746-R747),IF(U747=3,($C746-R746)/(R745-R746),0)))</f>
        <v>0</v>
      </c>
      <c r="V748" s="108">
        <f>(V$756-V$744)/3+V744</f>
        <v>5233.333333333333</v>
      </c>
      <c r="W748" s="106">
        <f>(W$756-W$744)/3+W744</f>
        <v>3.9166666666666665</v>
      </c>
      <c r="X748" s="142">
        <f t="shared" si="123"/>
        <v>1336.1702127659573</v>
      </c>
      <c r="Y748" s="131">
        <f>IF(Y747=1,($C746-V748)/(V747-V748),IF(Y747=2,($C746-V747)/(V746-V747),IF(Y747=3,($C746-V746)/(V745-V746),0)))</f>
        <v>0</v>
      </c>
      <c r="Z748" s="108">
        <f>(Z$756-Z$744)/3+Z744</f>
        <v>5066.666666666667</v>
      </c>
      <c r="AA748" s="106">
        <f>(AA$756-AA$744)/3+AA744</f>
        <v>3.2666666666666666</v>
      </c>
      <c r="AB748" s="148">
        <f t="shared" si="124"/>
        <v>1551.0204081632655</v>
      </c>
      <c r="AC748" s="131">
        <f>IF(AC747=1,($C746-Z748)/(Z747-Z748),IF(AC747=2,($C746-Z747)/(Z746-Z747),IF(AC747=3,($C746-Z746)/(Z745-Z746),0)))</f>
        <v>0</v>
      </c>
      <c r="AL748" s="23"/>
    </row>
    <row r="749" spans="1:38" x14ac:dyDescent="0.25">
      <c r="A749" s="128"/>
      <c r="B749" s="186">
        <v>14</v>
      </c>
      <c r="C749" s="34"/>
      <c r="D749" s="31">
        <f>IF(D750&gt;V$5,(1-(D750-V$5)/(Z$5-V$5))*(Y749-AC749)+AC749,IF(D750&gt;R$5,(1-(D750-R$5)/(V$5-R$5))*(U749-Y749)+Y749,IF(D750&gt;N$5,(1-(D750-N$5)/(R$5-N$5))*(Q749-U749)+U749,IF(D750&gt;J$5,(1-(D750-J$5)/(N$5-J$5))*(M749-Q749)+Q749,IF(D750&gt;F$5,(1-(D750-F$5)/(J$5-F$5))*(I749-M749)+M749,I749)))))</f>
        <v>5.0504261810431066</v>
      </c>
      <c r="E749" s="27" t="s">
        <v>6</v>
      </c>
      <c r="F749" s="75">
        <f>(F$753-F$741)/3+F745</f>
        <v>18033.333333333336</v>
      </c>
      <c r="G749" s="105">
        <f>(G$753-G$741)/3+G745</f>
        <v>5.3166666666666664</v>
      </c>
      <c r="H749" s="133">
        <f t="shared" si="125"/>
        <v>3391.8495297805648</v>
      </c>
      <c r="I749" s="16">
        <f>IF(I751=0,G752,IF(I751=1,(G751-G752)*I752+G752,IF(I751=2,(G750-G751)*I752+G751,IF(I751=3,(G749-G750)*I752+G750,G749))))</f>
        <v>5.15</v>
      </c>
      <c r="J749" s="107">
        <f>(J$753-J$741)/3+J745</f>
        <v>17733.333333333336</v>
      </c>
      <c r="K749" s="105">
        <f>(K$753-K$741)/3+K745</f>
        <v>4.9666666666666668</v>
      </c>
      <c r="L749" s="133">
        <f t="shared" si="120"/>
        <v>3570.4697986577185</v>
      </c>
      <c r="M749" s="16">
        <f>IF(M751=0,K752,IF(M751=1,(K751-K752)*M752+K752,IF(M751=2,(K750-K751)*M752+K751,IF(M751=3,(K749-K750)*M752+K750,K749))))</f>
        <v>5.0333333333333332</v>
      </c>
      <c r="N749" s="107">
        <f>(N$753-N$741)/3+N745</f>
        <v>17466.666666666664</v>
      </c>
      <c r="O749" s="105">
        <f>(O$753-O$741)/3+O745</f>
        <v>4.6499999999999995</v>
      </c>
      <c r="P749" s="133">
        <f t="shared" si="121"/>
        <v>3756.2724014336918</v>
      </c>
      <c r="Q749" s="16">
        <f>IF(Q751=0,O752,IF(Q751=1,(O751-O752)*Q752+O752,IF(Q751=2,(O750-O751)*Q752+O751,IF(Q751=3,(O749-O750)*Q752+O750,O749))))</f>
        <v>4.9166666666666661</v>
      </c>
      <c r="R749" s="107">
        <f>(R$753-R$741)/3+R745</f>
        <v>17266.666666666664</v>
      </c>
      <c r="S749" s="105">
        <f>(S$753-S$741)/3+S745</f>
        <v>4.3999999999999995</v>
      </c>
      <c r="T749" s="141">
        <f t="shared" si="122"/>
        <v>3924.242424242424</v>
      </c>
      <c r="U749" s="16">
        <f>IF(U751=0,S752,IF(U751=1,(S751-S752)*U752+S752,IF(U751=2,(S750-S751)*U752+S751,IF(U751=3,(S749-S750)*U752+S750,S749))))</f>
        <v>4.75</v>
      </c>
      <c r="V749" s="107">
        <f>(V$753-V$741)/3+V745</f>
        <v>16466.666666666668</v>
      </c>
      <c r="W749" s="105">
        <f>(W$753-W$741)/3+W745</f>
        <v>3.9000000000000004</v>
      </c>
      <c r="X749" s="141">
        <f t="shared" si="123"/>
        <v>4222.2222222222217</v>
      </c>
      <c r="Y749" s="16">
        <f>IF(Y751=0,W752,IF(Y751=1,(W751-W752)*Y752+W752,IF(Y751=2,(W750-W751)*Y752+W751,IF(Y751=3,(W749-W750)*Y752+W750,W749))))</f>
        <v>4.1333333333333329</v>
      </c>
      <c r="Z749" s="107">
        <f>(Z$753-Z$741)/3+Z745</f>
        <v>15600</v>
      </c>
      <c r="AA749" s="105">
        <f>(AA$753-AA$741)/3+AA745</f>
        <v>3.4000000000000004</v>
      </c>
      <c r="AB749" s="145">
        <f t="shared" si="124"/>
        <v>4588.2352941176468</v>
      </c>
      <c r="AC749" s="59">
        <f>IF(AC751=0,AA752,IF(AC751=1,(AA751-AA752)*AC752+AA752,IF(AC751=2,(AA750-AA751)*AC752+AA751,IF(AC751=3,(AA749-AA750)*AC752+AA750,AA749))))</f>
        <v>3.4833333333333334</v>
      </c>
      <c r="AE749" s="23"/>
      <c r="AF749" s="23"/>
      <c r="AG749" s="23"/>
      <c r="AH749" s="23"/>
      <c r="AI749" s="23"/>
      <c r="AJ749" s="23"/>
      <c r="AK749" s="23"/>
      <c r="AL749" s="23"/>
    </row>
    <row r="750" spans="1:38" x14ac:dyDescent="0.25">
      <c r="A750" s="128"/>
      <c r="B750" s="187"/>
      <c r="C750" s="13">
        <f>C$1/(21-E$1)*(C$649-B749)</f>
        <v>2975.2066115702482</v>
      </c>
      <c r="D750" s="32">
        <f>(C750/P$1)^(1/1.3)*50+C$391+$C$2/2+$N$2/100*5+X$2/2</f>
        <v>33.534898767733729</v>
      </c>
      <c r="E750" s="28" t="s">
        <v>20</v>
      </c>
      <c r="F750" s="5">
        <v>14000</v>
      </c>
      <c r="G750" s="104">
        <f>(G$754-G$742)/3+G746</f>
        <v>5.5</v>
      </c>
      <c r="H750" s="134">
        <f t="shared" si="125"/>
        <v>2545.4545454545455</v>
      </c>
      <c r="I750" s="63">
        <f>$C750/I749</f>
        <v>577.71002166412586</v>
      </c>
      <c r="J750" s="49">
        <v>14000</v>
      </c>
      <c r="K750" s="104">
        <f>(K$754-K$742)/3+K746</f>
        <v>5.2166666666666668</v>
      </c>
      <c r="L750" s="134">
        <f t="shared" si="120"/>
        <v>2683.7060702875397</v>
      </c>
      <c r="M750" s="63">
        <f>$C750/M749</f>
        <v>591.10065130534736</v>
      </c>
      <c r="N750" s="49">
        <v>14000</v>
      </c>
      <c r="O750" s="104">
        <f>(O$754-O$742)/3+O746</f>
        <v>4.9333333333333327</v>
      </c>
      <c r="P750" s="134">
        <f t="shared" si="121"/>
        <v>2837.8378378378384</v>
      </c>
      <c r="Q750" s="63">
        <f>$C750/Q749</f>
        <v>605.12676845496583</v>
      </c>
      <c r="R750" s="49">
        <v>14000</v>
      </c>
      <c r="S750" s="104">
        <f>(S$754-S$742)/3+S746</f>
        <v>4.6499999999999995</v>
      </c>
      <c r="T750" s="139">
        <f t="shared" si="122"/>
        <v>3010.7526881720432</v>
      </c>
      <c r="U750" s="63">
        <f>$C750/U749</f>
        <v>626.3592866463681</v>
      </c>
      <c r="V750" s="49">
        <v>14000</v>
      </c>
      <c r="W750" s="104">
        <f>(W$754-W$742)/3+W746</f>
        <v>4.1999999999999993</v>
      </c>
      <c r="X750" s="139">
        <f t="shared" si="123"/>
        <v>3333.3333333333339</v>
      </c>
      <c r="Y750" s="63">
        <f>$C750/Y749</f>
        <v>719.80805118635044</v>
      </c>
      <c r="Z750" s="49">
        <v>14000</v>
      </c>
      <c r="AA750" s="104">
        <f>(AA$754-AA$742)/3+AA746</f>
        <v>3.7333333333333334</v>
      </c>
      <c r="AB750" s="147">
        <f t="shared" si="124"/>
        <v>3750</v>
      </c>
      <c r="AC750" s="63">
        <f>IF($C750&gt;Z749,AB749,$C750/AC749)</f>
        <v>854.12629997232</v>
      </c>
      <c r="AL750" s="23"/>
    </row>
    <row r="751" spans="1:38" x14ac:dyDescent="0.25">
      <c r="A751" s="128"/>
      <c r="B751" s="187"/>
      <c r="C751" s="225">
        <f>C752/X$2/60/1.11</f>
        <v>8.935141026250438</v>
      </c>
      <c r="D751" s="38">
        <f>IF(AND(D750&lt;F$5,C750&lt;F752),C750/F752*100,IF(AND(D750&lt;J$5,C750&lt;J752),C750/(F752-((D750-F$5)/(J$5-F$5))*(F752-J752))*100,IF(AND(D750&lt;N$5,C750&lt;N752),C750/(J752-((D750-J$5)/(N$5-J$5))*(J752-N752))*100,IF(AND(D750&lt;R$5,C750&lt;R752),C750/(N752-((D750-N$5)/(R$5-N$5))*(N752-R752))*100,IF(AND(D750&lt;V$5,C754&lt;V752),C750/(R752-((D750-R$5)/(V$5-R$5))*(R752-V752))*100,100)))))</f>
        <v>46.475224018628332</v>
      </c>
      <c r="E751" s="28" t="s">
        <v>21</v>
      </c>
      <c r="F751" s="5">
        <v>11200</v>
      </c>
      <c r="G751" s="104">
        <f>(G$755-G$743)/3+G747</f>
        <v>5.9499999999999993</v>
      </c>
      <c r="H751" s="134">
        <f t="shared" si="125"/>
        <v>1882.3529411764707</v>
      </c>
      <c r="I751" s="130">
        <f>IF($C750&gt;F750,3,IF($C750&gt;F751,2,IF($C750&gt;F752,1,0)))</f>
        <v>0</v>
      </c>
      <c r="J751" s="49">
        <v>11200</v>
      </c>
      <c r="K751" s="104">
        <f>(K$755-K$743)/3+K747</f>
        <v>5.6166666666666663</v>
      </c>
      <c r="L751" s="134">
        <f t="shared" si="120"/>
        <v>1994.06528189911</v>
      </c>
      <c r="M751" s="130">
        <f>IF($C750&gt;J750,3,IF($C750&gt;J751,2,IF($C750&gt;J752,1,0)))</f>
        <v>0</v>
      </c>
      <c r="N751" s="49">
        <v>11200</v>
      </c>
      <c r="O751" s="104">
        <f>(O$755-O$743)/3+O747</f>
        <v>5.3833333333333329</v>
      </c>
      <c r="P751" s="134">
        <f t="shared" si="121"/>
        <v>2080.4953560371519</v>
      </c>
      <c r="Q751" s="130">
        <f>IF($C750&gt;N750,3,IF($C750&gt;N751,2,IF($C750&gt;N752,1,0)))</f>
        <v>0</v>
      </c>
      <c r="R751" s="49">
        <v>11200</v>
      </c>
      <c r="S751" s="104">
        <f>(S$755-S$743)/3+S747</f>
        <v>5.1333333333333329</v>
      </c>
      <c r="T751" s="139">
        <f t="shared" si="122"/>
        <v>2181.818181818182</v>
      </c>
      <c r="U751" s="130">
        <f>IF($C750&gt;R750,3,IF($C750&gt;R751,2,IF($C750&gt;R752,1,0)))</f>
        <v>0</v>
      </c>
      <c r="V751" s="49">
        <v>11200</v>
      </c>
      <c r="W751" s="104">
        <f>(W$755-W$743)/3+W747</f>
        <v>4.5333333333333341</v>
      </c>
      <c r="X751" s="139">
        <f t="shared" si="123"/>
        <v>2470.5882352941171</v>
      </c>
      <c r="Y751" s="130">
        <f>IF($C750&gt;V750,3,IF($C750&gt;V751,2,IF($C750&gt;V752,1,0)))</f>
        <v>0</v>
      </c>
      <c r="Z751" s="49">
        <v>11200</v>
      </c>
      <c r="AA751" s="104">
        <f>(AA$755-AA$743)/3+AA747</f>
        <v>3.9333333333333336</v>
      </c>
      <c r="AB751" s="147">
        <f t="shared" si="124"/>
        <v>2847.4576271186438</v>
      </c>
      <c r="AC751" s="129">
        <f>IF($C750&gt;Z749,4,IF($C750&gt;Z750,3,IF($C750&gt;Z751,2,IF($C750&gt;Z752,1,0))))</f>
        <v>0</v>
      </c>
      <c r="AL751" s="23"/>
    </row>
    <row r="752" spans="1:38" ht="15.75" thickBot="1" x14ac:dyDescent="0.3">
      <c r="A752" s="128"/>
      <c r="B752" s="188"/>
      <c r="C752" s="161">
        <f>D752*D749</f>
        <v>2975.401961741396</v>
      </c>
      <c r="D752" s="33">
        <f>IF(AND(C750&gt;Z749,D750&gt;Z$5),AB749,IF(D750&gt;V$5,((D750-V$5)/(Z$5-V$5))*(AC750-Y750)+Y750,IF(D750&gt;R$5,((D750-R$5)/(V$5-R$5))*(Y750-U750)+U750,IF(D750&gt;N$5,((D750-N$5)/(R$5-N$5))*(U750-Q750)+Q750,IF(D750&gt;J$5,((D750-J$5)/(N$5-J$5))*(Q750-M750)+M750,IF(D750&gt;F$5,((D750-F$5)/(J$5-F$5))*(M750-I750)+I750,I750))))))</f>
        <v>589.13878850652986</v>
      </c>
      <c r="E752" s="29" t="s">
        <v>7</v>
      </c>
      <c r="F752" s="114">
        <f>(F$756-F$744)/3+F748</f>
        <v>6800</v>
      </c>
      <c r="G752" s="106">
        <f>(G$756-G$744)/3+G748</f>
        <v>5.15</v>
      </c>
      <c r="H752" s="135">
        <f t="shared" si="125"/>
        <v>1320.3883495145631</v>
      </c>
      <c r="I752" s="131">
        <f>IF(I751=1,($C750-F752)/(F751-F752),IF(I751=2,($C750-F751)/(F750-F751),IF(I751=3,($C750-F750)/(F749-F750),0)))</f>
        <v>0</v>
      </c>
      <c r="J752" s="108">
        <f>(J$756-J$744)/3+J748</f>
        <v>6333.3333333333339</v>
      </c>
      <c r="K752" s="106">
        <f>(K$756-K$744)/3+K748</f>
        <v>5.0333333333333332</v>
      </c>
      <c r="L752" s="135">
        <f t="shared" si="120"/>
        <v>1258.2781456953644</v>
      </c>
      <c r="M752" s="131">
        <f>IF(M751=1,($C750-J752)/(J751-J752),IF(M751=2,($C750-J751)/(J750-J751),IF(M751=3,($C750-J750)/(J749-J750),0)))</f>
        <v>0</v>
      </c>
      <c r="N752" s="108">
        <f>(N$756-N$744)/3+N748</f>
        <v>5866.6666666666661</v>
      </c>
      <c r="O752" s="106">
        <f>(O$756-O$744)/3+O748</f>
        <v>4.9166666666666661</v>
      </c>
      <c r="P752" s="135">
        <f t="shared" si="121"/>
        <v>1193.2203389830509</v>
      </c>
      <c r="Q752" s="131">
        <f>IF(Q751=1,($C750-N752)/(N751-N752),IF(Q751=2,($C750-N751)/(N750-N751),IF(Q751=3,($C750-N750)/(N749-N750),0)))</f>
        <v>0</v>
      </c>
      <c r="R752" s="108">
        <f>(R$756-R$744)/3+R748</f>
        <v>5400</v>
      </c>
      <c r="S752" s="106">
        <f>(S$756-S$744)/3+S748</f>
        <v>4.75</v>
      </c>
      <c r="T752" s="142">
        <f t="shared" si="122"/>
        <v>1136.8421052631579</v>
      </c>
      <c r="U752" s="131">
        <f>IF(U751=1,($C750-R752)/(R751-R752),IF(U751=2,($C750-R751)/(R750-R751),IF(U751=3,($C750-R750)/(R749-R750),0)))</f>
        <v>0</v>
      </c>
      <c r="V752" s="108">
        <f>(V$756-V$744)/3+V748</f>
        <v>5266.6666666666661</v>
      </c>
      <c r="W752" s="106">
        <f>(W$756-W$744)/3+W748</f>
        <v>4.1333333333333329</v>
      </c>
      <c r="X752" s="142">
        <f t="shared" si="123"/>
        <v>1274.1935483870968</v>
      </c>
      <c r="Y752" s="131">
        <f>IF(Y751=1,($C750-V752)/(V751-V752),IF(Y751=2,($C750-V751)/(V750-V751),IF(Y751=3,($C750-V750)/(V749-V750),0)))</f>
        <v>0</v>
      </c>
      <c r="Z752" s="108">
        <f>(Z$756-Z$744)/3+Z748</f>
        <v>5133.3333333333339</v>
      </c>
      <c r="AA752" s="106">
        <f>(AA$756-AA$744)/3+AA748</f>
        <v>3.4833333333333334</v>
      </c>
      <c r="AB752" s="148">
        <f t="shared" si="124"/>
        <v>1473.6842105263158</v>
      </c>
      <c r="AC752" s="131">
        <f>IF(AC751=1,($C750-Z752)/(Z751-Z752),IF(AC751=2,($C750-Z751)/(Z750-Z751),IF(AC751=3,($C750-Z750)/(Z749-Z750),0)))</f>
        <v>0</v>
      </c>
      <c r="AL752" s="23"/>
    </row>
    <row r="753" spans="1:38" x14ac:dyDescent="0.25">
      <c r="A753" s="128"/>
      <c r="B753" s="186">
        <v>15</v>
      </c>
      <c r="C753" s="25"/>
      <c r="D753" s="31">
        <f>IF(D754&gt;V$5,(1-(D754-V$5)/(Z$5-V$5))*(Y753-AC753)+AC753,IF(D754&gt;R$5,(1-(D754-R$5)/(V$5-R$5))*(U753-Y753)+Y753,IF(D754&gt;N$5,(1-(D754-N$5)/(R$5-N$5))*(Q753-U753)+U753,IF(D754&gt;J$5,(1-(D754-J$5)/(N$5-J$5))*(M753-Q753)+Q753,IF(D754&gt;F$5,(1-(D754-F$5)/(J$5-F$5))*(I753-M753)+M753,I753)))))</f>
        <v>5.1116715777589841</v>
      </c>
      <c r="E753" s="27" t="s">
        <v>6</v>
      </c>
      <c r="F753" s="3">
        <v>18500</v>
      </c>
      <c r="G753" s="74">
        <v>5.35</v>
      </c>
      <c r="H753" s="133">
        <f t="shared" si="125"/>
        <v>3457.9439252336451</v>
      </c>
      <c r="I753" s="16">
        <f>IF(I755=0,G756,IF(I755=1,(G755-G756)*I756+G756,IF(I755=2,(G754-G755)*I756+G755,IF(I755=3,(G753-G754)*I756+G754,G753))))</f>
        <v>5.15</v>
      </c>
      <c r="J753" s="48">
        <v>18200</v>
      </c>
      <c r="K753" s="4">
        <v>5</v>
      </c>
      <c r="L753" s="133">
        <f t="shared" si="120"/>
        <v>3640</v>
      </c>
      <c r="M753" s="16">
        <f>IF(M755=0,K756,IF(M755=1,(K755-K756)*M756+K756,IF(M755=2,(K754-K755)*M756+K755,IF(M755=3,(K753-K754)*M756+K754,K753))))</f>
        <v>5.0999999999999996</v>
      </c>
      <c r="N753" s="48">
        <v>17900</v>
      </c>
      <c r="O753" s="4">
        <v>4.75</v>
      </c>
      <c r="P753" s="133">
        <f t="shared" si="121"/>
        <v>3768.4210526315787</v>
      </c>
      <c r="Q753" s="16">
        <f>IF(Q755=0,O756,IF(Q755=1,(O755-O756)*Q756+O756,IF(Q755=2,(O754-O755)*Q756+O755,IF(Q755=3,(O753-O754)*Q756+O754,O753))))</f>
        <v>5.05</v>
      </c>
      <c r="R753" s="48">
        <v>17700</v>
      </c>
      <c r="S753" s="4">
        <v>4.5</v>
      </c>
      <c r="T753" s="141">
        <f t="shared" si="122"/>
        <v>3933.3333333333335</v>
      </c>
      <c r="U753" s="16">
        <f>IF(U755=0,S756,IF(U755=1,(S755-S756)*U756+S756,IF(U755=2,(S754-S755)*U756+S755,IF(U755=3,(S753-S754)*U756+S754,S753))))</f>
        <v>4.95</v>
      </c>
      <c r="V753" s="48">
        <v>16900</v>
      </c>
      <c r="W753" s="4">
        <v>4</v>
      </c>
      <c r="X753" s="141">
        <f t="shared" si="123"/>
        <v>4225</v>
      </c>
      <c r="Y753" s="16">
        <f>IF(Y755=0,W756,IF(Y755=1,(W755-W756)*Y756+W756,IF(Y755=2,(W754-W755)*Y756+W755,IF(Y755=3,(W753-W754)*Y756+W754,W753))))</f>
        <v>4.3499999999999996</v>
      </c>
      <c r="Z753" s="48">
        <v>16000</v>
      </c>
      <c r="AA753" s="4">
        <v>3.5</v>
      </c>
      <c r="AB753" s="145">
        <f t="shared" si="124"/>
        <v>4571.4285714285716</v>
      </c>
      <c r="AC753" s="59">
        <f>IF(AC755=0,AA756,IF(AC755=1,(AA755-AA756)*AC756+AA756,IF(AC755=2,(AA754-AA755)*AC756+AA755,IF(AC755=3,(AA753-AA754)*AC756+AA754,AA753))))</f>
        <v>3.7</v>
      </c>
      <c r="AE753" s="23"/>
      <c r="AF753" s="23"/>
      <c r="AG753" s="23"/>
      <c r="AH753" s="23"/>
      <c r="AI753" s="23"/>
      <c r="AJ753" s="23"/>
      <c r="AK753" s="23"/>
      <c r="AL753" s="23"/>
    </row>
    <row r="754" spans="1:38" x14ac:dyDescent="0.25">
      <c r="A754" s="128"/>
      <c r="B754" s="187"/>
      <c r="C754" s="13">
        <f>C$1/(21-E$1)*(C$649-B753)</f>
        <v>2644.6280991735539</v>
      </c>
      <c r="D754" s="32">
        <f>(C754/P$1)^(1/1.3)*50+C$391+$C$2/2+$N$2/100*5+X$2/2</f>
        <v>32.665684448203116</v>
      </c>
      <c r="E754" s="28" t="s">
        <v>20</v>
      </c>
      <c r="F754" s="5">
        <v>14000</v>
      </c>
      <c r="G754" s="71">
        <v>5.5</v>
      </c>
      <c r="H754" s="134">
        <f t="shared" si="125"/>
        <v>2545.4545454545455</v>
      </c>
      <c r="I754" s="63">
        <f>$C754/I753</f>
        <v>513.52001925700074</v>
      </c>
      <c r="J754" s="49">
        <v>14000</v>
      </c>
      <c r="K754" s="6">
        <v>5.25</v>
      </c>
      <c r="L754" s="134">
        <f t="shared" si="120"/>
        <v>2666.6666666666665</v>
      </c>
      <c r="M754" s="63">
        <f>$C754/M753</f>
        <v>518.55452924971644</v>
      </c>
      <c r="N754" s="49">
        <v>14000</v>
      </c>
      <c r="O754" s="6">
        <v>5</v>
      </c>
      <c r="P754" s="134">
        <f t="shared" si="121"/>
        <v>2800</v>
      </c>
      <c r="Q754" s="63">
        <f>$C754/Q753</f>
        <v>523.68873250961462</v>
      </c>
      <c r="R754" s="49">
        <v>14000</v>
      </c>
      <c r="S754" s="6">
        <v>4.75</v>
      </c>
      <c r="T754" s="139">
        <f t="shared" si="122"/>
        <v>2947.3684210526317</v>
      </c>
      <c r="U754" s="63">
        <f>$C754/U753</f>
        <v>534.26830286334416</v>
      </c>
      <c r="V754" s="49">
        <v>14000</v>
      </c>
      <c r="W754" s="6">
        <v>4.3</v>
      </c>
      <c r="X754" s="139">
        <f t="shared" si="123"/>
        <v>3255.8139534883721</v>
      </c>
      <c r="Y754" s="63">
        <f>$C754/Y753</f>
        <v>607.9604825686331</v>
      </c>
      <c r="Z754" s="49">
        <v>14000</v>
      </c>
      <c r="AA754" s="6">
        <v>3.85</v>
      </c>
      <c r="AB754" s="147">
        <f t="shared" si="124"/>
        <v>3636.3636363636365</v>
      </c>
      <c r="AC754" s="63">
        <f>IF($C754&gt;Z753,AB753,$C754/AC753)</f>
        <v>714.76435112798754</v>
      </c>
      <c r="AL754" s="23"/>
    </row>
    <row r="755" spans="1:38" x14ac:dyDescent="0.25">
      <c r="A755" s="128"/>
      <c r="B755" s="187"/>
      <c r="C755" s="225">
        <f>C756/X$2/60/1.11</f>
        <v>7.9419613911492366</v>
      </c>
      <c r="D755" s="38">
        <f>IF(AND(D754&lt;F$5,C754&lt;F756),C754/F756*100,IF(AND(D754&lt;J$5,C754&lt;J756),C754/(F756-((D754-F$5)/(J$5-F$5))*(F756-J756))*100,IF(AND(D754&lt;N$5,C754&lt;N756),C754/(J756-((D754-J$5)/(N$5-J$5))*(J756-N756))*100,IF(AND(D754&lt;R$5,C754&lt;R756),C754/(N756-((D754-N$5)/(R$5-N$5))*(N756-R756))*100,IF(AND(D754&lt;V$5,C758&lt;V756),C754/(R756-((D754-R$5)/(V$5-R$5))*(R756-V756))*100,100)))))</f>
        <v>40.58222254019568</v>
      </c>
      <c r="E755" s="28" t="s">
        <v>21</v>
      </c>
      <c r="F755" s="5">
        <v>11200</v>
      </c>
      <c r="G755" s="71">
        <v>6</v>
      </c>
      <c r="H755" s="134">
        <f t="shared" si="125"/>
        <v>1866.6666666666667</v>
      </c>
      <c r="I755" s="130">
        <f>IF($C754&gt;F754,3,IF($C754&gt;F755,2,IF($C754&gt;F756,1,0)))</f>
        <v>0</v>
      </c>
      <c r="J755" s="49">
        <v>11200</v>
      </c>
      <c r="K755" s="6">
        <v>5.65</v>
      </c>
      <c r="L755" s="134">
        <f t="shared" si="120"/>
        <v>1982.3008849557521</v>
      </c>
      <c r="M755" s="130">
        <f>IF($C754&gt;J754,3,IF($C754&gt;J755,2,IF($C754&gt;J756,1,0)))</f>
        <v>0</v>
      </c>
      <c r="N755" s="49">
        <v>11200</v>
      </c>
      <c r="O755" s="6">
        <v>5.45</v>
      </c>
      <c r="P755" s="134">
        <f t="shared" si="121"/>
        <v>2055.0458715596328</v>
      </c>
      <c r="Q755" s="130">
        <f>IF($C754&gt;N754,3,IF($C754&gt;N755,2,IF($C754&gt;N756,1,0)))</f>
        <v>0</v>
      </c>
      <c r="R755" s="49">
        <v>11200</v>
      </c>
      <c r="S755" s="6">
        <v>5.25</v>
      </c>
      <c r="T755" s="139">
        <f t="shared" si="122"/>
        <v>2133.3333333333335</v>
      </c>
      <c r="U755" s="130">
        <f>IF($C754&gt;R754,3,IF($C754&gt;R755,2,IF($C754&gt;R756,1,0)))</f>
        <v>0</v>
      </c>
      <c r="V755" s="49">
        <v>11200</v>
      </c>
      <c r="W755" s="6">
        <v>4.6500000000000004</v>
      </c>
      <c r="X755" s="139">
        <f t="shared" si="123"/>
        <v>2408.6021505376343</v>
      </c>
      <c r="Y755" s="130">
        <f>IF($C754&gt;V754,3,IF($C754&gt;V755,2,IF($C754&gt;V756,1,0)))</f>
        <v>0</v>
      </c>
      <c r="Z755" s="49">
        <v>11200</v>
      </c>
      <c r="AA755" s="6">
        <v>4.05</v>
      </c>
      <c r="AB755" s="147">
        <f t="shared" si="124"/>
        <v>2765.4320987654323</v>
      </c>
      <c r="AC755" s="129">
        <f>IF($C754&gt;Z753,4,IF($C754&gt;Z754,3,IF($C754&gt;Z755,2,IF($C754&gt;Z756,1,0))))</f>
        <v>0</v>
      </c>
      <c r="AL755" s="23"/>
    </row>
    <row r="756" spans="1:38" ht="15.75" thickBot="1" x14ac:dyDescent="0.3">
      <c r="A756" s="128"/>
      <c r="B756" s="188"/>
      <c r="C756" s="161">
        <f>D756*D753</f>
        <v>2644.6731432526963</v>
      </c>
      <c r="D756" s="33">
        <f>IF(AND(C754&gt;Z753,D754&gt;Z$5),AB753,IF(D754&gt;V$5,((D754-V$5)/(Z$5-V$5))*(AC754-Y754)+Y754,IF(D754&gt;R$5,((D754-R$5)/(V$5-R$5))*(Y754-U754)+U754,IF(D754&gt;N$5,((D754-N$5)/(R$5-N$5))*(U754-Q754)+Q754,IF(D754&gt;J$5,((D754-J$5)/(N$5-J$5))*(Q754-M754)+M754,IF(D754&gt;F$5,((D754-F$5)/(J$5-F$5))*(M754-I754)+I754,I754))))))</f>
        <v>517.37931575254913</v>
      </c>
      <c r="E756" s="29" t="s">
        <v>7</v>
      </c>
      <c r="F756" s="7">
        <v>6900</v>
      </c>
      <c r="G756" s="73">
        <v>5.15</v>
      </c>
      <c r="H756" s="135">
        <f t="shared" si="125"/>
        <v>1339.8058252427184</v>
      </c>
      <c r="I756" s="131">
        <f>IF(I755=1,($C754-F756)/(F755-F756),IF(I755=2,($C754-F755)/(F754-F755),IF(I755=3,($C754-F754)/(F753-F754),0)))</f>
        <v>0</v>
      </c>
      <c r="J756" s="50">
        <v>6400</v>
      </c>
      <c r="K756" s="8">
        <v>5.0999999999999996</v>
      </c>
      <c r="L756" s="135">
        <f t="shared" si="120"/>
        <v>1254.9019607843138</v>
      </c>
      <c r="M756" s="131">
        <f>IF(M755=1,($C754-J756)/(J755-J756),IF(M755=2,($C754-J755)/(J754-J755),IF(M755=3,($C754-J754)/(J753-J754),0)))</f>
        <v>0</v>
      </c>
      <c r="N756" s="50">
        <v>5900</v>
      </c>
      <c r="O756" s="8">
        <v>5.05</v>
      </c>
      <c r="P756" s="135">
        <f t="shared" si="121"/>
        <v>1168.3168316831684</v>
      </c>
      <c r="Q756" s="131">
        <f>IF(Q755=1,($C754-N756)/(N755-N756),IF(Q755=2,($C754-N755)/(N754-N755),IF(Q755=3,($C754-N754)/(N753-N754),0)))</f>
        <v>0</v>
      </c>
      <c r="R756" s="50">
        <v>5400</v>
      </c>
      <c r="S756" s="8">
        <v>4.95</v>
      </c>
      <c r="T756" s="142">
        <f t="shared" si="122"/>
        <v>1090.9090909090908</v>
      </c>
      <c r="U756" s="131">
        <f>IF(U755=1,($C754-R756)/(R755-R756),IF(U755=2,($C754-R755)/(R754-R755),IF(U755=3,($C754-R754)/(R753-R754),0)))</f>
        <v>0</v>
      </c>
      <c r="V756" s="50">
        <v>5300</v>
      </c>
      <c r="W756" s="8">
        <v>4.3499999999999996</v>
      </c>
      <c r="X756" s="142">
        <f t="shared" si="123"/>
        <v>1218.3908045977012</v>
      </c>
      <c r="Y756" s="131">
        <f>IF(Y755=1,($C754-V756)/(V755-V756),IF(Y755=2,($C754-V755)/(V754-V755),IF(Y755=3,($C754-V754)/(V753-V754),0)))</f>
        <v>0</v>
      </c>
      <c r="Z756" s="50">
        <v>5200</v>
      </c>
      <c r="AA756" s="8">
        <v>3.7</v>
      </c>
      <c r="AB756" s="148">
        <f t="shared" si="124"/>
        <v>1405.4054054054054</v>
      </c>
      <c r="AC756" s="131">
        <f>IF(AC755=1,($C754-Z756)/(Z755-Z756),IF(AC755=2,($C754-Z755)/(Z754-Z755),IF(AC755=3,($C754-Z754)/(Z753-Z754),0)))</f>
        <v>0</v>
      </c>
      <c r="AL756" s="23"/>
    </row>
    <row r="757" spans="1:38" x14ac:dyDescent="0.25">
      <c r="A757" s="128"/>
      <c r="B757" s="186">
        <v>16</v>
      </c>
      <c r="C757" s="34"/>
      <c r="D757" s="31">
        <f>IF(D758&gt;V$5,(1-(D758-V$5)/(Z$5-V$5))*(Y757-AC757)+AC757,IF(D758&gt;R$5,(1-(D758-R$5)/(V$5-R$5))*(U757-Y757)+Y757,IF(D758&gt;N$5,(1-(D758-N$5)/(R$5-N$5))*(Q757-U757)+U757,IF(D758&gt;J$5,(1-(D758-J$5)/(N$5-J$5))*(M757-Q757)+Q757,IF(D758&gt;F$5,(1-(D758-F$5)/(J$5-F$5))*(I757-M757)+M757,I757)))))</f>
        <v>6.080401453549209</v>
      </c>
      <c r="E757" s="27" t="s">
        <v>6</v>
      </c>
      <c r="F757" s="75">
        <f>(F$773-F$753)/5+F753</f>
        <v>19020</v>
      </c>
      <c r="G757" s="105">
        <f>(G$773-G$753)/5+G753</f>
        <v>5.7299999999999995</v>
      </c>
      <c r="H757" s="133">
        <f t="shared" si="125"/>
        <v>3319.3717277486912</v>
      </c>
      <c r="I757" s="16">
        <f>IF(I759=0,G760,IF(I759=1,(G759-G760)*I760+G760,IF(I759=2,(G758-G759)*I760+G759,IF(I759=3,(G757-G758)*I760+G758,G757))))</f>
        <v>6.92</v>
      </c>
      <c r="J757" s="107">
        <f>(J$773-J$753)/5+J753</f>
        <v>18720</v>
      </c>
      <c r="K757" s="105">
        <f>(K$773-K$753)/5+K753</f>
        <v>5.3</v>
      </c>
      <c r="L757" s="133">
        <f t="shared" si="120"/>
        <v>3532.0754716981132</v>
      </c>
      <c r="M757" s="16">
        <f>IF(M759=0,K760,IF(M759=1,(K759-K760)*M760+K760,IF(M759=2,(K758-K759)*M760+K759,IF(M759=3,(K757-K758)*M760+K758,K757))))</f>
        <v>5.68</v>
      </c>
      <c r="N757" s="107">
        <f>(N$773-N$753)/5+N753</f>
        <v>18420</v>
      </c>
      <c r="O757" s="105">
        <f>(O$773-O$753)/5+O753</f>
        <v>4.95</v>
      </c>
      <c r="P757" s="133">
        <f t="shared" si="121"/>
        <v>3721.212121212121</v>
      </c>
      <c r="Q757" s="16">
        <f>IF(Q759=0,O760,IF(Q759=1,(O759-O760)*Q760+O760,IF(Q759=2,(O758-O759)*Q760+O759,IF(Q759=3,(O757-O758)*Q760+O758,O757))))</f>
        <v>5.37</v>
      </c>
      <c r="R757" s="107">
        <f>(R$773-R$753)/5+R753</f>
        <v>18200</v>
      </c>
      <c r="S757" s="105">
        <f>(S$773-S$753)/5+S753</f>
        <v>4.59</v>
      </c>
      <c r="T757" s="141">
        <f t="shared" si="122"/>
        <v>3965.1416122004357</v>
      </c>
      <c r="U757" s="16">
        <f>IF(U759=0,S760,IF(U759=1,(S759-S760)*U760+S760,IF(U759=2,(S758-S759)*U760+S759,IF(U759=3,(S757-S758)*U760+S758,S757))))</f>
        <v>5.0200000000000005</v>
      </c>
      <c r="V757" s="107">
        <f>(V$773-V$753)/5+V753</f>
        <v>17380</v>
      </c>
      <c r="W757" s="105">
        <f>(W$773-W$753)/5+W753</f>
        <v>4.08</v>
      </c>
      <c r="X757" s="141">
        <f t="shared" si="123"/>
        <v>4259.8039215686276</v>
      </c>
      <c r="Y757" s="16">
        <f>IF(Y759=0,W760,IF(Y759=1,(W759-W760)*Y760+W760,IF(Y759=2,(W758-W759)*Y760+W759,IF(Y759=3,(W757-W758)*Y760+W758,W757))))</f>
        <v>4.3599999999999994</v>
      </c>
      <c r="Z757" s="107">
        <f>(Z$773-Z$753)/5+Z753</f>
        <v>16460</v>
      </c>
      <c r="AA757" s="105">
        <f>(AA$773-AA$753)/5+AA753</f>
        <v>3.56</v>
      </c>
      <c r="AB757" s="145">
        <f t="shared" si="124"/>
        <v>4623.5955056179773</v>
      </c>
      <c r="AC757" s="59">
        <f>IF(AC759=0,AA760,IF(AC759=1,(AA759-AA760)*AC760+AA760,IF(AC759=2,(AA758-AA759)*AC760+AA759,IF(AC759=3,(AA757-AA758)*AC760+AA758,AA757))))</f>
        <v>3.6500000000000004</v>
      </c>
      <c r="AE757" s="23"/>
      <c r="AF757" s="23"/>
      <c r="AG757" s="23"/>
      <c r="AH757" s="23"/>
      <c r="AI757" s="23"/>
      <c r="AJ757" s="23"/>
      <c r="AK757" s="23"/>
      <c r="AL757" s="23"/>
    </row>
    <row r="758" spans="1:38" x14ac:dyDescent="0.25">
      <c r="A758" s="128"/>
      <c r="B758" s="187"/>
      <c r="C758" s="13">
        <f>C$1/(21-E$1)*(C$649-B757)</f>
        <v>2314.0495867768595</v>
      </c>
      <c r="D758" s="32">
        <f>(C758/P$1)^(1/1.3)*50+C$391+$C$2/2+$N$2/100*5+X$2/2</f>
        <v>31.770956019764441</v>
      </c>
      <c r="E758" s="28" t="s">
        <v>20</v>
      </c>
      <c r="F758" s="5">
        <v>14000</v>
      </c>
      <c r="G758" s="104">
        <f>(G$774-G$754)/5+G754</f>
        <v>5.93</v>
      </c>
      <c r="H758" s="134">
        <f t="shared" si="125"/>
        <v>2360.8768971332211</v>
      </c>
      <c r="I758" s="63">
        <f>$C758/I757</f>
        <v>334.40022930301438</v>
      </c>
      <c r="J758" s="49">
        <v>14000</v>
      </c>
      <c r="K758" s="104">
        <f>(K$774-K$754)/5+K754</f>
        <v>5.57</v>
      </c>
      <c r="L758" s="134">
        <f t="shared" si="120"/>
        <v>2513.4649910233393</v>
      </c>
      <c r="M758" s="63">
        <f>$C758/M757</f>
        <v>407.40309626353161</v>
      </c>
      <c r="N758" s="49">
        <v>14000</v>
      </c>
      <c r="O758" s="104">
        <f>(O$774-O$754)/5+O754</f>
        <v>5.21</v>
      </c>
      <c r="P758" s="134">
        <f t="shared" si="121"/>
        <v>2687.1401151631476</v>
      </c>
      <c r="Q758" s="63">
        <f>$C758/Q757</f>
        <v>430.92171075919174</v>
      </c>
      <c r="R758" s="49">
        <v>14000</v>
      </c>
      <c r="S758" s="104">
        <f>(S$774-S$754)/5+S754</f>
        <v>4.8499999999999996</v>
      </c>
      <c r="T758" s="139">
        <f t="shared" si="122"/>
        <v>2886.5979381443303</v>
      </c>
      <c r="U758" s="63">
        <f>$C758/U757</f>
        <v>460.96605314280066</v>
      </c>
      <c r="V758" s="49">
        <v>14000</v>
      </c>
      <c r="W758" s="104">
        <f>(W$774-W$754)/5+W754</f>
        <v>4.3899999999999997</v>
      </c>
      <c r="X758" s="139">
        <f t="shared" si="123"/>
        <v>3189.0660592255126</v>
      </c>
      <c r="Y758" s="63">
        <f>$C758/Y757</f>
        <v>530.74531806808716</v>
      </c>
      <c r="Z758" s="49">
        <v>14000</v>
      </c>
      <c r="AA758" s="104">
        <f>(AA$774-AA$754)/5+AA754</f>
        <v>3.92</v>
      </c>
      <c r="AB758" s="147">
        <f t="shared" si="124"/>
        <v>3571.4285714285716</v>
      </c>
      <c r="AC758" s="63">
        <f>IF($C758&gt;Z757,AB757,$C758/AC757)</f>
        <v>633.98618815804366</v>
      </c>
      <c r="AL758" s="23"/>
    </row>
    <row r="759" spans="1:38" x14ac:dyDescent="0.25">
      <c r="A759" s="128"/>
      <c r="B759" s="187"/>
      <c r="C759" s="225">
        <f>C760/X$2/60/1.11</f>
        <v>7.0085327286906782</v>
      </c>
      <c r="D759" s="38">
        <f>IF(AND(D758&lt;F$5,C758&lt;F760),C758/F760*100,IF(AND(D758&lt;J$5,C758&lt;J760),C758/(F760-((D758-F$5)/(J$5-F$5))*(F760-J760))*100,IF(AND(D758&lt;N$5,C758&lt;N760),C758/(J760-((D758-J$5)/(N$5-J$5))*(J760-N760))*100,IF(AND(D758&lt;R$5,C758&lt;R760),C758/(N760-((D758-N$5)/(R$5-N$5))*(N760-R760))*100,IF(AND(D758&lt;V$5,C762&lt;V760),C758/(R760-((D758-R$5)/(V$5-R$5))*(R760-V760))*100,100)))))</f>
        <v>34.913713170278285</v>
      </c>
      <c r="E759" s="28" t="s">
        <v>21</v>
      </c>
      <c r="F759" s="5">
        <v>11200</v>
      </c>
      <c r="G759" s="104">
        <f>(G$775-G$755)/5+G755</f>
        <v>6.42</v>
      </c>
      <c r="H759" s="134">
        <f t="shared" si="125"/>
        <v>1744.5482866043615</v>
      </c>
      <c r="I759" s="130">
        <f>IF($C758&gt;F758,3,IF($C758&gt;F759,2,IF($C758&gt;F760,1,0)))</f>
        <v>0</v>
      </c>
      <c r="J759" s="49">
        <v>11200</v>
      </c>
      <c r="K759" s="104">
        <f>(K$775-K$755)/5+K755</f>
        <v>5.99</v>
      </c>
      <c r="L759" s="134">
        <f t="shared" si="120"/>
        <v>1869.7829716193655</v>
      </c>
      <c r="M759" s="130">
        <f>IF($C758&gt;J758,3,IF($C758&gt;J759,2,IF($C758&gt;J760,1,0)))</f>
        <v>0</v>
      </c>
      <c r="N759" s="49">
        <v>11200</v>
      </c>
      <c r="O759" s="104">
        <f>(O$775-O$755)/5+O755</f>
        <v>5.68</v>
      </c>
      <c r="P759" s="134">
        <f t="shared" si="121"/>
        <v>1971.8309859154931</v>
      </c>
      <c r="Q759" s="130">
        <f>IF($C758&gt;N758,3,IF($C758&gt;N759,2,IF($C758&gt;N760,1,0)))</f>
        <v>0</v>
      </c>
      <c r="R759" s="49">
        <v>11200</v>
      </c>
      <c r="S759" s="104">
        <f>(S$775-S$755)/5+S755</f>
        <v>5.36</v>
      </c>
      <c r="T759" s="139">
        <f t="shared" si="122"/>
        <v>2089.5522388059699</v>
      </c>
      <c r="U759" s="130">
        <f>IF($C758&gt;R758,3,IF($C758&gt;R759,2,IF($C758&gt;R760,1,0)))</f>
        <v>0</v>
      </c>
      <c r="V759" s="49">
        <v>11200</v>
      </c>
      <c r="W759" s="104">
        <f>(W$775-W$755)/5+W755</f>
        <v>4.74</v>
      </c>
      <c r="X759" s="139">
        <f t="shared" si="123"/>
        <v>2362.8691983122362</v>
      </c>
      <c r="Y759" s="130">
        <f>IF($C758&gt;V758,3,IF($C758&gt;V759,2,IF($C758&gt;V760,1,0)))</f>
        <v>0</v>
      </c>
      <c r="Z759" s="49">
        <v>11200</v>
      </c>
      <c r="AA759" s="104">
        <f>(AA$775-AA$755)/5+AA755</f>
        <v>4.12</v>
      </c>
      <c r="AB759" s="147">
        <f t="shared" si="124"/>
        <v>2718.4466019417473</v>
      </c>
      <c r="AC759" s="129">
        <f>IF($C758&gt;Z757,4,IF($C758&gt;Z758,3,IF($C758&gt;Z759,2,IF($C758&gt;Z760,1,0))))</f>
        <v>0</v>
      </c>
      <c r="AL759" s="23"/>
    </row>
    <row r="760" spans="1:38" ht="15.75" thickBot="1" x14ac:dyDescent="0.3">
      <c r="A760" s="128"/>
      <c r="B760" s="188"/>
      <c r="C760" s="161">
        <f>D760*D757</f>
        <v>2333.8413986539958</v>
      </c>
      <c r="D760" s="33">
        <f>IF(AND(C758&gt;Z757,D758&gt;Z$5),AB757,IF(D758&gt;V$5,((D758-V$5)/(Z$5-V$5))*(AC758-Y758)+Y758,IF(D758&gt;R$5,((D758-R$5)/(V$5-R$5))*(Y758-U758)+U758,IF(D758&gt;N$5,((D758-N$5)/(R$5-N$5))*(U758-Q758)+Q758,IF(D758&gt;J$5,((D758-J$5)/(N$5-J$5))*(Q758-M758)+M758,IF(D758&gt;F$5,((D758-F$5)/(J$5-F$5))*(M758-I758)+I758,I758))))))</f>
        <v>383.83014945365204</v>
      </c>
      <c r="E760" s="29" t="s">
        <v>7</v>
      </c>
      <c r="F760" s="114">
        <f>(F$776-F$756)/5+F756</f>
        <v>6980</v>
      </c>
      <c r="G760" s="106">
        <f>(G$776-G$756)/5+G756</f>
        <v>6.92</v>
      </c>
      <c r="H760" s="135">
        <f t="shared" si="125"/>
        <v>1008.6705202312139</v>
      </c>
      <c r="I760" s="131">
        <f>IF(I759=1,($C758-F760)/(F759-F760),IF(I759=2,($C758-F759)/(F758-F759),IF(I759=3,($C758-F758)/(F757-F758),0)))</f>
        <v>0</v>
      </c>
      <c r="J760" s="108">
        <f>(J$776-J$756)/5+J756</f>
        <v>6460</v>
      </c>
      <c r="K760" s="106">
        <f>(K$776-K$756)/5+K756</f>
        <v>5.68</v>
      </c>
      <c r="L760" s="135">
        <f t="shared" si="120"/>
        <v>1137.323943661972</v>
      </c>
      <c r="M760" s="131">
        <f>IF(M759=1,($C758-J760)/(J759-J760),IF(M759=2,($C758-J759)/(J758-J759),IF(M759=3,($C758-J758)/(J757-J758),0)))</f>
        <v>0</v>
      </c>
      <c r="N760" s="108">
        <f>(N$776-N$756)/5+N756</f>
        <v>6000</v>
      </c>
      <c r="O760" s="106">
        <f>(O$776-O$756)/5+O756</f>
        <v>5.37</v>
      </c>
      <c r="P760" s="135">
        <f t="shared" si="121"/>
        <v>1117.31843575419</v>
      </c>
      <c r="Q760" s="131">
        <f>IF(Q759=1,($C758-N760)/(N759-N760),IF(Q759=2,($C758-N759)/(N758-N759),IF(Q759=3,($C758-N758)/(N757-N758),0)))</f>
        <v>0</v>
      </c>
      <c r="R760" s="108">
        <f>(R$776-R$756)/5+R756</f>
        <v>5520</v>
      </c>
      <c r="S760" s="106">
        <f>(S$776-S$756)/5+S756</f>
        <v>5.0200000000000005</v>
      </c>
      <c r="T760" s="142">
        <f t="shared" si="122"/>
        <v>1099.6015936254978</v>
      </c>
      <c r="U760" s="131">
        <f>IF(U759=1,($C758-R760)/(R759-R760),IF(U759=2,($C758-R759)/(R758-R759),IF(U759=3,($C758-R758)/(R757-R758),0)))</f>
        <v>0</v>
      </c>
      <c r="V760" s="108">
        <f>(V$776-V$756)/5+V756</f>
        <v>5360</v>
      </c>
      <c r="W760" s="106">
        <f>(W$776-W$756)/5+W756</f>
        <v>4.3599999999999994</v>
      </c>
      <c r="X760" s="142">
        <f t="shared" si="123"/>
        <v>1229.3577981651379</v>
      </c>
      <c r="Y760" s="131">
        <f>IF(Y759=1,($C758-V760)/(V759-V760),IF(Y759=2,($C758-V759)/(V758-V759),IF(Y759=3,($C758-V758)/(V757-V758),0)))</f>
        <v>0</v>
      </c>
      <c r="Z760" s="108">
        <f>(Z$776-Z$756)/5+Z756</f>
        <v>5180</v>
      </c>
      <c r="AA760" s="106">
        <f>(AA$776-AA$756)/5+AA756</f>
        <v>3.6500000000000004</v>
      </c>
      <c r="AB760" s="148">
        <f t="shared" si="124"/>
        <v>1419.1780821917807</v>
      </c>
      <c r="AC760" s="131">
        <f>IF(AC759=1,($C758-Z760)/(Z759-Z760),IF(AC759=2,($C758-Z759)/(Z758-Z759),IF(AC759=3,($C758-Z758)/(Z757-Z758),0)))</f>
        <v>0</v>
      </c>
      <c r="AL760" s="23"/>
    </row>
    <row r="761" spans="1:38" x14ac:dyDescent="0.25">
      <c r="A761" s="128"/>
      <c r="B761" s="186">
        <v>17</v>
      </c>
      <c r="C761" s="25"/>
      <c r="D761" s="31">
        <f>IF(D762&gt;V$5,(1-(D762-V$5)/(Z$5-V$5))*(Y761-AC761)+AC761,IF(D762&gt;R$5,(1-(D762-R$5)/(V$5-R$5))*(U761-Y761)+Y761,IF(D762&gt;N$5,(1-(D762-N$5)/(R$5-N$5))*(Q761-U761)+U761,IF(D762&gt;J$5,(1-(D762-J$5)/(N$5-J$5))*(M761-Q761)+Q761,IF(D762&gt;F$5,(1-(D762-F$5)/(J$5-F$5))*(I761-M761)+M761,I761)))))</f>
        <v>7.2693921713209821</v>
      </c>
      <c r="E761" s="27" t="s">
        <v>6</v>
      </c>
      <c r="F761" s="75">
        <f>(F$773-F$753)/5+F757</f>
        <v>19540</v>
      </c>
      <c r="G761" s="105">
        <f>(G$773-G$753)/5+G757</f>
        <v>6.1099999999999994</v>
      </c>
      <c r="H761" s="133">
        <f t="shared" si="125"/>
        <v>3198.0360065466452</v>
      </c>
      <c r="I761" s="16">
        <f>IF(I763=0,G764,IF(I763=1,(G763-G764)*I764+G764,IF(I763=2,(G762-G763)*I764+G763,IF(I763=3,(G761-G762)*I764+G762,G761))))</f>
        <v>8.69</v>
      </c>
      <c r="J761" s="107">
        <f>(J$773-J$753)/5+J757</f>
        <v>19240</v>
      </c>
      <c r="K761" s="105">
        <f>(K$773-K$753)/5+K757</f>
        <v>5.6</v>
      </c>
      <c r="L761" s="133">
        <f t="shared" ref="L761:L776" si="126">J761/K761</f>
        <v>3435.7142857142858</v>
      </c>
      <c r="M761" s="16">
        <f>IF(M763=0,K764,IF(M763=1,(K763-K764)*M764+K764,IF(M763=2,(K762-K763)*M764+K763,IF(M763=3,(K761-K762)*M764+K762,K761))))</f>
        <v>6.26</v>
      </c>
      <c r="N761" s="107">
        <f>(N$773-N$753)/5+N757</f>
        <v>18940</v>
      </c>
      <c r="O761" s="105">
        <f>(O$773-O$753)/5+O757</f>
        <v>5.15</v>
      </c>
      <c r="P761" s="133">
        <f t="shared" ref="P761:P776" si="127">N761/O761</f>
        <v>3677.6699029126212</v>
      </c>
      <c r="Q761" s="16">
        <f>IF(Q763=0,O764,IF(Q763=1,(O763-O764)*Q764+O764,IF(Q763=2,(O762-O763)*Q764+O763,IF(Q763=3,(O761-O762)*Q764+O762,O761))))</f>
        <v>5.69</v>
      </c>
      <c r="R761" s="107">
        <f>(R$773-R$753)/5+R757</f>
        <v>18700</v>
      </c>
      <c r="S761" s="105">
        <f>(S$773-S$753)/5+S757</f>
        <v>4.68</v>
      </c>
      <c r="T761" s="141">
        <f t="shared" ref="T761:T776" si="128">R761/S761</f>
        <v>3995.7264957264961</v>
      </c>
      <c r="U761" s="16">
        <f>IF(U763=0,S764,IF(U763=1,(S763-S764)*U764+S764,IF(U763=2,(S762-S763)*U764+S763,IF(U763=3,(S761-S762)*U764+S762,S761))))</f>
        <v>5.0900000000000007</v>
      </c>
      <c r="V761" s="107">
        <f>(V$773-V$753)/5+V757</f>
        <v>17860</v>
      </c>
      <c r="W761" s="105">
        <f>(W$773-W$753)/5+W757</f>
        <v>4.16</v>
      </c>
      <c r="X761" s="141">
        <f t="shared" ref="X761:X776" si="129">V761/W761</f>
        <v>4293.2692307692305</v>
      </c>
      <c r="Y761" s="16">
        <f>IF(Y763=0,W764,IF(Y763=1,(W763-W764)*Y764+W764,IF(Y763=2,(W762-W763)*Y764+W763,IF(Y763=3,(W761-W762)*Y764+W762,W761))))</f>
        <v>4.3699999999999992</v>
      </c>
      <c r="Z761" s="107">
        <f>(Z$773-Z$753)/5+Z757</f>
        <v>16920</v>
      </c>
      <c r="AA761" s="105">
        <f>(AA$773-AA$753)/5+AA757</f>
        <v>3.62</v>
      </c>
      <c r="AB761" s="145">
        <f t="shared" ref="AB761:AB776" si="130">Z761/AA761</f>
        <v>4674.0331491712705</v>
      </c>
      <c r="AC761" s="59">
        <f>IF(AC763=0,AA764,IF(AC763=1,(AA763-AA764)*AC764+AA764,IF(AC763=2,(AA762-AA763)*AC764+AA763,IF(AC763=3,(AA761-AA762)*AC764+AA762,AA761))))</f>
        <v>3.6000000000000005</v>
      </c>
      <c r="AE761" s="23"/>
      <c r="AF761" s="23"/>
      <c r="AG761" s="23"/>
      <c r="AH761" s="23"/>
      <c r="AI761" s="23"/>
      <c r="AJ761" s="23"/>
      <c r="AK761" s="23"/>
      <c r="AL761" s="23"/>
    </row>
    <row r="762" spans="1:38" x14ac:dyDescent="0.25">
      <c r="A762" s="128"/>
      <c r="B762" s="187"/>
      <c r="C762" s="13">
        <f>C$1/(21-E$1)*(C$649-B761)</f>
        <v>1983.4710743801654</v>
      </c>
      <c r="D762" s="32">
        <f>(C762/P$1)^(1/1.3)*50+C$391+$C$2/2+$N$2/100*5+X$2/2</f>
        <v>30.846122751765503</v>
      </c>
      <c r="E762" s="28" t="s">
        <v>20</v>
      </c>
      <c r="F762" s="5">
        <v>14000</v>
      </c>
      <c r="G762" s="104">
        <f>(G$774-G$754)/5+G758</f>
        <v>6.3599999999999994</v>
      </c>
      <c r="H762" s="134">
        <f t="shared" si="125"/>
        <v>2201.2578616352203</v>
      </c>
      <c r="I762" s="63">
        <f>$C762/I761</f>
        <v>228.24753445111227</v>
      </c>
      <c r="J762" s="49">
        <v>14000</v>
      </c>
      <c r="K762" s="104">
        <f>(K$774-K$754)/5+K758</f>
        <v>5.8900000000000006</v>
      </c>
      <c r="L762" s="134">
        <f t="shared" si="126"/>
        <v>2376.9100169779285</v>
      </c>
      <c r="M762" s="63">
        <f>$C762/M761</f>
        <v>316.84841443772609</v>
      </c>
      <c r="N762" s="49">
        <v>14000</v>
      </c>
      <c r="O762" s="104">
        <f>(O$774-O$754)/5+O758</f>
        <v>5.42</v>
      </c>
      <c r="P762" s="134">
        <f t="shared" si="127"/>
        <v>2583.0258302583024</v>
      </c>
      <c r="Q762" s="63">
        <f>$C762/Q761</f>
        <v>348.58894101584627</v>
      </c>
      <c r="R762" s="49">
        <v>14000</v>
      </c>
      <c r="S762" s="104">
        <f>(S$774-S$754)/5+S758</f>
        <v>4.9499999999999993</v>
      </c>
      <c r="T762" s="139">
        <f t="shared" si="128"/>
        <v>2828.2828282828286</v>
      </c>
      <c r="U762" s="63">
        <f>$C762/U761</f>
        <v>389.67997532026817</v>
      </c>
      <c r="V762" s="49">
        <v>14000</v>
      </c>
      <c r="W762" s="104">
        <f>(W$774-W$754)/5+W758</f>
        <v>4.4799999999999995</v>
      </c>
      <c r="X762" s="139">
        <f t="shared" si="129"/>
        <v>3125.0000000000005</v>
      </c>
      <c r="Y762" s="63">
        <f>$C762/Y761</f>
        <v>453.88354104809287</v>
      </c>
      <c r="Z762" s="49">
        <v>14000</v>
      </c>
      <c r="AA762" s="104">
        <f>(AA$774-AA$754)/5+AA758</f>
        <v>3.9899999999999998</v>
      </c>
      <c r="AB762" s="147">
        <f t="shared" si="130"/>
        <v>3508.7719298245615</v>
      </c>
      <c r="AC762" s="63">
        <f>IF($C762&gt;Z761,AB761,$C762/AC761)</f>
        <v>550.96418732782365</v>
      </c>
      <c r="AL762" s="23"/>
    </row>
    <row r="763" spans="1:38" x14ac:dyDescent="0.25">
      <c r="A763" s="128"/>
      <c r="B763" s="187"/>
      <c r="C763" s="225">
        <f>C764/X$2/60/1.11</f>
        <v>6.113377550244822</v>
      </c>
      <c r="D763" s="38">
        <f>IF(AND(D762&lt;F$5,C762&lt;F764),C762/F764*100,IF(AND(D762&lt;J$5,C762&lt;J764),C762/(F764-((D762-F$5)/(J$5-F$5))*(F764-J764))*100,IF(AND(D762&lt;N$5,C762&lt;N764),C762/(J764-((D762-J$5)/(N$5-J$5))*(J764-N764))*100,IF(AND(D762&lt;R$5,C762&lt;R764),C762/(N764-((D762-N$5)/(R$5-N$5))*(N764-R764))*100,IF(AND(D762&lt;V$5,C766&lt;V764),C762/(R764-((D762-R$5)/(V$5-R$5))*(R764-V764))*100,100)))))</f>
        <v>29.409550558133134</v>
      </c>
      <c r="E763" s="28" t="s">
        <v>21</v>
      </c>
      <c r="F763" s="5">
        <v>11200</v>
      </c>
      <c r="G763" s="104">
        <f>(G$775-G$755)/5+G759</f>
        <v>6.84</v>
      </c>
      <c r="H763" s="134">
        <f t="shared" si="125"/>
        <v>1637.4269005847952</v>
      </c>
      <c r="I763" s="130">
        <f>IF($C762&gt;F762,3,IF($C762&gt;F763,2,IF($C762&gt;F764,1,0)))</f>
        <v>0</v>
      </c>
      <c r="J763" s="49">
        <v>11200</v>
      </c>
      <c r="K763" s="104">
        <f>(K$775-K$755)/5+K759</f>
        <v>6.33</v>
      </c>
      <c r="L763" s="134">
        <f t="shared" si="126"/>
        <v>1769.3522906793048</v>
      </c>
      <c r="M763" s="130">
        <f>IF($C762&gt;J762,3,IF($C762&gt;J763,2,IF($C762&gt;J764,1,0)))</f>
        <v>0</v>
      </c>
      <c r="N763" s="49">
        <v>11200</v>
      </c>
      <c r="O763" s="104">
        <f>(O$775-O$755)/5+O759</f>
        <v>5.9099999999999993</v>
      </c>
      <c r="P763" s="134">
        <f t="shared" si="127"/>
        <v>1895.0930626057532</v>
      </c>
      <c r="Q763" s="130">
        <f>IF($C762&gt;N762,3,IF($C762&gt;N763,2,IF($C762&gt;N764,1,0)))</f>
        <v>0</v>
      </c>
      <c r="R763" s="49">
        <v>11200</v>
      </c>
      <c r="S763" s="104">
        <f>(S$775-S$755)/5+S759</f>
        <v>5.4700000000000006</v>
      </c>
      <c r="T763" s="139">
        <f t="shared" si="128"/>
        <v>2047.5319926873856</v>
      </c>
      <c r="U763" s="130">
        <f>IF($C762&gt;R762,3,IF($C762&gt;R763,2,IF($C762&gt;R764,1,0)))</f>
        <v>0</v>
      </c>
      <c r="V763" s="49">
        <v>11200</v>
      </c>
      <c r="W763" s="104">
        <f>(W$775-W$755)/5+W759</f>
        <v>4.83</v>
      </c>
      <c r="X763" s="139">
        <f t="shared" si="129"/>
        <v>2318.840579710145</v>
      </c>
      <c r="Y763" s="130">
        <f>IF($C762&gt;V762,3,IF($C762&gt;V763,2,IF($C762&gt;V764,1,0)))</f>
        <v>0</v>
      </c>
      <c r="Z763" s="49">
        <v>11200</v>
      </c>
      <c r="AA763" s="104">
        <f>(AA$775-AA$755)/5+AA759</f>
        <v>4.1900000000000004</v>
      </c>
      <c r="AB763" s="147">
        <f t="shared" si="130"/>
        <v>2673.0310262529829</v>
      </c>
      <c r="AC763" s="129">
        <f>IF($C762&gt;Z761,4,IF($C762&gt;Z762,3,IF($C762&gt;Z763,2,IF($C762&gt;Z764,1,0))))</f>
        <v>0</v>
      </c>
      <c r="AL763" s="23"/>
    </row>
    <row r="764" spans="1:38" ht="15.75" thickBot="1" x14ac:dyDescent="0.3">
      <c r="A764" s="128"/>
      <c r="B764" s="188"/>
      <c r="C764" s="161">
        <f>D764*D761</f>
        <v>2035.7547242315259</v>
      </c>
      <c r="D764" s="33">
        <f>IF(AND(C762&gt;Z761,D762&gt;Z$5),AB761,IF(D762&gt;V$5,((D762-V$5)/(Z$5-V$5))*(AC762-Y762)+Y762,IF(D762&gt;R$5,((D762-R$5)/(V$5-R$5))*(Y762-U762)+U762,IF(D762&gt;N$5,((D762-N$5)/(R$5-N$5))*(U762-Q762)+Q762,IF(D762&gt;J$5,((D762-J$5)/(N$5-J$5))*(Q762-M762)+M762,IF(D762&gt;F$5,((D762-F$5)/(J$5-F$5))*(M762-I762)+I762,I762))))))</f>
        <v>280.04469648273107</v>
      </c>
      <c r="E764" s="29" t="s">
        <v>7</v>
      </c>
      <c r="F764" s="114">
        <f>(F$776-F$756)/5+F760</f>
        <v>7060</v>
      </c>
      <c r="G764" s="106">
        <f>(G$776-G$756)/5+G760</f>
        <v>8.69</v>
      </c>
      <c r="H764" s="135">
        <f t="shared" si="125"/>
        <v>812.42807825086311</v>
      </c>
      <c r="I764" s="131">
        <f>IF(I763=1,($C762-F764)/(F763-F764),IF(I763=2,($C762-F763)/(F762-F763),IF(I763=3,($C762-F762)/(F761-F762),0)))</f>
        <v>0</v>
      </c>
      <c r="J764" s="108">
        <f>(J$776-J$756)/5+J760</f>
        <v>6520</v>
      </c>
      <c r="K764" s="106">
        <f>(K$776-K$756)/5+K760</f>
        <v>6.26</v>
      </c>
      <c r="L764" s="135">
        <f t="shared" si="126"/>
        <v>1041.5335463258787</v>
      </c>
      <c r="M764" s="131">
        <f>IF(M763=1,($C762-J764)/(J763-J764),IF(M763=2,($C762-J763)/(J762-J763),IF(M763=3,($C762-J762)/(J761-J762),0)))</f>
        <v>0</v>
      </c>
      <c r="N764" s="108">
        <f>(N$776-N$756)/5+N760</f>
        <v>6100</v>
      </c>
      <c r="O764" s="106">
        <f>(O$776-O$756)/5+O760</f>
        <v>5.69</v>
      </c>
      <c r="P764" s="135">
        <f t="shared" si="127"/>
        <v>1072.0562390158173</v>
      </c>
      <c r="Q764" s="131">
        <f>IF(Q763=1,($C762-N764)/(N763-N764),IF(Q763=2,($C762-N763)/(N762-N763),IF(Q763=3,($C762-N762)/(N761-N762),0)))</f>
        <v>0</v>
      </c>
      <c r="R764" s="108">
        <f>(R$776-R$756)/5+R760</f>
        <v>5640</v>
      </c>
      <c r="S764" s="106">
        <f>(S$776-S$756)/5+S760</f>
        <v>5.0900000000000007</v>
      </c>
      <c r="T764" s="142">
        <f t="shared" si="128"/>
        <v>1108.0550098231824</v>
      </c>
      <c r="U764" s="131">
        <f>IF(U763=1,($C762-R764)/(R763-R764),IF(U763=2,($C762-R763)/(R762-R763),IF(U763=3,($C762-R762)/(R761-R762),0)))</f>
        <v>0</v>
      </c>
      <c r="V764" s="108">
        <f>(V$776-V$756)/5+V760</f>
        <v>5420</v>
      </c>
      <c r="W764" s="106">
        <f>(W$776-W$756)/5+W760</f>
        <v>4.3699999999999992</v>
      </c>
      <c r="X764" s="142">
        <f t="shared" si="129"/>
        <v>1240.2745995423343</v>
      </c>
      <c r="Y764" s="131">
        <f>IF(Y763=1,($C762-V764)/(V763-V764),IF(Y763=2,($C762-V763)/(V762-V763),IF(Y763=3,($C762-V762)/(V761-V762),0)))</f>
        <v>0</v>
      </c>
      <c r="Z764" s="108">
        <f>(Z$776-Z$756)/5+Z760</f>
        <v>5160</v>
      </c>
      <c r="AA764" s="106">
        <f>(AA$776-AA$756)/5+AA760</f>
        <v>3.6000000000000005</v>
      </c>
      <c r="AB764" s="148">
        <f t="shared" si="130"/>
        <v>1433.333333333333</v>
      </c>
      <c r="AC764" s="131">
        <f>IF(AC763=1,($C762-Z764)/(Z763-Z764),IF(AC763=2,($C762-Z763)/(Z762-Z763),IF(AC763=3,($C762-Z762)/(Z761-Z762),0)))</f>
        <v>0</v>
      </c>
      <c r="AL764" s="23"/>
    </row>
    <row r="765" spans="1:38" x14ac:dyDescent="0.25">
      <c r="A765" s="128"/>
      <c r="B765" s="186">
        <v>18</v>
      </c>
      <c r="C765" s="34"/>
      <c r="D765" s="31">
        <f>IF(D766&gt;V$5,(1-(D766-V$5)/(Z$5-V$5))*(Y765-AC765)+AC765,IF(D766&gt;R$5,(1-(D766-R$5)/(V$5-R$5))*(U765-Y765)+Y765,IF(D766&gt;N$5,(1-(D766-N$5)/(R$5-N$5))*(Q765-U765)+U765,IF(D766&gt;J$5,(1-(D766-J$5)/(N$5-J$5))*(M765-Q765)+Q765,IF(D766&gt;F$5,(1-(D766-F$5)/(J$5-F$5))*(I765-M765)+M765,I765)))))</f>
        <v>8.6916905191772891</v>
      </c>
      <c r="E765" s="27" t="s">
        <v>6</v>
      </c>
      <c r="F765" s="75">
        <f>(F$773-F$753)/5+F761</f>
        <v>20060</v>
      </c>
      <c r="G765" s="105">
        <f>(G$773-G$753)/5+G761</f>
        <v>6.4899999999999993</v>
      </c>
      <c r="H765" s="133">
        <f t="shared" ref="H765:H776" si="131">F765/G765</f>
        <v>3090.9090909090914</v>
      </c>
      <c r="I765" s="16">
        <f>IF(I767=0,G768,IF(I767=1,(G767-G768)*I768+G768,IF(I767=2,(G766-G767)*I768+G767,IF(I767=3,(G765-G766)*I768+G766,G765))))</f>
        <v>10.459999999999999</v>
      </c>
      <c r="J765" s="107">
        <f>(J$773-J$753)/5+J761</f>
        <v>19760</v>
      </c>
      <c r="K765" s="105">
        <f>(K$773-K$753)/5+K761</f>
        <v>5.8999999999999995</v>
      </c>
      <c r="L765" s="133">
        <f t="shared" si="126"/>
        <v>3349.1525423728817</v>
      </c>
      <c r="M765" s="16">
        <f>IF(M767=0,K768,IF(M767=1,(K767-K768)*M768+K768,IF(M767=2,(K766-K767)*M768+K767,IF(M767=3,(K765-K766)*M768+K766,K765))))</f>
        <v>6.84</v>
      </c>
      <c r="N765" s="107">
        <f>(N$773-N$753)/5+N761</f>
        <v>19460</v>
      </c>
      <c r="O765" s="105">
        <f>(O$773-O$753)/5+O761</f>
        <v>5.3500000000000005</v>
      </c>
      <c r="P765" s="133">
        <f t="shared" si="127"/>
        <v>3637.3831775700933</v>
      </c>
      <c r="Q765" s="16">
        <f>IF(Q767=0,O768,IF(Q767=1,(O767-O768)*Q768+O768,IF(Q767=2,(O766-O767)*Q768+O767,IF(Q767=3,(O765-O766)*Q768+O766,O765))))</f>
        <v>6.0100000000000007</v>
      </c>
      <c r="R765" s="107">
        <f>(R$773-R$753)/5+R761</f>
        <v>19200</v>
      </c>
      <c r="S765" s="105">
        <f>(S$773-S$753)/5+S761</f>
        <v>4.7699999999999996</v>
      </c>
      <c r="T765" s="141">
        <f t="shared" si="128"/>
        <v>4025.1572327044028</v>
      </c>
      <c r="U765" s="16">
        <f>IF(U767=0,S768,IF(U767=1,(S767-S768)*U768+S768,IF(U767=2,(S766-S767)*U768+S767,IF(U767=3,(S765-S766)*U768+S766,S765))))</f>
        <v>5.160000000000001</v>
      </c>
      <c r="V765" s="107">
        <f>(V$773-V$753)/5+V761</f>
        <v>18340</v>
      </c>
      <c r="W765" s="105">
        <f>(W$773-W$753)/5+W761</f>
        <v>4.24</v>
      </c>
      <c r="X765" s="141">
        <f t="shared" si="129"/>
        <v>4325.4716981132069</v>
      </c>
      <c r="Y765" s="16">
        <f>IF(Y767=0,W768,IF(Y767=1,(W767-W768)*Y768+W768,IF(Y767=2,(W766-W767)*Y768+W767,IF(Y767=3,(W765-W766)*Y768+W766,W765))))</f>
        <v>4.379999999999999</v>
      </c>
      <c r="Z765" s="107">
        <f>(Z$773-Z$753)/5+Z761</f>
        <v>17380</v>
      </c>
      <c r="AA765" s="105">
        <f>(AA$773-AA$753)/5+AA761</f>
        <v>3.68</v>
      </c>
      <c r="AB765" s="145">
        <f t="shared" si="130"/>
        <v>4722.826086956522</v>
      </c>
      <c r="AC765" s="59">
        <f>IF(AC767=0,AA768,IF(AC767=1,(AA767-AA768)*AC768+AA768,IF(AC767=2,(AA766-AA767)*AC768+AA767,IF(AC767=3,(AA765-AA766)*AC768+AA766,AA765))))</f>
        <v>3.5500000000000007</v>
      </c>
      <c r="AE765" s="23"/>
      <c r="AF765" s="23"/>
      <c r="AG765" s="23"/>
      <c r="AH765" s="23"/>
      <c r="AI765" s="23"/>
      <c r="AJ765" s="23"/>
      <c r="AK765" s="23"/>
      <c r="AL765" s="23"/>
    </row>
    <row r="766" spans="1:38" x14ac:dyDescent="0.25">
      <c r="A766" s="128"/>
      <c r="B766" s="187"/>
      <c r="C766" s="13">
        <f>C$1/(21-E$1)*(C$649-B765)</f>
        <v>1652.8925619834713</v>
      </c>
      <c r="D766" s="32">
        <f>(C766/P$1)^(1/1.3)*50+C$391+$C$2/2+$N$2/100*5+X$2/2</f>
        <v>29.884832819952237</v>
      </c>
      <c r="E766" s="28" t="s">
        <v>20</v>
      </c>
      <c r="F766" s="5">
        <v>14000</v>
      </c>
      <c r="G766" s="104">
        <f>(G$774-G$754)/5+G762</f>
        <v>6.7899999999999991</v>
      </c>
      <c r="H766" s="134">
        <f t="shared" si="131"/>
        <v>2061.855670103093</v>
      </c>
      <c r="I766" s="63">
        <f>$C766/I765</f>
        <v>158.02032141333379</v>
      </c>
      <c r="J766" s="49">
        <v>14000</v>
      </c>
      <c r="K766" s="104">
        <f>(K$774-K$754)/5+K762</f>
        <v>6.2100000000000009</v>
      </c>
      <c r="L766" s="134">
        <f t="shared" si="126"/>
        <v>2254.428341384863</v>
      </c>
      <c r="M766" s="63">
        <f>$C766/M765</f>
        <v>241.65095935430867</v>
      </c>
      <c r="N766" s="49">
        <v>14000</v>
      </c>
      <c r="O766" s="104">
        <f>(O$774-O$754)/5+O762</f>
        <v>5.63</v>
      </c>
      <c r="P766" s="134">
        <f t="shared" si="127"/>
        <v>2486.6785079928954</v>
      </c>
      <c r="Q766" s="63">
        <f>$C766/Q765</f>
        <v>275.02372079591868</v>
      </c>
      <c r="R766" s="49">
        <v>14000</v>
      </c>
      <c r="S766" s="104">
        <f>(S$774-S$754)/5+S762</f>
        <v>5.0499999999999989</v>
      </c>
      <c r="T766" s="139">
        <f t="shared" si="128"/>
        <v>2772.2772277227727</v>
      </c>
      <c r="U766" s="63">
        <f>$C766/U765</f>
        <v>320.32801588826959</v>
      </c>
      <c r="V766" s="49">
        <v>14000</v>
      </c>
      <c r="W766" s="104">
        <f>(W$774-W$754)/5+W762</f>
        <v>4.5699999999999994</v>
      </c>
      <c r="X766" s="139">
        <f t="shared" si="129"/>
        <v>3063.4573304157552</v>
      </c>
      <c r="Y766" s="63">
        <f>$C766/Y765</f>
        <v>377.3727310464547</v>
      </c>
      <c r="Z766" s="49">
        <v>14000</v>
      </c>
      <c r="AA766" s="104">
        <f>(AA$774-AA$754)/5+AA762</f>
        <v>4.0599999999999996</v>
      </c>
      <c r="AB766" s="147">
        <f t="shared" si="130"/>
        <v>3448.275862068966</v>
      </c>
      <c r="AC766" s="63">
        <f>IF($C766&gt;Z765,AB765,$C766/AC765)</f>
        <v>465.60353858689325</v>
      </c>
      <c r="AL766" s="23"/>
    </row>
    <row r="767" spans="1:38" x14ac:dyDescent="0.25">
      <c r="A767" s="128"/>
      <c r="B767" s="187"/>
      <c r="C767" s="225">
        <f>C768/X$2/60/1.11</f>
        <v>5.1908052104407147</v>
      </c>
      <c r="D767" s="38">
        <f>IF(AND(D766&lt;F$5,C766&lt;F768),C766/F768*100,IF(AND(D766&lt;J$5,C766&lt;J768),C766/(F768-((D766-F$5)/(J$5-F$5))*(F768-J768))*100,IF(AND(D766&lt;N$5,C766&lt;N768),C766/(J768-((D766-J$5)/(N$5-J$5))*(J768-N768))*100,IF(AND(D766&lt;R$5,C766&lt;R768),C766/(N768-((D766-N$5)/(R$5-N$5))*(N768-R768))*100,IF(AND(D766&lt;V$5,C770&lt;V768),C766/(R768-((D766-R$5)/(V$5-R$5))*(R768-V768))*100,100)))))</f>
        <v>24.072012692774443</v>
      </c>
      <c r="E767" s="28" t="s">
        <v>21</v>
      </c>
      <c r="F767" s="5">
        <v>11200</v>
      </c>
      <c r="G767" s="104">
        <f>(G$775-G$755)/5+G763</f>
        <v>7.26</v>
      </c>
      <c r="H767" s="134">
        <f t="shared" si="131"/>
        <v>1542.6997245179064</v>
      </c>
      <c r="I767" s="130">
        <f>IF($C766&gt;F766,3,IF($C766&gt;F767,2,IF($C766&gt;F768,1,0)))</f>
        <v>0</v>
      </c>
      <c r="J767" s="49">
        <v>11200</v>
      </c>
      <c r="K767" s="104">
        <f>(K$775-K$755)/5+K763</f>
        <v>6.67</v>
      </c>
      <c r="L767" s="134">
        <f t="shared" si="126"/>
        <v>1679.1604197901049</v>
      </c>
      <c r="M767" s="130">
        <f>IF($C766&gt;J766,3,IF($C766&gt;J767,2,IF($C766&gt;J768,1,0)))</f>
        <v>0</v>
      </c>
      <c r="N767" s="49">
        <v>11200</v>
      </c>
      <c r="O767" s="104">
        <f>(O$775-O$755)/5+O763</f>
        <v>6.1399999999999988</v>
      </c>
      <c r="P767" s="134">
        <f t="shared" si="127"/>
        <v>1824.1042345276876</v>
      </c>
      <c r="Q767" s="130">
        <f>IF($C766&gt;N766,3,IF($C766&gt;N767,2,IF($C766&gt;N768,1,0)))</f>
        <v>0</v>
      </c>
      <c r="R767" s="49">
        <v>11200</v>
      </c>
      <c r="S767" s="104">
        <f>(S$775-S$755)/5+S763</f>
        <v>5.580000000000001</v>
      </c>
      <c r="T767" s="139">
        <f t="shared" si="128"/>
        <v>2007.1684587813616</v>
      </c>
      <c r="U767" s="130">
        <f>IF($C766&gt;R766,3,IF($C766&gt;R767,2,IF($C766&gt;R768,1,0)))</f>
        <v>0</v>
      </c>
      <c r="V767" s="49">
        <v>11200</v>
      </c>
      <c r="W767" s="104">
        <f>(W$775-W$755)/5+W763</f>
        <v>4.92</v>
      </c>
      <c r="X767" s="139">
        <f t="shared" si="129"/>
        <v>2276.4227642276423</v>
      </c>
      <c r="Y767" s="130">
        <f>IF($C766&gt;V766,3,IF($C766&gt;V767,2,IF($C766&gt;V768,1,0)))</f>
        <v>0</v>
      </c>
      <c r="Z767" s="49">
        <v>11200</v>
      </c>
      <c r="AA767" s="104">
        <f>(AA$775-AA$755)/5+AA763</f>
        <v>4.2600000000000007</v>
      </c>
      <c r="AB767" s="147">
        <f t="shared" si="130"/>
        <v>2629.1079812206567</v>
      </c>
      <c r="AC767" s="129">
        <f>IF($C766&gt;Z765,4,IF($C766&gt;Z766,3,IF($C766&gt;Z767,2,IF($C766&gt;Z768,1,0))))</f>
        <v>0</v>
      </c>
      <c r="AL767" s="23"/>
    </row>
    <row r="768" spans="1:38" ht="15.75" thickBot="1" x14ac:dyDescent="0.3">
      <c r="A768" s="128"/>
      <c r="B768" s="188"/>
      <c r="C768" s="161">
        <f>D768*D765</f>
        <v>1728.538135076758</v>
      </c>
      <c r="D768" s="33">
        <f>IF(AND(C766&gt;Z765,D766&gt;Z$5),AB765,IF(D766&gt;V$5,((D766-V$5)/(Z$5-V$5))*(AC766-Y766)+Y766,IF(D766&gt;R$5,((D766-R$5)/(V$5-R$5))*(Y766-U766)+U766,IF(D766&gt;N$5,((D766-N$5)/(R$5-N$5))*(U766-Q766)+Q766,IF(D766&gt;J$5,((D766-J$5)/(N$5-J$5))*(Q766-M766)+M766,IF(D766&gt;F$5,((D766-F$5)/(J$5-F$5))*(M766-I766)+I766,I766))))))</f>
        <v>198.87248991009548</v>
      </c>
      <c r="E768" s="29" t="s">
        <v>7</v>
      </c>
      <c r="F768" s="114">
        <f>(F$776-F$756)/5+F764</f>
        <v>7140</v>
      </c>
      <c r="G768" s="106">
        <f>(G$776-G$756)/5+G764</f>
        <v>10.459999999999999</v>
      </c>
      <c r="H768" s="135">
        <f t="shared" si="131"/>
        <v>682.60038240917788</v>
      </c>
      <c r="I768" s="131">
        <f>IF(I767=1,($C766-F768)/(F767-F768),IF(I767=2,($C766-F767)/(F766-F767),IF(I767=3,($C766-F766)/(F765-F766),0)))</f>
        <v>0</v>
      </c>
      <c r="J768" s="108">
        <f>(J$776-J$756)/5+J764</f>
        <v>6580</v>
      </c>
      <c r="K768" s="106">
        <f>(K$776-K$756)/5+K764</f>
        <v>6.84</v>
      </c>
      <c r="L768" s="135">
        <f t="shared" si="126"/>
        <v>961.98830409356731</v>
      </c>
      <c r="M768" s="131">
        <f>IF(M767=1,($C766-J768)/(J767-J768),IF(M767=2,($C766-J767)/(J766-J767),IF(M767=3,($C766-J766)/(J765-J766),0)))</f>
        <v>0</v>
      </c>
      <c r="N768" s="108">
        <f>(N$776-N$756)/5+N764</f>
        <v>6200</v>
      </c>
      <c r="O768" s="106">
        <f>(O$776-O$756)/5+O764</f>
        <v>6.0100000000000007</v>
      </c>
      <c r="P768" s="135">
        <f t="shared" si="127"/>
        <v>1031.6139767054908</v>
      </c>
      <c r="Q768" s="131">
        <f>IF(Q767=1,($C766-N768)/(N767-N768),IF(Q767=2,($C766-N767)/(N766-N767),IF(Q767=3,($C766-N766)/(N765-N766),0)))</f>
        <v>0</v>
      </c>
      <c r="R768" s="108">
        <f>(R$776-R$756)/5+R764</f>
        <v>5760</v>
      </c>
      <c r="S768" s="106">
        <f>(S$776-S$756)/5+S764</f>
        <v>5.160000000000001</v>
      </c>
      <c r="T768" s="142">
        <f t="shared" si="128"/>
        <v>1116.2790697674416</v>
      </c>
      <c r="U768" s="131">
        <f>IF(U767=1,($C766-R768)/(R767-R768),IF(U767=2,($C766-R767)/(R766-R767),IF(U767=3,($C766-R766)/(R765-R766),0)))</f>
        <v>0</v>
      </c>
      <c r="V768" s="108">
        <f>(V$776-V$756)/5+V764</f>
        <v>5480</v>
      </c>
      <c r="W768" s="106">
        <f>(W$776-W$756)/5+W764</f>
        <v>4.379999999999999</v>
      </c>
      <c r="X768" s="142">
        <f t="shared" si="129"/>
        <v>1251.1415525114157</v>
      </c>
      <c r="Y768" s="131">
        <f>IF(Y767=1,($C766-V768)/(V767-V768),IF(Y767=2,($C766-V767)/(V766-V767),IF(Y767=3,($C766-V766)/(V765-V766),0)))</f>
        <v>0</v>
      </c>
      <c r="Z768" s="108">
        <f>(Z$776-Z$756)/5+Z764</f>
        <v>5140</v>
      </c>
      <c r="AA768" s="106">
        <f>(AA$776-AA$756)/5+AA764</f>
        <v>3.5500000000000007</v>
      </c>
      <c r="AB768" s="148">
        <f t="shared" si="130"/>
        <v>1447.8873239436616</v>
      </c>
      <c r="AC768" s="131">
        <f>IF(AC767=1,($C766-Z768)/(Z767-Z768),IF(AC767=2,($C766-Z767)/(Z766-Z767),IF(AC767=3,($C766-Z766)/(Z765-Z766),0)))</f>
        <v>0</v>
      </c>
      <c r="AL768" s="23"/>
    </row>
    <row r="769" spans="1:38" x14ac:dyDescent="0.25">
      <c r="A769" s="128"/>
      <c r="B769" s="186">
        <v>19</v>
      </c>
      <c r="C769" s="25"/>
      <c r="D769" s="31">
        <f>IF(D770&gt;V$5,(1-(D770-V$5)/(Z$5-V$5))*(Y769-AC769)+AC769,IF(D770&gt;R$5,(1-(D770-R$5)/(V$5-R$5))*(U769-Y769)+Y769,IF(D770&gt;N$5,(1-(D770-N$5)/(R$5-N$5))*(Q769-U769)+U769,IF(D770&gt;J$5,(1-(D770-J$5)/(N$5-J$5))*(M769-Q769)+Q769,IF(D770&gt;F$5,(1-(D770-F$5)/(J$5-F$5))*(I769-M769)+M769,I769)))))</f>
        <v>10.364785826532611</v>
      </c>
      <c r="E769" s="27" t="s">
        <v>6</v>
      </c>
      <c r="F769" s="75">
        <f>(F$773-F$753)/5+F765</f>
        <v>20580</v>
      </c>
      <c r="G769" s="105">
        <f>(G$773-G$753)/5+G765</f>
        <v>6.8699999999999992</v>
      </c>
      <c r="H769" s="133">
        <f t="shared" si="131"/>
        <v>2995.6331877729262</v>
      </c>
      <c r="I769" s="16">
        <f>IF(I771=0,G772,IF(I771=1,(G771-G772)*I772+G772,IF(I771=2,(G770-G771)*I772+G771,IF(I771=3,(G769-G770)*I772+G770,G769))))</f>
        <v>12.229999999999999</v>
      </c>
      <c r="J769" s="107">
        <f>(J$773-J$753)/5+J765</f>
        <v>20280</v>
      </c>
      <c r="K769" s="105">
        <f>(K$773-K$753)/5+K765</f>
        <v>6.1999999999999993</v>
      </c>
      <c r="L769" s="133">
        <f t="shared" si="126"/>
        <v>3270.9677419354844</v>
      </c>
      <c r="M769" s="16">
        <f>IF(M771=0,K772,IF(M771=1,(K771-K772)*M772+K772,IF(M771=2,(K770-K771)*M772+K771,IF(M771=3,(K769-K770)*M772+K770,K769))))</f>
        <v>7.42</v>
      </c>
      <c r="N769" s="107">
        <f>(N$773-N$753)/5+N765</f>
        <v>19980</v>
      </c>
      <c r="O769" s="105">
        <f>(O$773-O$753)/5+O765</f>
        <v>5.5500000000000007</v>
      </c>
      <c r="P769" s="133">
        <f t="shared" si="127"/>
        <v>3599.9999999999995</v>
      </c>
      <c r="Q769" s="16">
        <f>IF(Q771=0,O772,IF(Q771=1,(O771-O772)*Q772+O772,IF(Q771=2,(O770-O771)*Q772+O771,IF(Q771=3,(O769-O770)*Q772+O770,O769))))</f>
        <v>6.330000000000001</v>
      </c>
      <c r="R769" s="107">
        <f>(R$773-R$753)/5+R765</f>
        <v>19700</v>
      </c>
      <c r="S769" s="105">
        <f>(S$773-S$753)/5+S765</f>
        <v>4.8599999999999994</v>
      </c>
      <c r="T769" s="141">
        <f t="shared" si="128"/>
        <v>4053.4979423868317</v>
      </c>
      <c r="U769" s="16">
        <f>IF(U771=0,S772,IF(U771=1,(S771-S772)*U772+S772,IF(U771=2,(S770-S771)*U772+S771,IF(U771=3,(S769-S770)*U772+S770,S769))))</f>
        <v>5.2300000000000013</v>
      </c>
      <c r="V769" s="107">
        <f>(V$773-V$753)/5+V765</f>
        <v>18820</v>
      </c>
      <c r="W769" s="105">
        <f>(W$773-W$753)/5+W765</f>
        <v>4.32</v>
      </c>
      <c r="X769" s="141">
        <f t="shared" si="129"/>
        <v>4356.4814814814808</v>
      </c>
      <c r="Y769" s="16">
        <f>IF(Y771=0,W772,IF(Y771=1,(W771-W772)*Y772+W772,IF(Y771=2,(W770-W771)*Y772+W771,IF(Y771=3,(W769-W770)*Y772+W770,W769))))</f>
        <v>4.3899999999999988</v>
      </c>
      <c r="Z769" s="107">
        <f>(Z$773-Z$753)/5+Z765</f>
        <v>17840</v>
      </c>
      <c r="AA769" s="105">
        <f>(AA$773-AA$753)/5+AA765</f>
        <v>3.74</v>
      </c>
      <c r="AB769" s="145">
        <f t="shared" si="130"/>
        <v>4770.0534759358288</v>
      </c>
      <c r="AC769" s="59">
        <f>IF(AC771=0,AA772,IF(AC771=1,(AA771-AA772)*AC772+AA772,IF(AC771=2,(AA770-AA771)*AC772+AA771,IF(AC771=3,(AA769-AA770)*AC772+AA770,AA769))))</f>
        <v>3.5000000000000009</v>
      </c>
      <c r="AE769" s="23"/>
      <c r="AF769" s="23"/>
      <c r="AG769" s="23"/>
      <c r="AH769" s="23"/>
      <c r="AI769" s="23"/>
      <c r="AJ769" s="23"/>
      <c r="AK769" s="23"/>
      <c r="AL769" s="23"/>
    </row>
    <row r="770" spans="1:38" x14ac:dyDescent="0.25">
      <c r="A770" s="128"/>
      <c r="B770" s="187"/>
      <c r="C770" s="13">
        <f>C$1/(21-E$1)*(C$649-B769)</f>
        <v>1322.3140495867769</v>
      </c>
      <c r="D770" s="32">
        <f>(C770/P$1)^(1/1.3)*50+C$391+$C$2/2+$N$2/100*5+X$2/2</f>
        <v>28.877784144422844</v>
      </c>
      <c r="E770" s="28" t="s">
        <v>20</v>
      </c>
      <c r="F770" s="5">
        <v>14000</v>
      </c>
      <c r="G770" s="104">
        <f>(G$774-G$754)/5+G766</f>
        <v>7.2199999999999989</v>
      </c>
      <c r="H770" s="134">
        <f t="shared" si="131"/>
        <v>1939.0581717451525</v>
      </c>
      <c r="I770" s="63">
        <f>$C770/I769</f>
        <v>108.12052735787221</v>
      </c>
      <c r="J770" s="49">
        <v>14000</v>
      </c>
      <c r="K770" s="104">
        <f>(K$774-K$754)/5+K766</f>
        <v>6.5300000000000011</v>
      </c>
      <c r="L770" s="134">
        <f t="shared" si="126"/>
        <v>2143.950995405819</v>
      </c>
      <c r="M770" s="63">
        <f>$C770/M769</f>
        <v>178.20944064511818</v>
      </c>
      <c r="N770" s="49">
        <v>14000</v>
      </c>
      <c r="O770" s="104">
        <f>(O$774-O$754)/5+O766</f>
        <v>5.84</v>
      </c>
      <c r="P770" s="134">
        <f t="shared" si="127"/>
        <v>2397.2602739726026</v>
      </c>
      <c r="Q770" s="63">
        <f>$C770/Q769</f>
        <v>208.89637434230281</v>
      </c>
      <c r="R770" s="49">
        <v>14000</v>
      </c>
      <c r="S770" s="104">
        <f>(S$774-S$754)/5+S766</f>
        <v>5.1499999999999986</v>
      </c>
      <c r="T770" s="139">
        <f t="shared" si="128"/>
        <v>2718.4466019417482</v>
      </c>
      <c r="U770" s="63">
        <f>$C770/U769</f>
        <v>252.83251426133396</v>
      </c>
      <c r="V770" s="49">
        <v>14000</v>
      </c>
      <c r="W770" s="104">
        <f>(W$774-W$754)/5+W766</f>
        <v>4.6599999999999993</v>
      </c>
      <c r="X770" s="139">
        <f t="shared" si="129"/>
        <v>3004.2918454935625</v>
      </c>
      <c r="Y770" s="63">
        <f>$C770/Y769</f>
        <v>301.21048965530235</v>
      </c>
      <c r="Z770" s="49">
        <v>14000</v>
      </c>
      <c r="AA770" s="104">
        <f>(AA$774-AA$754)/5+AA766</f>
        <v>4.13</v>
      </c>
      <c r="AB770" s="147">
        <f t="shared" si="130"/>
        <v>3389.8305084745762</v>
      </c>
      <c r="AC770" s="63">
        <f>IF($C770&gt;Z769,AB769,$C770/AC769)</f>
        <v>377.80401416765045</v>
      </c>
      <c r="AL770" s="23"/>
    </row>
    <row r="771" spans="1:38" x14ac:dyDescent="0.25">
      <c r="A771" s="128"/>
      <c r="B771" s="187"/>
      <c r="C771" s="225">
        <f>C772/X$2/60/1.11</f>
        <v>4.2112621271622137</v>
      </c>
      <c r="D771" s="38">
        <f>IF(AND(D770&lt;F$5,C770&lt;F772),C770/F772*100,IF(AND(D770&lt;J$5,C770&lt;J772),C770/(F772-((D770-F$5)/(J$5-F$5))*(F772-J772))*100,IF(AND(D770&lt;N$5,C770&lt;N772),C770/(J772-((D770-J$5)/(N$5-J$5))*(J772-N772))*100,IF(AND(D770&lt;R$5,C770&lt;R772),C770/(N772-((D770-N$5)/(R$5-N$5))*(N772-R772))*100,IF(AND(D770&lt;V$5,C774&lt;V772),C770/(R772-((D770-R$5)/(V$5-R$5))*(R772-V772))*100,100)))))</f>
        <v>18.903464135975696</v>
      </c>
      <c r="E771" s="28" t="s">
        <v>21</v>
      </c>
      <c r="F771" s="5">
        <v>11200</v>
      </c>
      <c r="G771" s="104">
        <f>(G$775-G$755)/5+G767</f>
        <v>7.68</v>
      </c>
      <c r="H771" s="134">
        <f t="shared" si="131"/>
        <v>1458.3333333333335</v>
      </c>
      <c r="I771" s="130">
        <f>IF($C770&gt;F770,3,IF($C770&gt;F771,2,IF($C770&gt;F772,1,0)))</f>
        <v>0</v>
      </c>
      <c r="J771" s="49">
        <v>11200</v>
      </c>
      <c r="K771" s="104">
        <f>(K$775-K$755)/5+K767</f>
        <v>7.01</v>
      </c>
      <c r="L771" s="134">
        <f t="shared" si="126"/>
        <v>1597.7175463623396</v>
      </c>
      <c r="M771" s="130">
        <f>IF($C770&gt;J770,3,IF($C770&gt;J771,2,IF($C770&gt;J772,1,0)))</f>
        <v>0</v>
      </c>
      <c r="N771" s="49">
        <v>11200</v>
      </c>
      <c r="O771" s="104">
        <f>(O$775-O$755)/5+O767</f>
        <v>6.3699999999999983</v>
      </c>
      <c r="P771" s="134">
        <f t="shared" si="127"/>
        <v>1758.2417582417586</v>
      </c>
      <c r="Q771" s="130">
        <f>IF($C770&gt;N770,3,IF($C770&gt;N771,2,IF($C770&gt;N772,1,0)))</f>
        <v>0</v>
      </c>
      <c r="R771" s="49">
        <v>11200</v>
      </c>
      <c r="S771" s="104">
        <f>(S$775-S$755)/5+S767</f>
        <v>5.6900000000000013</v>
      </c>
      <c r="T771" s="139">
        <f t="shared" si="128"/>
        <v>1968.3655536028116</v>
      </c>
      <c r="U771" s="130">
        <f>IF($C770&gt;R770,3,IF($C770&gt;R771,2,IF($C770&gt;R772,1,0)))</f>
        <v>0</v>
      </c>
      <c r="V771" s="49">
        <v>11200</v>
      </c>
      <c r="W771" s="104">
        <f>(W$775-W$755)/5+W767</f>
        <v>5.01</v>
      </c>
      <c r="X771" s="139">
        <f t="shared" si="129"/>
        <v>2235.5289421157686</v>
      </c>
      <c r="Y771" s="130">
        <f>IF($C770&gt;V770,3,IF($C770&gt;V771,2,IF($C770&gt;V772,1,0)))</f>
        <v>0</v>
      </c>
      <c r="Z771" s="49">
        <v>11200</v>
      </c>
      <c r="AA771" s="104">
        <f>(AA$775-AA$755)/5+AA767</f>
        <v>4.330000000000001</v>
      </c>
      <c r="AB771" s="147">
        <f t="shared" si="130"/>
        <v>2586.605080831408</v>
      </c>
      <c r="AC771" s="129">
        <f>IF($C770&gt;Z769,4,IF($C770&gt;Z770,3,IF($C770&gt;Z771,2,IF($C770&gt;Z772,1,0))))</f>
        <v>0</v>
      </c>
      <c r="AL771" s="23"/>
    </row>
    <row r="772" spans="1:38" ht="15.75" thickBot="1" x14ac:dyDescent="0.3">
      <c r="A772" s="128"/>
      <c r="B772" s="188"/>
      <c r="C772" s="161">
        <f>D772*D769</f>
        <v>1402.3502883450171</v>
      </c>
      <c r="D772" s="33">
        <f>IF(AND(C770&gt;Z769,D770&gt;Z$5),AB769,IF(D770&gt;V$5,((D770-V$5)/(Z$5-V$5))*(AC770-Y770)+Y770,IF(D770&gt;R$5,((D770-R$5)/(V$5-R$5))*(Y770-U770)+U770,IF(D770&gt;N$5,((D770-N$5)/(R$5-N$5))*(U770-Q770)+Q770,IF(D770&gt;J$5,((D770-J$5)/(N$5-J$5))*(Q770-M770)+M770,IF(D770&gt;F$5,((D770-F$5)/(J$5-F$5))*(M770-I770)+I770,I770))))))</f>
        <v>135.29949502238321</v>
      </c>
      <c r="E772" s="29" t="s">
        <v>7</v>
      </c>
      <c r="F772" s="114">
        <f>(F$776-F$756)/5+F768</f>
        <v>7220</v>
      </c>
      <c r="G772" s="106">
        <f>(G$776-G$756)/5+G768</f>
        <v>12.229999999999999</v>
      </c>
      <c r="H772" s="135">
        <f t="shared" si="131"/>
        <v>590.35159443990199</v>
      </c>
      <c r="I772" s="131">
        <f>IF(I771=1,($C770-F772)/(F771-F772),IF(I771=2,($C770-F771)/(F770-F771),IF(I771=3,($C770-F770)/(F769-F770),0)))</f>
        <v>0</v>
      </c>
      <c r="J772" s="108">
        <f>(J$776-J$756)/5+J768</f>
        <v>6640</v>
      </c>
      <c r="K772" s="106">
        <f>(K$776-K$756)/5+K768</f>
        <v>7.42</v>
      </c>
      <c r="L772" s="135">
        <f t="shared" si="126"/>
        <v>894.87870619946091</v>
      </c>
      <c r="M772" s="131">
        <f>IF(M771=1,($C770-J772)/(J771-J772),IF(M771=2,($C770-J771)/(J770-J771),IF(M771=3,($C770-J770)/(J769-J770),0)))</f>
        <v>0</v>
      </c>
      <c r="N772" s="108">
        <f>(N$776-N$756)/5+N768</f>
        <v>6300</v>
      </c>
      <c r="O772" s="106">
        <f>(O$776-O$756)/5+O768</f>
        <v>6.330000000000001</v>
      </c>
      <c r="P772" s="135">
        <f t="shared" si="127"/>
        <v>995.2606635071088</v>
      </c>
      <c r="Q772" s="131">
        <f>IF(Q771=1,($C770-N772)/(N771-N772),IF(Q771=2,($C770-N771)/(N770-N771),IF(Q771=3,($C770-N770)/(N769-N770),0)))</f>
        <v>0</v>
      </c>
      <c r="R772" s="108">
        <f>(R$776-R$756)/5+R768</f>
        <v>5880</v>
      </c>
      <c r="S772" s="106">
        <f>(S$776-S$756)/5+S768</f>
        <v>5.2300000000000013</v>
      </c>
      <c r="T772" s="142">
        <f t="shared" si="128"/>
        <v>1124.2829827915866</v>
      </c>
      <c r="U772" s="131">
        <f>IF(U771=1,($C770-R772)/(R771-R772),IF(U771=2,($C770-R771)/(R770-R771),IF(U771=3,($C770-R770)/(R769-R770),0)))</f>
        <v>0</v>
      </c>
      <c r="V772" s="108">
        <f>(V$776-V$756)/5+V768</f>
        <v>5540</v>
      </c>
      <c r="W772" s="106">
        <f>(W$776-W$756)/5+W768</f>
        <v>4.3899999999999988</v>
      </c>
      <c r="X772" s="142">
        <f t="shared" si="129"/>
        <v>1261.958997722096</v>
      </c>
      <c r="Y772" s="131">
        <f>IF(Y771=1,($C770-V772)/(V771-V772),IF(Y771=2,($C770-V771)/(V770-V771),IF(Y771=3,($C770-V770)/(V769-V770),0)))</f>
        <v>0</v>
      </c>
      <c r="Z772" s="108">
        <f>(Z$776-Z$756)/5+Z768</f>
        <v>5120</v>
      </c>
      <c r="AA772" s="106">
        <f>(AA$776-AA$756)/5+AA768</f>
        <v>3.5000000000000009</v>
      </c>
      <c r="AB772" s="148">
        <f t="shared" si="130"/>
        <v>1462.8571428571424</v>
      </c>
      <c r="AC772" s="131">
        <f>IF(AC771=1,($C770-Z772)/(Z771-Z772),IF(AC771=2,($C770-Z771)/(Z770-Z771),IF(AC771=3,($C770-Z770)/(Z769-Z770),0)))</f>
        <v>0</v>
      </c>
      <c r="AL772" s="23"/>
    </row>
    <row r="773" spans="1:38" x14ac:dyDescent="0.25">
      <c r="A773" s="128"/>
      <c r="B773" s="186">
        <v>20</v>
      </c>
      <c r="C773" s="25"/>
      <c r="D773" s="31">
        <f>IF(D774&gt;V$5,(1-(D774-V$5)/(Z$5-V$5))*(Y773-AC773)+AC773,IF(D774&gt;R$5,(1-(D774-R$5)/(V$5-R$5))*(U773-Y773)+Y773,IF(D774&gt;N$5,(1-(D774-N$5)/(R$5-N$5))*(Q773-U773)+U773,IF(D774&gt;J$5,(1-(D774-J$5)/(N$5-J$5))*(M773-Q773)+Q773,IF(D774&gt;F$5,(1-(D774-F$5)/(J$5-F$5))*(I773-M773)+M773,I773)))))</f>
        <v>12.313884624938842</v>
      </c>
      <c r="E773" s="27" t="s">
        <v>6</v>
      </c>
      <c r="F773" s="45">
        <v>21100</v>
      </c>
      <c r="G773" s="78">
        <v>7.25</v>
      </c>
      <c r="H773" s="138">
        <f t="shared" si="131"/>
        <v>2910.344827586207</v>
      </c>
      <c r="I773" s="64">
        <f>IF(I775=0,G776,IF(I775=1,(G775-G776)*I776+G776,IF(I775=2,(G774-G775)*I776+G775,IF(I775=3,(G773-G774)*I776+G774,G773))))</f>
        <v>14</v>
      </c>
      <c r="J773" s="45">
        <v>20800</v>
      </c>
      <c r="K773" s="46">
        <v>6.5</v>
      </c>
      <c r="L773" s="138">
        <f t="shared" si="126"/>
        <v>3200</v>
      </c>
      <c r="M773" s="64">
        <f>IF(M775=0,K776,IF(M775=1,(K775-K776)*M776+K776,IF(M775=2,(K774-K775)*M776+K775,IF(M775=3,(K773-K774)*M776+K774,K773))))</f>
        <v>8</v>
      </c>
      <c r="N773" s="45">
        <v>20500</v>
      </c>
      <c r="O773" s="46">
        <v>5.75</v>
      </c>
      <c r="P773" s="138">
        <f t="shared" si="127"/>
        <v>3565.217391304348</v>
      </c>
      <c r="Q773" s="64">
        <f>IF(Q775=0,O776,IF(Q775=1,(O775-O776)*Q776+O776,IF(Q775=2,(O774-O775)*Q776+O775,IF(Q775=3,(O773-O774)*Q776+O774,O773))))</f>
        <v>6.65</v>
      </c>
      <c r="R773" s="57">
        <v>20200</v>
      </c>
      <c r="S773" s="46">
        <v>4.95</v>
      </c>
      <c r="T773" s="140">
        <f t="shared" si="128"/>
        <v>4080.8080808080808</v>
      </c>
      <c r="U773" s="64">
        <f>IF(U775=0,S776,IF(U775=1,(S775-S776)*U776+S776,IF(U775=2,(S774-S775)*U776+S775,IF(U775=3,(S773-S774)*U776+S774,S773))))</f>
        <v>5.3</v>
      </c>
      <c r="V773" s="45">
        <v>19300</v>
      </c>
      <c r="W773" s="46">
        <v>4.4000000000000004</v>
      </c>
      <c r="X773" s="140">
        <f t="shared" si="129"/>
        <v>4386.363636363636</v>
      </c>
      <c r="Y773" s="64">
        <f>IF(Y775=0,W776,IF(Y775=1,(W775-W776)*Y776+W776,IF(Y775=2,(W774-W775)*Y776+W775,IF(Y775=3,(W773-W774)*Y776+W774,W773))))</f>
        <v>4.4000000000000004</v>
      </c>
      <c r="Z773" s="45">
        <v>18300</v>
      </c>
      <c r="AA773" s="46">
        <v>3.8</v>
      </c>
      <c r="AB773" s="140">
        <f t="shared" si="130"/>
        <v>4815.7894736842109</v>
      </c>
      <c r="AC773" s="59">
        <f>IF(AC775=0,AA776,IF(AC775=1,(AA775-AA776)*AC776+AA776,IF(AC775=2,(AA774-AA775)*AC776+AA775,IF(AC775=3,(AA773-AA774)*AC776+AA774,AA773))))</f>
        <v>3.45</v>
      </c>
      <c r="AE773" s="23"/>
      <c r="AF773" s="23"/>
      <c r="AG773" s="23"/>
      <c r="AH773" s="23"/>
      <c r="AI773" s="23"/>
      <c r="AJ773" s="23"/>
      <c r="AK773" s="23"/>
      <c r="AL773" s="23"/>
    </row>
    <row r="774" spans="1:38" x14ac:dyDescent="0.25">
      <c r="A774" s="128"/>
      <c r="B774" s="187"/>
      <c r="C774" s="13">
        <f>C$1/(21-E$1)*(C$649-B773)</f>
        <v>991.73553719008271</v>
      </c>
      <c r="D774" s="32">
        <f>(C774/P$1)^(1/1.3)*50+C$391+$C$2/2+$N$2/100*5+X$2/2</f>
        <v>27.810192291768598</v>
      </c>
      <c r="E774" s="28" t="s">
        <v>20</v>
      </c>
      <c r="F774" s="5">
        <v>14000</v>
      </c>
      <c r="G774" s="71">
        <v>7.65</v>
      </c>
      <c r="H774" s="134">
        <f t="shared" si="131"/>
        <v>1830.065359477124</v>
      </c>
      <c r="I774" s="63">
        <f>$C774/I773</f>
        <v>70.838252656434477</v>
      </c>
      <c r="J774" s="5">
        <v>14000</v>
      </c>
      <c r="K774" s="6">
        <v>6.85</v>
      </c>
      <c r="L774" s="134">
        <f t="shared" si="126"/>
        <v>2043.7956204379564</v>
      </c>
      <c r="M774" s="63">
        <f>$C774/M773</f>
        <v>123.96694214876034</v>
      </c>
      <c r="N774" s="5">
        <v>14000</v>
      </c>
      <c r="O774" s="6">
        <v>6.05</v>
      </c>
      <c r="P774" s="134">
        <f t="shared" si="127"/>
        <v>2314.0495867768595</v>
      </c>
      <c r="Q774" s="63">
        <f>$C774/Q773</f>
        <v>149.13316348723046</v>
      </c>
      <c r="R774" s="49">
        <v>14000</v>
      </c>
      <c r="S774" s="6">
        <v>5.25</v>
      </c>
      <c r="T774" s="139">
        <f t="shared" si="128"/>
        <v>2666.6666666666665</v>
      </c>
      <c r="U774" s="63">
        <f>$C774/U773</f>
        <v>187.11991267737409</v>
      </c>
      <c r="V774" s="5">
        <v>14000</v>
      </c>
      <c r="W774" s="6">
        <v>4.75</v>
      </c>
      <c r="X774" s="139">
        <f t="shared" si="129"/>
        <v>2947.3684210526317</v>
      </c>
      <c r="Y774" s="63">
        <f>$C774/Y773</f>
        <v>225.39444027047332</v>
      </c>
      <c r="Z774" s="5">
        <v>14000</v>
      </c>
      <c r="AA774" s="6">
        <v>4.2</v>
      </c>
      <c r="AB774" s="139">
        <f t="shared" si="130"/>
        <v>3333.333333333333</v>
      </c>
      <c r="AC774" s="63">
        <f>IF($C774&gt;Z773,AB773,$C774/AC773)</f>
        <v>287.4595759971254</v>
      </c>
      <c r="AL774" s="23"/>
    </row>
    <row r="775" spans="1:38" x14ac:dyDescent="0.25">
      <c r="A775" s="128"/>
      <c r="B775" s="187"/>
      <c r="C775" s="225">
        <f>C776/X$2/60/1.11</f>
        <v>3.1715994764869468</v>
      </c>
      <c r="D775" s="38">
        <f>IF(AND(D774&lt;F$5,C774&lt;F776),C774/F776*100,IF(AND(D774&lt;J$5,C774&lt;J776),C774/(F776-((D774-F$5)/(J$5-F$5))*(F776-J776))*100,IF(AND(D774&lt;N$5,C774&lt;N776),C774/(J776-((D774-J$5)/(N$5-J$5))*(J776-N776))*100,IF(AND(D774&lt;R$5,C774&lt;R776),C774/(N776-((D774-N$5)/(R$5-N$5))*(N776-R776))*100,IF(AND(D774&lt;V$5,C778&lt;V776),C774/(R776-((D774-R$5)/(V$5-R$5))*(R776-V776))*100,100)))))</f>
        <v>13.906626211794773</v>
      </c>
      <c r="E775" s="28" t="s">
        <v>21</v>
      </c>
      <c r="F775" s="39">
        <v>11200</v>
      </c>
      <c r="G775" s="72">
        <v>8.1</v>
      </c>
      <c r="H775" s="134">
        <f t="shared" si="131"/>
        <v>1382.7160493827162</v>
      </c>
      <c r="I775" s="129">
        <f>IF($C774&gt;F774,3,IF($C774&gt;F775,2,IF($C774&gt;F776,1,0)))</f>
        <v>0</v>
      </c>
      <c r="J775" s="39">
        <v>11200</v>
      </c>
      <c r="K775" s="40">
        <v>7.35</v>
      </c>
      <c r="L775" s="134">
        <f t="shared" si="126"/>
        <v>1523.8095238095239</v>
      </c>
      <c r="M775" s="129">
        <f>IF($C774&gt;J774,3,IF($C774&gt;J775,2,IF($C774&gt;J776,1,0)))</f>
        <v>0</v>
      </c>
      <c r="N775" s="39">
        <v>11200</v>
      </c>
      <c r="O775" s="40">
        <v>6.6</v>
      </c>
      <c r="P775" s="134">
        <f t="shared" si="127"/>
        <v>1696.969696969697</v>
      </c>
      <c r="Q775" s="129">
        <f>IF($C774&gt;N774,3,IF($C774&gt;N775,2,IF($C774&gt;N776,1,0)))</f>
        <v>0</v>
      </c>
      <c r="R775" s="47">
        <v>11200</v>
      </c>
      <c r="S775" s="40">
        <v>5.8</v>
      </c>
      <c r="T775" s="139">
        <f t="shared" si="128"/>
        <v>1931.0344827586207</v>
      </c>
      <c r="U775" s="129">
        <f>IF($C774&gt;R774,3,IF($C774&gt;R775,2,IF($C774&gt;R776,1,0)))</f>
        <v>0</v>
      </c>
      <c r="V775" s="39">
        <v>11200</v>
      </c>
      <c r="W775" s="40">
        <v>5.0999999999999996</v>
      </c>
      <c r="X775" s="139">
        <f t="shared" si="129"/>
        <v>2196.0784313725489</v>
      </c>
      <c r="Y775" s="129">
        <f>IF($C774&gt;V774,3,IF($C774&gt;V775,2,IF($C774&gt;V776,1,0)))</f>
        <v>0</v>
      </c>
      <c r="Z775" s="39">
        <v>11200</v>
      </c>
      <c r="AA775" s="40">
        <v>4.4000000000000004</v>
      </c>
      <c r="AB775" s="139">
        <f t="shared" si="130"/>
        <v>2545.454545454545</v>
      </c>
      <c r="AC775" s="129">
        <f>IF($C774&gt;Z773,4,IF($C774&gt;Z774,3,IF($C774&gt;Z775,2,IF($C774&gt;Z776,1,0))))</f>
        <v>0</v>
      </c>
      <c r="AL775" s="23"/>
    </row>
    <row r="776" spans="1:38" ht="15.75" thickBot="1" x14ac:dyDescent="0.3">
      <c r="A776" s="128"/>
      <c r="B776" s="188"/>
      <c r="C776" s="161">
        <f>D776*D773</f>
        <v>1056.1426256701534</v>
      </c>
      <c r="D776" s="33">
        <f>IF(AND(C774&gt;Z773,D774&gt;Z$5),AB773,IF(D774&gt;V$5,((D774-V$5)/(Z$5-V$5))*(AC774-Y774)+Y774,IF(D774&gt;R$5,((D774-R$5)/(V$5-R$5))*(Y774-U774)+U774,IF(D774&gt;N$5,((D774-N$5)/(R$5-N$5))*(U774-Q774)+Q774,IF(D774&gt;J$5,((D774-J$5)/(N$5-J$5))*(Q774-M774)+M774,IF(D774&gt;F$5,((D774-F$5)/(J$5-F$5))*(M774-I774)+I774,I774))))))</f>
        <v>85.768436024744616</v>
      </c>
      <c r="E776" s="29" t="s">
        <v>7</v>
      </c>
      <c r="F776" s="7">
        <v>7300</v>
      </c>
      <c r="G776" s="73">
        <v>14</v>
      </c>
      <c r="H776" s="137">
        <f t="shared" si="131"/>
        <v>521.42857142857144</v>
      </c>
      <c r="I776" s="131">
        <f>IF(I775=1,($C774-F776)/(F775-F776),IF(I775=2,($C774-F775)/(F774-F775),IF(I775=3,($C774-F774)/(F773-F774),0)))</f>
        <v>0</v>
      </c>
      <c r="J776" s="7">
        <v>6700</v>
      </c>
      <c r="K776" s="8">
        <v>8</v>
      </c>
      <c r="L776" s="137">
        <f t="shared" si="126"/>
        <v>837.5</v>
      </c>
      <c r="M776" s="131">
        <f>IF(M775=1,($C774-J776)/(J775-J776),IF(M775=2,($C774-J775)/(J774-J775),IF(M775=3,($C774-J774)/(J773-J774),0)))</f>
        <v>0</v>
      </c>
      <c r="N776" s="7">
        <v>6400</v>
      </c>
      <c r="O776" s="8">
        <v>6.65</v>
      </c>
      <c r="P776" s="137">
        <f t="shared" si="127"/>
        <v>962.40601503759399</v>
      </c>
      <c r="Q776" s="131">
        <f>IF(Q775=1,($C774-N776)/(N775-N776),IF(Q775=2,($C774-N775)/(N774-N775),IF(Q775=3,($C774-N774)/(N773-N774),0)))</f>
        <v>0</v>
      </c>
      <c r="R776" s="50">
        <v>6000</v>
      </c>
      <c r="S776" s="8">
        <v>5.3</v>
      </c>
      <c r="T776" s="144">
        <f t="shared" si="128"/>
        <v>1132.0754716981132</v>
      </c>
      <c r="U776" s="131">
        <f>IF(U775=1,($C774-R776)/(R775-R776),IF(U775=2,($C774-R775)/(R774-R775),IF(U775=3,($C774-R774)/(R773-R774),0)))</f>
        <v>0</v>
      </c>
      <c r="V776" s="7">
        <v>5600</v>
      </c>
      <c r="W776" s="8">
        <v>4.4000000000000004</v>
      </c>
      <c r="X776" s="144">
        <f t="shared" si="129"/>
        <v>1272.7272727272725</v>
      </c>
      <c r="Y776" s="131">
        <f>IF(Y775=1,($C774-V776)/(V775-V776),IF(Y775=2,($C774-V775)/(V774-V775),IF(Y775=3,($C774-V774)/(V773-V774),0)))</f>
        <v>0</v>
      </c>
      <c r="Z776" s="7">
        <v>5100</v>
      </c>
      <c r="AA776" s="8">
        <v>3.45</v>
      </c>
      <c r="AB776" s="144">
        <f t="shared" si="130"/>
        <v>1478.2608695652173</v>
      </c>
      <c r="AC776" s="131">
        <f>IF(AC775=1,($C774-Z776)/(Z775-Z776),IF(AC775=2,($C774-Z775)/(Z774-Z775),IF(AC775=3,($C774-Z774)/(Z773-Z774),0)))</f>
        <v>0</v>
      </c>
      <c r="AL776" s="23"/>
    </row>
  </sheetData>
  <mergeCells count="360">
    <mergeCell ref="Z5:AB5"/>
    <mergeCell ref="A6:B7"/>
    <mergeCell ref="C6:C7"/>
    <mergeCell ref="E6:E7"/>
    <mergeCell ref="F6:F7"/>
    <mergeCell ref="G6:G7"/>
    <mergeCell ref="H6:H7"/>
    <mergeCell ref="J6:J7"/>
    <mergeCell ref="K6:K7"/>
    <mergeCell ref="L6:L7"/>
    <mergeCell ref="A5:B5"/>
    <mergeCell ref="F5:H5"/>
    <mergeCell ref="J5:L5"/>
    <mergeCell ref="N5:P5"/>
    <mergeCell ref="R5:T5"/>
    <mergeCell ref="V5:X5"/>
    <mergeCell ref="V6:V7"/>
    <mergeCell ref="W6:W7"/>
    <mergeCell ref="X6:X7"/>
    <mergeCell ref="Z6:Z7"/>
    <mergeCell ref="AA6:AA7"/>
    <mergeCell ref="AB6:AB7"/>
    <mergeCell ref="N6:N7"/>
    <mergeCell ref="O6:O7"/>
    <mergeCell ref="P6:P7"/>
    <mergeCell ref="R6:R7"/>
    <mergeCell ref="S6:S7"/>
    <mergeCell ref="T6:T7"/>
    <mergeCell ref="B96:B99"/>
    <mergeCell ref="B100:B103"/>
    <mergeCell ref="B104:B107"/>
    <mergeCell ref="B108:B111"/>
    <mergeCell ref="A56:A87"/>
    <mergeCell ref="B56:B59"/>
    <mergeCell ref="B60:B63"/>
    <mergeCell ref="B64:B67"/>
    <mergeCell ref="B68:B71"/>
    <mergeCell ref="B72:B75"/>
    <mergeCell ref="B76:B79"/>
    <mergeCell ref="B80:B83"/>
    <mergeCell ref="B84:B87"/>
    <mergeCell ref="B128:B131"/>
    <mergeCell ref="B24:B27"/>
    <mergeCell ref="B28:B31"/>
    <mergeCell ref="B32:B35"/>
    <mergeCell ref="B36:B39"/>
    <mergeCell ref="B8:B11"/>
    <mergeCell ref="B12:B15"/>
    <mergeCell ref="B16:B19"/>
    <mergeCell ref="B20:B23"/>
    <mergeCell ref="B112:B115"/>
    <mergeCell ref="B116:B119"/>
    <mergeCell ref="B120:B123"/>
    <mergeCell ref="B124:B127"/>
    <mergeCell ref="B40:B43"/>
    <mergeCell ref="B44:B47"/>
    <mergeCell ref="B48:B51"/>
    <mergeCell ref="B52:B55"/>
    <mergeCell ref="B88:B91"/>
    <mergeCell ref="B92:B95"/>
    <mergeCell ref="Z134:AB134"/>
    <mergeCell ref="A135:B136"/>
    <mergeCell ref="C135:C136"/>
    <mergeCell ref="E135:E136"/>
    <mergeCell ref="F135:F136"/>
    <mergeCell ref="G135:G136"/>
    <mergeCell ref="H135:H136"/>
    <mergeCell ref="J135:J136"/>
    <mergeCell ref="K135:K136"/>
    <mergeCell ref="L135:L136"/>
    <mergeCell ref="A134:B134"/>
    <mergeCell ref="F134:H134"/>
    <mergeCell ref="J134:L134"/>
    <mergeCell ref="N134:P134"/>
    <mergeCell ref="R134:T134"/>
    <mergeCell ref="V134:X134"/>
    <mergeCell ref="Z135:Z136"/>
    <mergeCell ref="AA135:AA136"/>
    <mergeCell ref="AB135:AB136"/>
    <mergeCell ref="N135:N136"/>
    <mergeCell ref="O135:O136"/>
    <mergeCell ref="P135:P136"/>
    <mergeCell ref="R135:R136"/>
    <mergeCell ref="S135:S136"/>
    <mergeCell ref="X135:X136"/>
    <mergeCell ref="A185:A216"/>
    <mergeCell ref="B185:B188"/>
    <mergeCell ref="B189:B192"/>
    <mergeCell ref="B193:B196"/>
    <mergeCell ref="B197:B200"/>
    <mergeCell ref="B141:B144"/>
    <mergeCell ref="B145:B148"/>
    <mergeCell ref="B149:B152"/>
    <mergeCell ref="B153:B156"/>
    <mergeCell ref="B157:B160"/>
    <mergeCell ref="B161:B164"/>
    <mergeCell ref="B201:B204"/>
    <mergeCell ref="B205:B208"/>
    <mergeCell ref="B209:B212"/>
    <mergeCell ref="B213:B216"/>
    <mergeCell ref="T135:T136"/>
    <mergeCell ref="B137:B140"/>
    <mergeCell ref="V135:V136"/>
    <mergeCell ref="W135:W136"/>
    <mergeCell ref="B217:B220"/>
    <mergeCell ref="B221:B224"/>
    <mergeCell ref="B165:B168"/>
    <mergeCell ref="B169:B172"/>
    <mergeCell ref="B173:B176"/>
    <mergeCell ref="B177:B180"/>
    <mergeCell ref="B181:B184"/>
    <mergeCell ref="B249:B252"/>
    <mergeCell ref="B253:B256"/>
    <mergeCell ref="B257:B260"/>
    <mergeCell ref="A263:B263"/>
    <mergeCell ref="F263:H263"/>
    <mergeCell ref="J263:L263"/>
    <mergeCell ref="B225:B228"/>
    <mergeCell ref="B229:B232"/>
    <mergeCell ref="B233:B236"/>
    <mergeCell ref="B237:B240"/>
    <mergeCell ref="B241:B244"/>
    <mergeCell ref="B245:B248"/>
    <mergeCell ref="N263:P263"/>
    <mergeCell ref="R263:T263"/>
    <mergeCell ref="V263:X263"/>
    <mergeCell ref="Z263:AB263"/>
    <mergeCell ref="A264:B265"/>
    <mergeCell ref="C264:C265"/>
    <mergeCell ref="E264:E265"/>
    <mergeCell ref="F264:F265"/>
    <mergeCell ref="G264:G265"/>
    <mergeCell ref="H264:H265"/>
    <mergeCell ref="Z264:Z265"/>
    <mergeCell ref="AA264:AA265"/>
    <mergeCell ref="AB264:AB265"/>
    <mergeCell ref="R264:R265"/>
    <mergeCell ref="S264:S265"/>
    <mergeCell ref="T264:T265"/>
    <mergeCell ref="V264:V265"/>
    <mergeCell ref="W264:W265"/>
    <mergeCell ref="X264:X265"/>
    <mergeCell ref="J264:J265"/>
    <mergeCell ref="K264:K265"/>
    <mergeCell ref="L264:L265"/>
    <mergeCell ref="N264:N265"/>
    <mergeCell ref="O264:O265"/>
    <mergeCell ref="P264:P265"/>
    <mergeCell ref="B282:B285"/>
    <mergeCell ref="B286:B289"/>
    <mergeCell ref="B290:B293"/>
    <mergeCell ref="B294:B297"/>
    <mergeCell ref="B298:B301"/>
    <mergeCell ref="B302:B305"/>
    <mergeCell ref="B266:B269"/>
    <mergeCell ref="B270:B273"/>
    <mergeCell ref="B274:B277"/>
    <mergeCell ref="B278:B281"/>
    <mergeCell ref="B306:B309"/>
    <mergeCell ref="B310:B313"/>
    <mergeCell ref="A314:A345"/>
    <mergeCell ref="B314:B317"/>
    <mergeCell ref="B318:B321"/>
    <mergeCell ref="B322:B325"/>
    <mergeCell ref="B326:B329"/>
    <mergeCell ref="B330:B333"/>
    <mergeCell ref="B334:B337"/>
    <mergeCell ref="B338:B341"/>
    <mergeCell ref="B366:B369"/>
    <mergeCell ref="B370:B373"/>
    <mergeCell ref="B374:B377"/>
    <mergeCell ref="B378:B381"/>
    <mergeCell ref="B382:B385"/>
    <mergeCell ref="B386:B389"/>
    <mergeCell ref="B342:B345"/>
    <mergeCell ref="B346:B349"/>
    <mergeCell ref="B350:B353"/>
    <mergeCell ref="B354:B357"/>
    <mergeCell ref="B358:B361"/>
    <mergeCell ref="B362:B365"/>
    <mergeCell ref="Z392:AB392"/>
    <mergeCell ref="A393:B394"/>
    <mergeCell ref="C393:C394"/>
    <mergeCell ref="E393:E394"/>
    <mergeCell ref="F393:F394"/>
    <mergeCell ref="G393:G394"/>
    <mergeCell ref="H393:H394"/>
    <mergeCell ref="J393:J394"/>
    <mergeCell ref="K393:K394"/>
    <mergeCell ref="L393:L394"/>
    <mergeCell ref="A392:B392"/>
    <mergeCell ref="F392:H392"/>
    <mergeCell ref="J392:L392"/>
    <mergeCell ref="N392:P392"/>
    <mergeCell ref="R392:T392"/>
    <mergeCell ref="V392:X392"/>
    <mergeCell ref="Z393:Z394"/>
    <mergeCell ref="AA393:AA394"/>
    <mergeCell ref="AB393:AB394"/>
    <mergeCell ref="N393:N394"/>
    <mergeCell ref="O393:O394"/>
    <mergeCell ref="P393:P394"/>
    <mergeCell ref="R393:R394"/>
    <mergeCell ref="S393:S394"/>
    <mergeCell ref="X393:X394"/>
    <mergeCell ref="A443:A474"/>
    <mergeCell ref="B443:B446"/>
    <mergeCell ref="B447:B450"/>
    <mergeCell ref="B451:B454"/>
    <mergeCell ref="B455:B458"/>
    <mergeCell ref="B399:B402"/>
    <mergeCell ref="B403:B406"/>
    <mergeCell ref="B407:B410"/>
    <mergeCell ref="B411:B414"/>
    <mergeCell ref="B415:B418"/>
    <mergeCell ref="B419:B422"/>
    <mergeCell ref="B459:B462"/>
    <mergeCell ref="B463:B466"/>
    <mergeCell ref="B467:B470"/>
    <mergeCell ref="B471:B474"/>
    <mergeCell ref="T393:T394"/>
    <mergeCell ref="B395:B398"/>
    <mergeCell ref="V393:V394"/>
    <mergeCell ref="W393:W394"/>
    <mergeCell ref="B475:B478"/>
    <mergeCell ref="B479:B482"/>
    <mergeCell ref="B423:B426"/>
    <mergeCell ref="B427:B430"/>
    <mergeCell ref="B431:B434"/>
    <mergeCell ref="B435:B438"/>
    <mergeCell ref="B439:B442"/>
    <mergeCell ref="B507:B510"/>
    <mergeCell ref="B511:B514"/>
    <mergeCell ref="B515:B518"/>
    <mergeCell ref="A521:B521"/>
    <mergeCell ref="F521:H521"/>
    <mergeCell ref="J521:L521"/>
    <mergeCell ref="B483:B486"/>
    <mergeCell ref="B487:B490"/>
    <mergeCell ref="B491:B494"/>
    <mergeCell ref="B495:B498"/>
    <mergeCell ref="B499:B502"/>
    <mergeCell ref="B503:B506"/>
    <mergeCell ref="N521:P521"/>
    <mergeCell ref="R521:T521"/>
    <mergeCell ref="V521:X521"/>
    <mergeCell ref="Z521:AB521"/>
    <mergeCell ref="A522:B523"/>
    <mergeCell ref="C522:C523"/>
    <mergeCell ref="E522:E523"/>
    <mergeCell ref="F522:F523"/>
    <mergeCell ref="G522:G523"/>
    <mergeCell ref="H522:H523"/>
    <mergeCell ref="Z522:Z523"/>
    <mergeCell ref="AA522:AA523"/>
    <mergeCell ref="AB522:AB523"/>
    <mergeCell ref="R522:R523"/>
    <mergeCell ref="S522:S523"/>
    <mergeCell ref="T522:T523"/>
    <mergeCell ref="V522:V523"/>
    <mergeCell ref="W522:W523"/>
    <mergeCell ref="X522:X523"/>
    <mergeCell ref="J522:J523"/>
    <mergeCell ref="K522:K523"/>
    <mergeCell ref="L522:L523"/>
    <mergeCell ref="N522:N523"/>
    <mergeCell ref="O522:O523"/>
    <mergeCell ref="P522:P523"/>
    <mergeCell ref="B540:B543"/>
    <mergeCell ref="B544:B547"/>
    <mergeCell ref="B548:B551"/>
    <mergeCell ref="B552:B555"/>
    <mergeCell ref="B556:B559"/>
    <mergeCell ref="B560:B563"/>
    <mergeCell ref="B524:B527"/>
    <mergeCell ref="B528:B531"/>
    <mergeCell ref="B532:B535"/>
    <mergeCell ref="B536:B539"/>
    <mergeCell ref="B600:B603"/>
    <mergeCell ref="B604:B607"/>
    <mergeCell ref="B608:B611"/>
    <mergeCell ref="B612:B615"/>
    <mergeCell ref="B616:B619"/>
    <mergeCell ref="B620:B623"/>
    <mergeCell ref="B564:B567"/>
    <mergeCell ref="B568:B571"/>
    <mergeCell ref="A572:A603"/>
    <mergeCell ref="B572:B575"/>
    <mergeCell ref="B576:B579"/>
    <mergeCell ref="B580:B583"/>
    <mergeCell ref="B584:B587"/>
    <mergeCell ref="B588:B591"/>
    <mergeCell ref="B592:B595"/>
    <mergeCell ref="B596:B599"/>
    <mergeCell ref="P651:P652"/>
    <mergeCell ref="R651:R652"/>
    <mergeCell ref="S651:S652"/>
    <mergeCell ref="B624:B627"/>
    <mergeCell ref="B628:B631"/>
    <mergeCell ref="B632:B635"/>
    <mergeCell ref="B636:B639"/>
    <mergeCell ref="B640:B643"/>
    <mergeCell ref="B644:B647"/>
    <mergeCell ref="B653:B656"/>
    <mergeCell ref="V651:V652"/>
    <mergeCell ref="W651:W652"/>
    <mergeCell ref="Z650:AB650"/>
    <mergeCell ref="A651:B652"/>
    <mergeCell ref="C651:C652"/>
    <mergeCell ref="E651:E652"/>
    <mergeCell ref="F651:F652"/>
    <mergeCell ref="G651:G652"/>
    <mergeCell ref="H651:H652"/>
    <mergeCell ref="J651:J652"/>
    <mergeCell ref="K651:K652"/>
    <mergeCell ref="L651:L652"/>
    <mergeCell ref="A650:B650"/>
    <mergeCell ref="F650:H650"/>
    <mergeCell ref="J650:L650"/>
    <mergeCell ref="N650:P650"/>
    <mergeCell ref="R650:T650"/>
    <mergeCell ref="V650:X650"/>
    <mergeCell ref="Z651:Z652"/>
    <mergeCell ref="AA651:AA652"/>
    <mergeCell ref="AB651:AB652"/>
    <mergeCell ref="N651:N652"/>
    <mergeCell ref="O651:O652"/>
    <mergeCell ref="B681:B684"/>
    <mergeCell ref="B685:B688"/>
    <mergeCell ref="B689:B692"/>
    <mergeCell ref="B693:B696"/>
    <mergeCell ref="B697:B700"/>
    <mergeCell ref="B765:B768"/>
    <mergeCell ref="B769:B772"/>
    <mergeCell ref="X651:X652"/>
    <mergeCell ref="A701:A732"/>
    <mergeCell ref="B701:B704"/>
    <mergeCell ref="B705:B708"/>
    <mergeCell ref="B709:B712"/>
    <mergeCell ref="B713:B716"/>
    <mergeCell ref="B657:B660"/>
    <mergeCell ref="B661:B664"/>
    <mergeCell ref="B665:B668"/>
    <mergeCell ref="B669:B672"/>
    <mergeCell ref="B673:B676"/>
    <mergeCell ref="B677:B680"/>
    <mergeCell ref="B717:B720"/>
    <mergeCell ref="B721:B724"/>
    <mergeCell ref="B725:B728"/>
    <mergeCell ref="B729:B732"/>
    <mergeCell ref="T651:T652"/>
    <mergeCell ref="B773:B776"/>
    <mergeCell ref="B741:B744"/>
    <mergeCell ref="B745:B748"/>
    <mergeCell ref="B749:B752"/>
    <mergeCell ref="B753:B756"/>
    <mergeCell ref="B757:B760"/>
    <mergeCell ref="B761:B764"/>
    <mergeCell ref="B733:B736"/>
    <mergeCell ref="B737:B7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Initial Data</vt:lpstr>
      <vt:lpstr>Playroom</vt:lpstr>
      <vt:lpstr>Detailed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2021-08-12T15:04:39Z</dcterms:created>
  <dcterms:modified xsi:type="dcterms:W3CDTF">2023-09-12T19:55:37Z</dcterms:modified>
</cp:coreProperties>
</file>