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adiator Outpu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C12" i="1"/>
  <c r="C13" i="1"/>
  <c r="C14" i="1"/>
  <c r="C15" i="1"/>
  <c r="C16" i="1"/>
  <c r="C17" i="1"/>
  <c r="C18" i="1"/>
  <c r="C19" i="1"/>
  <c r="C11" i="1"/>
  <c r="K2" i="1"/>
  <c r="C2" i="1"/>
  <c r="B6" i="2" l="1"/>
  <c r="C6" i="2" s="1"/>
  <c r="D6" i="2" s="1"/>
  <c r="B7" i="2"/>
  <c r="C7" i="2" s="1"/>
  <c r="D7" i="2" s="1"/>
  <c r="B8" i="2"/>
  <c r="C8" i="2" s="1"/>
  <c r="D8" i="2" s="1"/>
  <c r="B9" i="2"/>
  <c r="C9" i="2" s="1"/>
  <c r="D9" i="2" s="1"/>
  <c r="B10" i="2"/>
  <c r="C10" i="2" s="1"/>
  <c r="D10" i="2" s="1"/>
  <c r="B11" i="2"/>
  <c r="C11" i="2" s="1"/>
  <c r="D11" i="2" s="1"/>
  <c r="B12" i="2"/>
  <c r="C12" i="2" s="1"/>
  <c r="D12" i="2" s="1"/>
  <c r="B13" i="2"/>
  <c r="C13" i="2" s="1"/>
  <c r="D13" i="2" s="1"/>
  <c r="A6" i="1" l="1"/>
  <c r="B6" i="1" l="1"/>
  <c r="C6" i="1" l="1"/>
  <c r="H6" i="1"/>
  <c r="J6" i="1" s="1"/>
</calcChain>
</file>

<file path=xl/sharedStrings.xml><?xml version="1.0" encoding="utf-8"?>
<sst xmlns="http://schemas.openxmlformats.org/spreadsheetml/2006/main" count="76" uniqueCount="46">
  <si>
    <t>Delta T</t>
  </si>
  <si>
    <t>Heat Output (W)</t>
  </si>
  <si>
    <t>Indoor Temp =</t>
  </si>
  <si>
    <t>% Output</t>
  </si>
  <si>
    <t>Water Temp</t>
  </si>
  <si>
    <t>Ambient</t>
  </si>
  <si>
    <t>Heat Loss</t>
  </si>
  <si>
    <t>at Amb.</t>
  </si>
  <si>
    <t>Indoor Temp.</t>
  </si>
  <si>
    <t>LWT</t>
  </si>
  <si>
    <t xml:space="preserve">Total Heat Loss (kW) </t>
  </si>
  <si>
    <t xml:space="preserve">and Indoor </t>
  </si>
  <si>
    <t>Emitter O/P</t>
  </si>
  <si>
    <t>Total Heating Capacity (kW)</t>
  </si>
  <si>
    <t>Radiator Heat Output (W) @ Delta T of 50C =</t>
  </si>
  <si>
    <t>Room</t>
  </si>
  <si>
    <t>Watts required</t>
  </si>
  <si>
    <t>Suggested radiator</t>
  </si>
  <si>
    <t>Radiator type</t>
  </si>
  <si>
    <t>Water temp.</t>
  </si>
  <si>
    <t>Landing (1st floor)</t>
  </si>
  <si>
    <t>Study</t>
  </si>
  <si>
    <t>Sitting Room</t>
  </si>
  <si>
    <t>Bed 1</t>
  </si>
  <si>
    <t>Bed 2</t>
  </si>
  <si>
    <t>Bed 3</t>
  </si>
  <si>
    <t>Landing (2nd floor)</t>
  </si>
  <si>
    <t>700x800</t>
  </si>
  <si>
    <t>700x1200</t>
  </si>
  <si>
    <t>700x1800</t>
  </si>
  <si>
    <t>K3</t>
  </si>
  <si>
    <t>Heating Capacity</t>
  </si>
  <si>
    <t>Note.</t>
  </si>
  <si>
    <t>*5000+</t>
  </si>
  <si>
    <t>* The details for a 700mm x 1800mm could not be located, but assess that it would be greater than 5000 Watts.</t>
  </si>
  <si>
    <t>K2</t>
  </si>
  <si>
    <t>**3600+</t>
  </si>
  <si>
    <t>** The details for a 700mm x 1800mm could not be located, but assess that it would be greater than 3600 Watts.</t>
  </si>
  <si>
    <t>RWT =</t>
  </si>
  <si>
    <t>LWT =</t>
  </si>
  <si>
    <t>Average Water Temp =</t>
  </si>
  <si>
    <t>Amb</t>
  </si>
  <si>
    <t>Indoor</t>
  </si>
  <si>
    <t>Avg W.T.</t>
  </si>
  <si>
    <t>RWT</t>
  </si>
  <si>
    <t>Heat Emitters O/P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</si>
</sst>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/>
    <xf numFmtId="2" fontId="0" fillId="0" borderId="0" xfId="0" applyNumberFormat="1"/>
    <xf numFmtId="1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Heat Loss</c:v>
          </c:tx>
          <c:cat>
            <c:numRef>
              <c:f>Sheet2!$A$6:$A$13</c:f>
              <c:numCache>
                <c:formatCode>General</c:formatCod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cat>
          <c:val>
            <c:numRef>
              <c:f>Sheet2!$B$6:$B$13</c:f>
              <c:numCache>
                <c:formatCode>0.000</c:formatCode>
                <c:ptCount val="8"/>
                <c:pt idx="0">
                  <c:v>1.5217391304347825</c:v>
                </c:pt>
                <c:pt idx="1">
                  <c:v>1.3043478260869565</c:v>
                </c:pt>
                <c:pt idx="2">
                  <c:v>1.0869565217391304</c:v>
                </c:pt>
                <c:pt idx="3">
                  <c:v>0.86956521739130432</c:v>
                </c:pt>
                <c:pt idx="4">
                  <c:v>0.65217391304347827</c:v>
                </c:pt>
                <c:pt idx="5">
                  <c:v>0.43478260869565216</c:v>
                </c:pt>
                <c:pt idx="6">
                  <c:v>0.21739130434782608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LWT</c:v>
          </c:tx>
          <c:cat>
            <c:numRef>
              <c:f>Sheet2!$A$6:$A$13</c:f>
              <c:numCache>
                <c:formatCode>General</c:formatCode>
                <c:ptCount val="8"/>
                <c:pt idx="0">
                  <c:v>-15</c:v>
                </c:pt>
                <c:pt idx="1">
                  <c:v>-10</c:v>
                </c:pt>
                <c:pt idx="2">
                  <c:v>-5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15</c:v>
                </c:pt>
                <c:pt idx="7">
                  <c:v>20</c:v>
                </c:pt>
              </c:numCache>
            </c:numRef>
          </c:cat>
          <c:val>
            <c:numRef>
              <c:f>Sheet2!$C$6:$C$13</c:f>
              <c:numCache>
                <c:formatCode>0.00</c:formatCode>
                <c:ptCount val="8"/>
                <c:pt idx="0">
                  <c:v>59.742768606948275</c:v>
                </c:pt>
                <c:pt idx="1">
                  <c:v>55.298852512816225</c:v>
                </c:pt>
                <c:pt idx="2">
                  <c:v>50.679758512926753</c:v>
                </c:pt>
                <c:pt idx="3">
                  <c:v>45.840789185577052</c:v>
                </c:pt>
                <c:pt idx="4">
                  <c:v>40.710903853662401</c:v>
                </c:pt>
                <c:pt idx="5">
                  <c:v>35.161572182294911</c:v>
                </c:pt>
                <c:pt idx="6">
                  <c:v>28.895752733714566</c:v>
                </c:pt>
                <c:pt idx="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4672"/>
        <c:axId val="87566208"/>
      </c:lineChart>
      <c:catAx>
        <c:axId val="875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566208"/>
        <c:crosses val="autoZero"/>
        <c:auto val="1"/>
        <c:lblAlgn val="ctr"/>
        <c:lblOffset val="100"/>
        <c:noMultiLvlLbl val="0"/>
      </c:catAx>
      <c:valAx>
        <c:axId val="8756620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756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4</xdr:row>
      <xdr:rowOff>1</xdr:rowOff>
    </xdr:from>
    <xdr:to>
      <xdr:col>23</xdr:col>
      <xdr:colOff>28574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K47" sqref="K47"/>
    </sheetView>
  </sheetViews>
  <sheetFormatPr defaultRowHeight="15" x14ac:dyDescent="0.25"/>
  <cols>
    <col min="2" max="2" width="15.85546875" bestFit="1" customWidth="1"/>
    <col min="7" max="7" width="17" bestFit="1" customWidth="1"/>
    <col min="8" max="8" width="12" bestFit="1" customWidth="1"/>
  </cols>
  <sheetData>
    <row r="1" spans="1:13" x14ac:dyDescent="0.25">
      <c r="A1" s="1" t="s">
        <v>2</v>
      </c>
      <c r="C1" s="6">
        <v>21</v>
      </c>
      <c r="I1" t="s">
        <v>39</v>
      </c>
      <c r="J1" s="6">
        <v>42.3</v>
      </c>
    </row>
    <row r="2" spans="1:13" x14ac:dyDescent="0.25">
      <c r="A2" s="1" t="s">
        <v>40</v>
      </c>
      <c r="C2" s="19">
        <f>(J1-J2)/2+J2</f>
        <v>37.994999999999997</v>
      </c>
      <c r="I2" t="s">
        <v>38</v>
      </c>
      <c r="J2" s="6">
        <v>33.69</v>
      </c>
      <c r="K2">
        <f>J1-J2</f>
        <v>8.61</v>
      </c>
      <c r="L2" t="s">
        <v>0</v>
      </c>
      <c r="M2">
        <v>8.61</v>
      </c>
    </row>
    <row r="3" spans="1:13" x14ac:dyDescent="0.25">
      <c r="A3" s="1" t="s">
        <v>14</v>
      </c>
      <c r="E3" s="6">
        <v>24390</v>
      </c>
    </row>
    <row r="4" spans="1:13" x14ac:dyDescent="0.25">
      <c r="J4">
        <f>J1-M2</f>
        <v>33.69</v>
      </c>
    </row>
    <row r="5" spans="1:13" x14ac:dyDescent="0.25">
      <c r="A5" s="2" t="s">
        <v>0</v>
      </c>
      <c r="B5" s="2" t="s">
        <v>1</v>
      </c>
      <c r="C5" s="2" t="s">
        <v>3</v>
      </c>
      <c r="G5" s="2" t="s">
        <v>1</v>
      </c>
      <c r="H5" s="2" t="s">
        <v>4</v>
      </c>
    </row>
    <row r="6" spans="1:13" x14ac:dyDescent="0.25">
      <c r="A6" s="3">
        <f>C2-C1</f>
        <v>16.994999999999997</v>
      </c>
      <c r="B6" s="4">
        <f>((A6/50)^1.3)*E3</f>
        <v>5997.4731764333301</v>
      </c>
      <c r="C6" s="5">
        <f>B6/E3*100</f>
        <v>24.589885922235876</v>
      </c>
      <c r="G6" s="21">
        <v>5570</v>
      </c>
      <c r="H6" s="7">
        <f>(G6/E3)^(1/1.3)*50+C1</f>
        <v>37.055312741651782</v>
      </c>
      <c r="J6" s="20">
        <f>H6-(J1-H6)</f>
        <v>31.810625483303568</v>
      </c>
    </row>
    <row r="9" spans="1:13" x14ac:dyDescent="0.25">
      <c r="A9" s="2" t="s">
        <v>41</v>
      </c>
      <c r="B9" s="2" t="s">
        <v>42</v>
      </c>
      <c r="C9" s="2" t="s">
        <v>6</v>
      </c>
      <c r="D9" s="2" t="s">
        <v>43</v>
      </c>
      <c r="E9" s="2" t="s">
        <v>9</v>
      </c>
      <c r="F9" s="2" t="s">
        <v>44</v>
      </c>
      <c r="G9" s="2" t="s">
        <v>45</v>
      </c>
      <c r="H9" s="2" t="s">
        <v>0</v>
      </c>
    </row>
    <row r="10" spans="1:13" x14ac:dyDescent="0.25">
      <c r="A10" s="11">
        <v>9</v>
      </c>
      <c r="B10" s="11">
        <v>21</v>
      </c>
      <c r="C10" s="11">
        <v>6000</v>
      </c>
      <c r="D10" s="11">
        <v>37.06</v>
      </c>
      <c r="E10" s="11">
        <v>40.5</v>
      </c>
      <c r="F10" s="11">
        <v>33.61</v>
      </c>
      <c r="G10" s="11">
        <v>5570</v>
      </c>
      <c r="H10" s="11">
        <v>6.89</v>
      </c>
    </row>
    <row r="11" spans="1:13" x14ac:dyDescent="0.25">
      <c r="A11" s="11">
        <v>9</v>
      </c>
      <c r="B11" s="11">
        <v>20.9</v>
      </c>
      <c r="C11" s="11">
        <f>C$10/(B$10-A$10)*(B11-A11)</f>
        <v>5949.9999999999991</v>
      </c>
      <c r="D11" s="11">
        <v>36.96</v>
      </c>
      <c r="E11" s="11">
        <v>40.5</v>
      </c>
      <c r="F11" s="11">
        <v>33.409999999999997</v>
      </c>
      <c r="G11" s="11">
        <v>5570</v>
      </c>
      <c r="H11" s="11">
        <v>7.09</v>
      </c>
    </row>
    <row r="12" spans="1:13" x14ac:dyDescent="0.25">
      <c r="A12" s="11">
        <v>9</v>
      </c>
      <c r="B12" s="11">
        <v>20.8</v>
      </c>
      <c r="C12" s="11">
        <f t="shared" ref="C12:C19" si="0">C$10/(B$10-A$10)*(B12-A12)</f>
        <v>5900</v>
      </c>
      <c r="D12" s="11">
        <v>36.86</v>
      </c>
      <c r="E12" s="11">
        <v>40.5</v>
      </c>
      <c r="F12" s="11">
        <v>33.21</v>
      </c>
      <c r="G12" s="11">
        <v>5570</v>
      </c>
      <c r="H12" s="11">
        <v>7.29</v>
      </c>
    </row>
    <row r="13" spans="1:13" x14ac:dyDescent="0.25">
      <c r="A13" s="11">
        <v>9</v>
      </c>
      <c r="B13" s="11">
        <v>20.7</v>
      </c>
      <c r="C13" s="11">
        <f t="shared" si="0"/>
        <v>5850</v>
      </c>
      <c r="D13" s="11">
        <v>36.76</v>
      </c>
      <c r="E13" s="11">
        <v>40.5</v>
      </c>
      <c r="F13" s="11">
        <v>33.01</v>
      </c>
      <c r="G13" s="11">
        <v>5570</v>
      </c>
      <c r="H13" s="11">
        <v>7.49</v>
      </c>
    </row>
    <row r="14" spans="1:13" x14ac:dyDescent="0.25">
      <c r="A14" s="11">
        <v>9</v>
      </c>
      <c r="B14" s="11">
        <v>20.6</v>
      </c>
      <c r="C14" s="11">
        <f t="shared" si="0"/>
        <v>5800.0000000000009</v>
      </c>
      <c r="D14" s="11">
        <v>36.659999999999997</v>
      </c>
      <c r="E14" s="11">
        <v>40.5</v>
      </c>
      <c r="F14" s="11">
        <v>32.81</v>
      </c>
      <c r="G14" s="11">
        <v>5570</v>
      </c>
      <c r="H14" s="11">
        <v>7.69</v>
      </c>
    </row>
    <row r="15" spans="1:13" x14ac:dyDescent="0.25">
      <c r="A15" s="11">
        <v>9</v>
      </c>
      <c r="B15" s="11">
        <v>20.5</v>
      </c>
      <c r="C15" s="11">
        <f t="shared" si="0"/>
        <v>5750</v>
      </c>
      <c r="D15" s="11">
        <v>36.56</v>
      </c>
      <c r="E15" s="11">
        <v>40.5</v>
      </c>
      <c r="F15" s="11">
        <v>32.61</v>
      </c>
      <c r="G15" s="11">
        <v>5570</v>
      </c>
      <c r="H15" s="11">
        <v>7.89</v>
      </c>
    </row>
    <row r="16" spans="1:13" x14ac:dyDescent="0.25">
      <c r="A16" s="11">
        <v>9</v>
      </c>
      <c r="B16" s="11">
        <v>20.399999999999999</v>
      </c>
      <c r="C16" s="11">
        <f t="shared" si="0"/>
        <v>5699.9999999999991</v>
      </c>
      <c r="D16" s="11">
        <v>36.46</v>
      </c>
      <c r="E16" s="11">
        <v>40.5</v>
      </c>
      <c r="F16" s="11">
        <v>32.409999999999997</v>
      </c>
      <c r="G16" s="11">
        <v>5570</v>
      </c>
      <c r="H16" s="11">
        <v>8.09</v>
      </c>
    </row>
    <row r="17" spans="1:8" x14ac:dyDescent="0.25">
      <c r="A17" s="11">
        <v>9</v>
      </c>
      <c r="B17" s="11">
        <v>20.3</v>
      </c>
      <c r="C17" s="11">
        <f t="shared" si="0"/>
        <v>5650</v>
      </c>
      <c r="D17" s="11">
        <v>36.36</v>
      </c>
      <c r="E17" s="11">
        <v>40.5</v>
      </c>
      <c r="F17" s="11">
        <v>32.21</v>
      </c>
      <c r="G17" s="11">
        <v>5570</v>
      </c>
      <c r="H17" s="11">
        <v>8.2899999999999991</v>
      </c>
    </row>
    <row r="18" spans="1:8" x14ac:dyDescent="0.25">
      <c r="A18" s="11">
        <v>9</v>
      </c>
      <c r="B18" s="11">
        <v>20.2</v>
      </c>
      <c r="C18" s="11">
        <f t="shared" si="0"/>
        <v>5600</v>
      </c>
      <c r="D18" s="11">
        <v>36.26</v>
      </c>
      <c r="E18" s="11">
        <v>40.5</v>
      </c>
      <c r="F18" s="11">
        <v>32.01</v>
      </c>
      <c r="G18" s="11">
        <v>5570</v>
      </c>
      <c r="H18" s="11">
        <v>8.49</v>
      </c>
    </row>
    <row r="19" spans="1:8" x14ac:dyDescent="0.25">
      <c r="A19" s="11">
        <v>9</v>
      </c>
      <c r="B19" s="11">
        <v>20.14</v>
      </c>
      <c r="C19" s="11">
        <f t="shared" si="0"/>
        <v>5570</v>
      </c>
      <c r="D19" s="11">
        <v>36.200000000000003</v>
      </c>
      <c r="E19" s="11">
        <v>40.5</v>
      </c>
      <c r="F19" s="11">
        <v>31.89</v>
      </c>
      <c r="G19" s="11">
        <v>5570</v>
      </c>
      <c r="H19" s="11">
        <v>8.61</v>
      </c>
    </row>
    <row r="20" spans="1:8" x14ac:dyDescent="0.25">
      <c r="A20" s="11">
        <v>9</v>
      </c>
      <c r="B20" s="11">
        <v>20.2</v>
      </c>
      <c r="C20" s="11">
        <v>5600</v>
      </c>
      <c r="D20" s="11">
        <v>36.5</v>
      </c>
      <c r="E20" s="11">
        <v>40.700000000000003</v>
      </c>
      <c r="F20" s="11">
        <v>32.090000000000003</v>
      </c>
      <c r="G20" s="11">
        <v>5633</v>
      </c>
      <c r="H20" s="11">
        <v>8.61</v>
      </c>
    </row>
    <row r="21" spans="1:8" x14ac:dyDescent="0.25">
      <c r="A21" s="11">
        <v>9</v>
      </c>
      <c r="B21" s="11">
        <v>20.3</v>
      </c>
      <c r="C21" s="11">
        <v>5650</v>
      </c>
      <c r="D21" s="11">
        <v>36.4</v>
      </c>
      <c r="E21" s="11">
        <v>40.9</v>
      </c>
      <c r="F21" s="11">
        <v>32.29</v>
      </c>
      <c r="G21" s="11">
        <v>5678</v>
      </c>
      <c r="H21" s="11">
        <v>8.61</v>
      </c>
    </row>
    <row r="22" spans="1:8" x14ac:dyDescent="0.25">
      <c r="A22" s="11">
        <v>9</v>
      </c>
      <c r="B22" s="11">
        <v>20.399999999999999</v>
      </c>
      <c r="C22" s="11">
        <v>5700</v>
      </c>
      <c r="D22" s="11">
        <v>36.799999999999997</v>
      </c>
      <c r="E22" s="11">
        <v>41.1</v>
      </c>
      <c r="F22" s="11">
        <v>32.49</v>
      </c>
      <c r="G22" s="11">
        <v>5724</v>
      </c>
      <c r="H22" s="11">
        <v>8.61</v>
      </c>
    </row>
    <row r="23" spans="1:8" x14ac:dyDescent="0.25">
      <c r="A23" s="11">
        <v>9</v>
      </c>
      <c r="B23" s="11">
        <v>20.5</v>
      </c>
      <c r="C23" s="11">
        <v>5750</v>
      </c>
      <c r="D23" s="11">
        <v>37</v>
      </c>
      <c r="E23" s="11">
        <v>41.3</v>
      </c>
      <c r="F23" s="11">
        <v>32.69</v>
      </c>
      <c r="G23" s="11">
        <v>5769</v>
      </c>
      <c r="H23" s="11">
        <v>8.61</v>
      </c>
    </row>
    <row r="24" spans="1:8" x14ac:dyDescent="0.25">
      <c r="A24" s="11">
        <v>9</v>
      </c>
      <c r="B24" s="11">
        <v>20.6</v>
      </c>
      <c r="C24" s="11">
        <v>5800</v>
      </c>
      <c r="D24" s="11">
        <v>37.200000000000003</v>
      </c>
      <c r="E24" s="11">
        <v>41.5</v>
      </c>
      <c r="F24" s="11">
        <v>32.89</v>
      </c>
      <c r="G24" s="11">
        <v>5815</v>
      </c>
      <c r="H24" s="11">
        <v>8.61</v>
      </c>
    </row>
    <row r="25" spans="1:8" x14ac:dyDescent="0.25">
      <c r="A25" s="11">
        <v>9</v>
      </c>
      <c r="B25" s="11">
        <v>20.7</v>
      </c>
      <c r="C25" s="11">
        <v>5850</v>
      </c>
      <c r="D25" s="11">
        <v>37.4</v>
      </c>
      <c r="E25" s="11">
        <v>41.7</v>
      </c>
      <c r="F25" s="11">
        <v>33.090000000000003</v>
      </c>
      <c r="G25" s="11">
        <v>5860</v>
      </c>
      <c r="H25" s="11">
        <v>8.61</v>
      </c>
    </row>
    <row r="26" spans="1:8" x14ac:dyDescent="0.25">
      <c r="A26" s="11">
        <v>9</v>
      </c>
      <c r="B26" s="11">
        <v>20.8</v>
      </c>
      <c r="C26" s="11">
        <v>5900</v>
      </c>
      <c r="D26" s="11">
        <v>37.6</v>
      </c>
      <c r="E26" s="11">
        <v>41.9</v>
      </c>
      <c r="F26" s="11">
        <v>33.29</v>
      </c>
      <c r="G26" s="11">
        <v>5906</v>
      </c>
      <c r="H26" s="11">
        <v>8.61</v>
      </c>
    </row>
    <row r="27" spans="1:8" x14ac:dyDescent="0.25">
      <c r="A27" s="11">
        <v>9</v>
      </c>
      <c r="B27" s="11">
        <v>20.9</v>
      </c>
      <c r="C27" s="11">
        <v>5950</v>
      </c>
      <c r="D27" s="11">
        <v>37.799999999999997</v>
      </c>
      <c r="E27" s="11">
        <v>42.1</v>
      </c>
      <c r="F27" s="11">
        <v>33.49</v>
      </c>
      <c r="G27" s="11">
        <v>5952</v>
      </c>
      <c r="H27" s="11">
        <v>8.61</v>
      </c>
    </row>
    <row r="28" spans="1:8" x14ac:dyDescent="0.25">
      <c r="A28" s="11">
        <v>9</v>
      </c>
      <c r="B28" s="11">
        <v>21</v>
      </c>
      <c r="C28" s="11">
        <v>6000</v>
      </c>
      <c r="D28" s="11">
        <v>38</v>
      </c>
      <c r="E28" s="11">
        <v>42.3</v>
      </c>
      <c r="F28" s="11">
        <v>33.69</v>
      </c>
      <c r="G28" s="11">
        <v>5997</v>
      </c>
      <c r="H28" s="11">
        <v>8.61</v>
      </c>
    </row>
    <row r="29" spans="1:8" x14ac:dyDescent="0.25">
      <c r="A29" s="11">
        <v>9</v>
      </c>
      <c r="B29" s="11">
        <v>21</v>
      </c>
      <c r="C29" s="11">
        <v>6000</v>
      </c>
      <c r="D29" s="11">
        <v>38</v>
      </c>
      <c r="E29" s="11">
        <v>42.2</v>
      </c>
      <c r="F29" s="11">
        <v>33.799999999999997</v>
      </c>
      <c r="G29" s="11">
        <v>6000</v>
      </c>
      <c r="H29" s="11">
        <v>8.4</v>
      </c>
    </row>
    <row r="30" spans="1:8" x14ac:dyDescent="0.25">
      <c r="A30" s="11">
        <v>9</v>
      </c>
      <c r="B30" s="11">
        <v>21</v>
      </c>
      <c r="C30" s="11">
        <v>6000</v>
      </c>
      <c r="D30" s="11">
        <v>38</v>
      </c>
      <c r="E30" s="11">
        <v>42.1</v>
      </c>
      <c r="F30" s="11">
        <v>33.9</v>
      </c>
      <c r="G30" s="11">
        <v>6000</v>
      </c>
      <c r="H30" s="11">
        <v>8.1999999999999993</v>
      </c>
    </row>
    <row r="31" spans="1:8" x14ac:dyDescent="0.25">
      <c r="A31" s="11">
        <v>9</v>
      </c>
      <c r="B31" s="11">
        <v>21</v>
      </c>
      <c r="C31" s="11">
        <v>6000</v>
      </c>
      <c r="D31" s="11">
        <v>38</v>
      </c>
      <c r="E31" s="11">
        <v>42</v>
      </c>
      <c r="F31" s="11">
        <v>34</v>
      </c>
      <c r="G31" s="11">
        <v>6000</v>
      </c>
      <c r="H31" s="11">
        <v>8</v>
      </c>
    </row>
    <row r="32" spans="1:8" x14ac:dyDescent="0.25">
      <c r="A32" s="11">
        <v>9</v>
      </c>
      <c r="B32" s="11">
        <v>21</v>
      </c>
      <c r="C32" s="11">
        <v>6000</v>
      </c>
      <c r="D32" s="11">
        <v>38</v>
      </c>
      <c r="E32" s="11">
        <v>41.9</v>
      </c>
      <c r="F32" s="11">
        <v>34.1</v>
      </c>
      <c r="G32" s="11">
        <v>6000</v>
      </c>
      <c r="H32" s="11">
        <v>7.8</v>
      </c>
    </row>
    <row r="33" spans="1:8" x14ac:dyDescent="0.25">
      <c r="A33" s="11">
        <v>9</v>
      </c>
      <c r="B33" s="11">
        <v>21</v>
      </c>
      <c r="C33" s="11">
        <v>6000</v>
      </c>
      <c r="D33" s="11">
        <v>38</v>
      </c>
      <c r="E33" s="11">
        <v>41.8</v>
      </c>
      <c r="F33" s="11">
        <v>34.200000000000003</v>
      </c>
      <c r="G33" s="11">
        <v>6000</v>
      </c>
      <c r="H33" s="11">
        <v>7.6</v>
      </c>
    </row>
    <row r="34" spans="1:8" x14ac:dyDescent="0.25">
      <c r="A34" s="11">
        <v>9</v>
      </c>
      <c r="B34" s="11">
        <v>21</v>
      </c>
      <c r="C34" s="11">
        <v>6000</v>
      </c>
      <c r="D34" s="11">
        <v>38</v>
      </c>
      <c r="E34" s="11">
        <v>41.7</v>
      </c>
      <c r="F34" s="11">
        <v>34.299999999999997</v>
      </c>
      <c r="G34" s="11">
        <v>6000</v>
      </c>
      <c r="H34" s="11">
        <v>7.4</v>
      </c>
    </row>
    <row r="35" spans="1:8" x14ac:dyDescent="0.25">
      <c r="A35" s="11">
        <v>9</v>
      </c>
      <c r="B35" s="11">
        <v>21</v>
      </c>
      <c r="C35" s="11">
        <v>6000</v>
      </c>
      <c r="D35" s="11">
        <v>38</v>
      </c>
      <c r="E35" s="11">
        <v>41.6</v>
      </c>
      <c r="F35" s="11">
        <v>34.4</v>
      </c>
      <c r="G35" s="11">
        <v>6000</v>
      </c>
      <c r="H35" s="11">
        <v>7.2</v>
      </c>
    </row>
    <row r="36" spans="1:8" x14ac:dyDescent="0.25">
      <c r="A36" s="11">
        <v>9</v>
      </c>
      <c r="B36" s="11">
        <v>21</v>
      </c>
      <c r="C36" s="11">
        <v>6000</v>
      </c>
      <c r="D36" s="11">
        <v>38</v>
      </c>
      <c r="E36" s="11">
        <v>41.5</v>
      </c>
      <c r="F36" s="11">
        <v>34.5</v>
      </c>
      <c r="G36" s="11">
        <v>6000</v>
      </c>
      <c r="H36" s="11">
        <v>7</v>
      </c>
    </row>
    <row r="37" spans="1:8" x14ac:dyDescent="0.25">
      <c r="A37" s="11">
        <v>9</v>
      </c>
      <c r="B37" s="11">
        <v>21</v>
      </c>
      <c r="C37" s="11">
        <v>6000</v>
      </c>
      <c r="D37" s="11">
        <v>38</v>
      </c>
      <c r="E37" s="11">
        <v>41.4</v>
      </c>
      <c r="F37" s="11">
        <v>34.6</v>
      </c>
      <c r="G37" s="11">
        <v>6000</v>
      </c>
      <c r="H37" s="11">
        <v>6.8</v>
      </c>
    </row>
    <row r="38" spans="1:8" x14ac:dyDescent="0.25">
      <c r="A38" s="11">
        <v>9</v>
      </c>
      <c r="B38" s="11">
        <v>21</v>
      </c>
      <c r="C38" s="11">
        <v>6000</v>
      </c>
      <c r="D38" s="11">
        <v>38</v>
      </c>
      <c r="E38" s="11">
        <v>41.3</v>
      </c>
      <c r="F38" s="11">
        <v>34.700000000000003</v>
      </c>
      <c r="G38" s="11">
        <v>6000</v>
      </c>
      <c r="H38" s="11">
        <v>6.6</v>
      </c>
    </row>
    <row r="39" spans="1:8" x14ac:dyDescent="0.25">
      <c r="A39" s="11">
        <v>9</v>
      </c>
      <c r="B39" s="11">
        <v>21</v>
      </c>
      <c r="C39" s="11">
        <v>6000</v>
      </c>
      <c r="D39" s="11">
        <v>38</v>
      </c>
      <c r="E39" s="11">
        <v>41.2</v>
      </c>
      <c r="F39" s="11">
        <v>34.799999999999997</v>
      </c>
      <c r="G39" s="11">
        <v>6000</v>
      </c>
      <c r="H39" s="11">
        <v>6.4</v>
      </c>
    </row>
    <row r="40" spans="1:8" x14ac:dyDescent="0.25">
      <c r="A40" s="11">
        <v>9</v>
      </c>
      <c r="B40" s="11">
        <v>21</v>
      </c>
      <c r="C40" s="11">
        <v>6000</v>
      </c>
      <c r="D40" s="11">
        <v>38</v>
      </c>
      <c r="E40" s="11">
        <v>41.1</v>
      </c>
      <c r="F40" s="11">
        <v>34.9</v>
      </c>
      <c r="G40" s="11">
        <v>6000</v>
      </c>
      <c r="H40" s="11">
        <v>6.2</v>
      </c>
    </row>
    <row r="41" spans="1:8" x14ac:dyDescent="0.25">
      <c r="A41" s="11">
        <v>9</v>
      </c>
      <c r="B41" s="11">
        <v>21</v>
      </c>
      <c r="C41" s="11">
        <v>6000</v>
      </c>
      <c r="D41" s="11">
        <v>38</v>
      </c>
      <c r="E41" s="11">
        <v>41</v>
      </c>
      <c r="F41" s="11">
        <v>35</v>
      </c>
      <c r="G41" s="11">
        <v>6000</v>
      </c>
      <c r="H41" s="11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" sqref="C1"/>
    </sheetView>
  </sheetViews>
  <sheetFormatPr defaultRowHeight="15" x14ac:dyDescent="0.25"/>
  <cols>
    <col min="2" max="2" width="9.5703125" bestFit="1" customWidth="1"/>
    <col min="4" max="4" width="11.42578125" bestFit="1" customWidth="1"/>
  </cols>
  <sheetData>
    <row r="1" spans="1:8" x14ac:dyDescent="0.25">
      <c r="A1" s="1" t="s">
        <v>10</v>
      </c>
      <c r="B1" s="1"/>
      <c r="C1" s="13">
        <v>1</v>
      </c>
      <c r="D1" s="8" t="s">
        <v>7</v>
      </c>
      <c r="E1" s="13">
        <v>-2</v>
      </c>
      <c r="G1" s="8" t="s">
        <v>11</v>
      </c>
      <c r="H1" s="13">
        <v>21</v>
      </c>
    </row>
    <row r="2" spans="1:8" x14ac:dyDescent="0.25">
      <c r="A2" s="1" t="s">
        <v>8</v>
      </c>
      <c r="B2" s="1"/>
      <c r="C2" s="13">
        <v>20</v>
      </c>
      <c r="D2" s="8"/>
      <c r="E2" s="1"/>
    </row>
    <row r="3" spans="1:8" x14ac:dyDescent="0.25">
      <c r="A3" s="1" t="s">
        <v>13</v>
      </c>
      <c r="B3" s="1"/>
      <c r="C3" s="1"/>
      <c r="D3" s="13">
        <v>2.0510000000000002</v>
      </c>
      <c r="E3" s="1"/>
    </row>
    <row r="5" spans="1:8" x14ac:dyDescent="0.25">
      <c r="A5" s="2" t="s">
        <v>5</v>
      </c>
      <c r="B5" s="2" t="s">
        <v>6</v>
      </c>
      <c r="C5" s="10" t="s">
        <v>9</v>
      </c>
      <c r="D5" s="2" t="s">
        <v>12</v>
      </c>
    </row>
    <row r="6" spans="1:8" x14ac:dyDescent="0.25">
      <c r="A6" s="11">
        <v>-15</v>
      </c>
      <c r="B6" s="12">
        <f t="shared" ref="B6:B13" si="0">C$1/(H$1-E$1)*(C$2-A6)</f>
        <v>1.5217391304347825</v>
      </c>
      <c r="C6" s="7">
        <f>(B6/D$3)^(1/1.3)*50+C$2</f>
        <v>59.742768606948275</v>
      </c>
      <c r="D6" s="9">
        <f>(((C6-C$2)/50)^1.3)*D$3</f>
        <v>1.5217391304347825</v>
      </c>
    </row>
    <row r="7" spans="1:8" x14ac:dyDescent="0.25">
      <c r="A7" s="11">
        <v>-10</v>
      </c>
      <c r="B7" s="12">
        <f t="shared" si="0"/>
        <v>1.3043478260869565</v>
      </c>
      <c r="C7" s="7">
        <f t="shared" ref="C7:C13" si="1">(B7/D$3)^(1/1.3)*50+C$2</f>
        <v>55.298852512816225</v>
      </c>
      <c r="D7" s="9">
        <f t="shared" ref="D7:D13" si="2">(((C7-C$2)/50)^1.3)*D$3</f>
        <v>1.3043478260869565</v>
      </c>
    </row>
    <row r="8" spans="1:8" x14ac:dyDescent="0.25">
      <c r="A8" s="11">
        <v>-5</v>
      </c>
      <c r="B8" s="12">
        <f t="shared" si="0"/>
        <v>1.0869565217391304</v>
      </c>
      <c r="C8" s="7">
        <f t="shared" si="1"/>
        <v>50.679758512926753</v>
      </c>
      <c r="D8" s="9">
        <f t="shared" si="2"/>
        <v>1.0869565217391306</v>
      </c>
    </row>
    <row r="9" spans="1:8" x14ac:dyDescent="0.25">
      <c r="A9" s="11">
        <v>0</v>
      </c>
      <c r="B9" s="12">
        <f t="shared" si="0"/>
        <v>0.86956521739130432</v>
      </c>
      <c r="C9" s="7">
        <f t="shared" si="1"/>
        <v>45.840789185577052</v>
      </c>
      <c r="D9" s="9">
        <f t="shared" si="2"/>
        <v>0.86956521739130443</v>
      </c>
    </row>
    <row r="10" spans="1:8" x14ac:dyDescent="0.25">
      <c r="A10" s="11">
        <v>5</v>
      </c>
      <c r="B10" s="12">
        <f t="shared" si="0"/>
        <v>0.65217391304347827</v>
      </c>
      <c r="C10" s="7">
        <f t="shared" si="1"/>
        <v>40.710903853662401</v>
      </c>
      <c r="D10" s="9">
        <f t="shared" si="2"/>
        <v>0.65217391304347849</v>
      </c>
    </row>
    <row r="11" spans="1:8" x14ac:dyDescent="0.25">
      <c r="A11" s="11">
        <v>10</v>
      </c>
      <c r="B11" s="12">
        <f t="shared" si="0"/>
        <v>0.43478260869565216</v>
      </c>
      <c r="C11" s="7">
        <f t="shared" si="1"/>
        <v>35.161572182294911</v>
      </c>
      <c r="D11" s="9">
        <f t="shared" si="2"/>
        <v>0.43478260869565222</v>
      </c>
    </row>
    <row r="12" spans="1:8" x14ac:dyDescent="0.25">
      <c r="A12" s="11">
        <v>15</v>
      </c>
      <c r="B12" s="12">
        <f t="shared" si="0"/>
        <v>0.21739130434782608</v>
      </c>
      <c r="C12" s="7">
        <f t="shared" si="1"/>
        <v>28.895752733714566</v>
      </c>
      <c r="D12" s="9">
        <f t="shared" si="2"/>
        <v>0.21739130434782608</v>
      </c>
    </row>
    <row r="13" spans="1:8" x14ac:dyDescent="0.25">
      <c r="A13" s="11">
        <v>20</v>
      </c>
      <c r="B13" s="12">
        <f t="shared" si="0"/>
        <v>0</v>
      </c>
      <c r="C13" s="7">
        <f t="shared" si="1"/>
        <v>20</v>
      </c>
      <c r="D13" s="9">
        <f t="shared" si="2"/>
        <v>0</v>
      </c>
    </row>
    <row r="14" spans="1:8" x14ac:dyDescent="0.25">
      <c r="A14" s="14"/>
      <c r="B14" s="15"/>
      <c r="C14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E22" sqref="E22"/>
    </sheetView>
  </sheetViews>
  <sheetFormatPr defaultRowHeight="15" x14ac:dyDescent="0.25"/>
  <cols>
    <col min="1" max="1" width="18" bestFit="1" customWidth="1"/>
    <col min="2" max="2" width="14.5703125" bestFit="1" customWidth="1"/>
    <col min="3" max="3" width="17.85546875" bestFit="1" customWidth="1"/>
    <col min="4" max="4" width="12.85546875" bestFit="1" customWidth="1"/>
    <col min="5" max="5" width="15.85546875" bestFit="1" customWidth="1"/>
    <col min="6" max="6" width="12.28515625" bestFit="1" customWidth="1"/>
    <col min="7" max="7" width="12.85546875" bestFit="1" customWidth="1"/>
    <col min="8" max="8" width="15.85546875" bestFit="1" customWidth="1"/>
    <col min="9" max="9" width="12.28515625" bestFit="1" customWidth="1"/>
  </cols>
  <sheetData>
    <row r="2" spans="1:9" x14ac:dyDescent="0.25">
      <c r="A2" s="2" t="s">
        <v>15</v>
      </c>
      <c r="B2" s="2" t="s">
        <v>16</v>
      </c>
      <c r="C2" s="2" t="s">
        <v>17</v>
      </c>
      <c r="D2" s="2" t="s">
        <v>18</v>
      </c>
      <c r="E2" s="2" t="s">
        <v>31</v>
      </c>
      <c r="F2" s="2" t="s">
        <v>19</v>
      </c>
      <c r="G2" s="2" t="s">
        <v>18</v>
      </c>
      <c r="H2" s="2" t="s">
        <v>31</v>
      </c>
      <c r="I2" s="2" t="s">
        <v>19</v>
      </c>
    </row>
    <row r="3" spans="1:9" x14ac:dyDescent="0.25">
      <c r="A3" s="2" t="s">
        <v>20</v>
      </c>
      <c r="B3" s="11">
        <v>700</v>
      </c>
      <c r="C3" s="11" t="s">
        <v>27</v>
      </c>
      <c r="D3" s="3" t="s">
        <v>30</v>
      </c>
      <c r="E3" s="11">
        <v>2319</v>
      </c>
      <c r="F3" s="11">
        <v>40.9</v>
      </c>
      <c r="G3" s="3" t="s">
        <v>35</v>
      </c>
      <c r="H3" s="11">
        <v>1613</v>
      </c>
      <c r="I3" s="11">
        <v>47.31</v>
      </c>
    </row>
    <row r="4" spans="1:9" x14ac:dyDescent="0.25">
      <c r="A4" s="2" t="s">
        <v>21</v>
      </c>
      <c r="B4" s="11">
        <v>1050</v>
      </c>
      <c r="C4" s="11" t="s">
        <v>28</v>
      </c>
      <c r="D4" s="3" t="s">
        <v>30</v>
      </c>
      <c r="E4" s="11">
        <v>3479</v>
      </c>
      <c r="F4" s="11">
        <v>40.9</v>
      </c>
      <c r="G4" s="3" t="s">
        <v>35</v>
      </c>
      <c r="H4" s="11">
        <v>2419</v>
      </c>
      <c r="I4" s="11">
        <v>47.31</v>
      </c>
    </row>
    <row r="5" spans="1:9" x14ac:dyDescent="0.25">
      <c r="A5" s="2" t="s">
        <v>22</v>
      </c>
      <c r="B5" s="11">
        <v>1600</v>
      </c>
      <c r="C5" s="11" t="s">
        <v>29</v>
      </c>
      <c r="D5" s="3" t="s">
        <v>30</v>
      </c>
      <c r="E5" s="11" t="s">
        <v>33</v>
      </c>
      <c r="F5" s="11">
        <v>41.81</v>
      </c>
      <c r="G5" s="3" t="s">
        <v>35</v>
      </c>
      <c r="H5" s="11" t="s">
        <v>36</v>
      </c>
      <c r="I5" s="11">
        <v>47.8</v>
      </c>
    </row>
    <row r="6" spans="1:9" x14ac:dyDescent="0.25">
      <c r="A6" s="2" t="s">
        <v>23</v>
      </c>
      <c r="B6" s="11">
        <v>1500</v>
      </c>
      <c r="C6" s="11" t="s">
        <v>29</v>
      </c>
      <c r="D6" s="3" t="s">
        <v>30</v>
      </c>
      <c r="E6" s="11" t="s">
        <v>33</v>
      </c>
      <c r="F6" s="11">
        <v>40.799999999999997</v>
      </c>
      <c r="G6" s="3" t="s">
        <v>35</v>
      </c>
      <c r="H6" s="11" t="s">
        <v>36</v>
      </c>
      <c r="I6" s="11">
        <v>46.5</v>
      </c>
    </row>
    <row r="7" spans="1:9" x14ac:dyDescent="0.25">
      <c r="A7" s="2" t="s">
        <v>24</v>
      </c>
      <c r="B7" s="11">
        <v>1600</v>
      </c>
      <c r="C7" s="11" t="s">
        <v>29</v>
      </c>
      <c r="D7" s="3" t="s">
        <v>30</v>
      </c>
      <c r="E7" s="11" t="s">
        <v>33</v>
      </c>
      <c r="F7" s="11">
        <v>41.81</v>
      </c>
      <c r="G7" s="3" t="s">
        <v>35</v>
      </c>
      <c r="H7" s="11" t="s">
        <v>36</v>
      </c>
      <c r="I7" s="11">
        <v>47.8</v>
      </c>
    </row>
    <row r="8" spans="1:9" x14ac:dyDescent="0.25">
      <c r="A8" s="2" t="s">
        <v>25</v>
      </c>
      <c r="B8" s="11">
        <v>1550</v>
      </c>
      <c r="C8" s="11" t="s">
        <v>29</v>
      </c>
      <c r="D8" s="3" t="s">
        <v>30</v>
      </c>
      <c r="E8" s="11" t="s">
        <v>33</v>
      </c>
      <c r="F8" s="11">
        <v>41.31</v>
      </c>
      <c r="G8" s="3" t="s">
        <v>35</v>
      </c>
      <c r="H8" s="11" t="s">
        <v>36</v>
      </c>
      <c r="I8" s="11">
        <v>47.15</v>
      </c>
    </row>
    <row r="9" spans="1:9" x14ac:dyDescent="0.25">
      <c r="A9" s="2" t="s">
        <v>26</v>
      </c>
      <c r="B9" s="11">
        <v>700</v>
      </c>
      <c r="C9" s="11" t="s">
        <v>27</v>
      </c>
      <c r="D9" s="3" t="s">
        <v>30</v>
      </c>
      <c r="E9" s="11">
        <v>2319</v>
      </c>
      <c r="F9" s="11">
        <v>40.9</v>
      </c>
      <c r="G9" s="3" t="s">
        <v>35</v>
      </c>
      <c r="H9" s="11">
        <v>1613</v>
      </c>
      <c r="I9" s="11">
        <v>47.31</v>
      </c>
    </row>
    <row r="11" spans="1:9" x14ac:dyDescent="0.25">
      <c r="A11" s="17" t="s">
        <v>32</v>
      </c>
    </row>
    <row r="12" spans="1:9" x14ac:dyDescent="0.25">
      <c r="A12" s="18" t="s">
        <v>34</v>
      </c>
    </row>
    <row r="13" spans="1:9" x14ac:dyDescent="0.25">
      <c r="A13" s="18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Radiator Output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2022-12-03T19:17:33Z</dcterms:created>
  <dcterms:modified xsi:type="dcterms:W3CDTF">2023-09-02T20:03:04Z</dcterms:modified>
</cp:coreProperties>
</file>