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2995" windowHeight="9855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C31" i="2" l="1"/>
  <c r="C28" i="2"/>
  <c r="C25" i="2"/>
  <c r="C22" i="2"/>
  <c r="C19" i="2"/>
  <c r="C16" i="2"/>
  <c r="C13" i="2"/>
  <c r="C10" i="2"/>
  <c r="C7" i="2"/>
  <c r="L32" i="2" l="1"/>
  <c r="L26" i="2"/>
  <c r="L23" i="2"/>
  <c r="L17" i="2"/>
  <c r="L14" i="2"/>
  <c r="L11" i="2"/>
  <c r="L8" i="2"/>
  <c r="L20" i="2"/>
  <c r="L22" i="2" l="1"/>
  <c r="L21" i="2" s="1"/>
  <c r="L7" i="2"/>
  <c r="L6" i="2" s="1"/>
  <c r="L19" i="2"/>
  <c r="L18" i="2" s="1"/>
  <c r="L13" i="2"/>
  <c r="L12" i="2" s="1"/>
  <c r="L10" i="2"/>
  <c r="L9" i="2" s="1"/>
  <c r="L16" i="2"/>
  <c r="L15" i="2" s="1"/>
  <c r="L25" i="2"/>
  <c r="L24" i="2" s="1"/>
  <c r="L31" i="2"/>
  <c r="L30" i="2" s="1"/>
  <c r="L29" i="2"/>
  <c r="L28" i="2" s="1"/>
  <c r="L27" i="2" l="1"/>
  <c r="T26" i="2" l="1"/>
  <c r="AJ26" i="2"/>
  <c r="AB26" i="2"/>
  <c r="X26" i="2"/>
  <c r="H26" i="2"/>
  <c r="AF26" i="2"/>
  <c r="P26" i="2"/>
  <c r="AJ23" i="2"/>
  <c r="X23" i="2"/>
  <c r="AB23" i="2"/>
  <c r="P23" i="2"/>
  <c r="H23" i="2"/>
  <c r="H22" i="2" s="1"/>
  <c r="T23" i="2"/>
  <c r="AF23" i="2"/>
  <c r="AB11" i="2"/>
  <c r="X11" i="2"/>
  <c r="P11" i="2"/>
  <c r="AF11" i="2"/>
  <c r="H11" i="2"/>
  <c r="T11" i="2"/>
  <c r="AF20" i="2"/>
  <c r="T20" i="2"/>
  <c r="H20" i="2"/>
  <c r="AB20" i="2"/>
  <c r="X20" i="2"/>
  <c r="P20" i="2"/>
  <c r="AJ32" i="2"/>
  <c r="AB32" i="2"/>
  <c r="X32" i="2"/>
  <c r="T32" i="2"/>
  <c r="AF32" i="2"/>
  <c r="P32" i="2"/>
  <c r="H32" i="2"/>
  <c r="X14" i="2"/>
  <c r="P14" i="2"/>
  <c r="AB14" i="2"/>
  <c r="H14" i="2"/>
  <c r="T14" i="2"/>
  <c r="AF14" i="2"/>
  <c r="X29" i="2"/>
  <c r="P29" i="2"/>
  <c r="T29" i="2"/>
  <c r="H29" i="2"/>
  <c r="AF29" i="2"/>
  <c r="AB29" i="2"/>
  <c r="AJ29" i="2"/>
  <c r="AB17" i="2"/>
  <c r="H17" i="2"/>
  <c r="H16" i="2" s="1"/>
  <c r="T17" i="2"/>
  <c r="AF17" i="2"/>
  <c r="P17" i="2"/>
  <c r="X17" i="2"/>
  <c r="T8" i="2"/>
  <c r="AF8" i="2"/>
  <c r="H8" i="2"/>
  <c r="X8" i="2"/>
  <c r="P8" i="2"/>
  <c r="AB8" i="2"/>
  <c r="AL6" i="2"/>
  <c r="P16" i="2" l="1"/>
  <c r="P15" i="2" s="1"/>
  <c r="P13" i="2"/>
  <c r="P12" i="2" s="1"/>
  <c r="AJ31" i="2"/>
  <c r="AJ30" i="2" s="1"/>
  <c r="P22" i="2"/>
  <c r="P21" i="2" s="1"/>
  <c r="AB25" i="2"/>
  <c r="AB24" i="2" s="1"/>
  <c r="AF7" i="2"/>
  <c r="AF6" i="2" s="1"/>
  <c r="AJ28" i="2"/>
  <c r="AJ27" i="2" s="1"/>
  <c r="T13" i="2"/>
  <c r="T12" i="2" s="1"/>
  <c r="T31" i="2"/>
  <c r="T30" i="2" s="1"/>
  <c r="T19" i="2"/>
  <c r="T18" i="2" s="1"/>
  <c r="AF22" i="2"/>
  <c r="AF21" i="2" s="1"/>
  <c r="AJ25" i="2"/>
  <c r="AJ24" i="2" s="1"/>
  <c r="P7" i="2"/>
  <c r="P6" i="2" s="1"/>
  <c r="T7" i="2"/>
  <c r="T6" i="2" s="1"/>
  <c r="AB28" i="2"/>
  <c r="AB27" i="2" s="1"/>
  <c r="P28" i="2"/>
  <c r="P27" i="2" s="1"/>
  <c r="X31" i="2"/>
  <c r="X30" i="2" s="1"/>
  <c r="AF19" i="2"/>
  <c r="AF18" i="2" s="1"/>
  <c r="T22" i="2"/>
  <c r="T21" i="2" s="1"/>
  <c r="X7" i="2"/>
  <c r="X6" i="2" s="1"/>
  <c r="X16" i="2"/>
  <c r="X15" i="2" s="1"/>
  <c r="AF28" i="2"/>
  <c r="AF27" i="2" s="1"/>
  <c r="X28" i="2"/>
  <c r="X27" i="2" s="1"/>
  <c r="AB13" i="2"/>
  <c r="AB12" i="2" s="1"/>
  <c r="P31" i="2"/>
  <c r="P30" i="2" s="1"/>
  <c r="AB31" i="2"/>
  <c r="AB30" i="2" s="1"/>
  <c r="AB19" i="2"/>
  <c r="AB18" i="2" s="1"/>
  <c r="T10" i="2"/>
  <c r="T9" i="2" s="1"/>
  <c r="X10" i="2"/>
  <c r="X9" i="2" s="1"/>
  <c r="AJ22" i="2"/>
  <c r="AJ21" i="2" s="1"/>
  <c r="X25" i="2"/>
  <c r="X24" i="2" s="1"/>
  <c r="H7" i="2"/>
  <c r="H6" i="2" s="1"/>
  <c r="AB16" i="2"/>
  <c r="AB15" i="2" s="1"/>
  <c r="AF13" i="2"/>
  <c r="AF12" i="2" s="1"/>
  <c r="AF31" i="2"/>
  <c r="AF30" i="2" s="1"/>
  <c r="AB10" i="2"/>
  <c r="AB9" i="2" s="1"/>
  <c r="P25" i="2"/>
  <c r="P24" i="2" s="1"/>
  <c r="AB7" i="2"/>
  <c r="AB6" i="2" s="1"/>
  <c r="AF16" i="2"/>
  <c r="AF15" i="2" s="1"/>
  <c r="T28" i="2"/>
  <c r="T27" i="2" s="1"/>
  <c r="X13" i="2"/>
  <c r="X12" i="2" s="1"/>
  <c r="P19" i="2"/>
  <c r="P18" i="2" s="1"/>
  <c r="AF10" i="2"/>
  <c r="AF9" i="2" s="1"/>
  <c r="AB22" i="2"/>
  <c r="AB21" i="2" s="1"/>
  <c r="AF25" i="2"/>
  <c r="AF24" i="2" s="1"/>
  <c r="T16" i="2"/>
  <c r="T15" i="2" s="1"/>
  <c r="X19" i="2"/>
  <c r="X18" i="2" s="1"/>
  <c r="P10" i="2"/>
  <c r="P9" i="2" s="1"/>
  <c r="X22" i="2"/>
  <c r="X21" i="2" s="1"/>
  <c r="T25" i="2"/>
  <c r="T24" i="2" s="1"/>
  <c r="H28" i="2"/>
  <c r="H27" i="2" s="1"/>
  <c r="H19" i="2"/>
  <c r="H18" i="2" s="1"/>
  <c r="H10" i="2"/>
  <c r="H9" i="2" s="1"/>
  <c r="H15" i="2"/>
  <c r="H21" i="2"/>
  <c r="H13" i="2"/>
  <c r="H12" i="2" s="1"/>
  <c r="H31" i="2"/>
  <c r="H30" i="2" s="1"/>
  <c r="H25" i="2"/>
  <c r="H24" i="2" s="1"/>
</calcChain>
</file>

<file path=xl/sharedStrings.xml><?xml version="1.0" encoding="utf-8"?>
<sst xmlns="http://schemas.openxmlformats.org/spreadsheetml/2006/main" count="139" uniqueCount="21">
  <si>
    <t>LWT</t>
  </si>
  <si>
    <t>Outdoor air temperature[℃]</t>
  </si>
  <si>
    <t>CL</t>
  </si>
  <si>
    <t>CAP</t>
  </si>
  <si>
    <t>COP</t>
  </si>
  <si>
    <t>PI</t>
  </si>
  <si>
    <t>max</t>
  </si>
  <si>
    <t>norm</t>
  </si>
  <si>
    <t>min</t>
  </si>
  <si>
    <t xml:space="preserve">/ </t>
  </si>
  <si>
    <t>/</t>
  </si>
  <si>
    <t xml:space="preserve"> /</t>
  </si>
  <si>
    <t>12kW-Maximum heating CAP</t>
  </si>
  <si>
    <t>Heating Demand</t>
  </si>
  <si>
    <t>Indoor Temp.</t>
  </si>
  <si>
    <t>Heat Demand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</si>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</sst>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0" xfId="0" applyNumberFormat="1"/>
    <xf numFmtId="2" fontId="0" fillId="0" borderId="5" xfId="0" applyNumberForma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2" fontId="0" fillId="0" borderId="25" xfId="0" applyNumberFormat="1" applyBorder="1"/>
    <xf numFmtId="0" fontId="0" fillId="0" borderId="20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7" xfId="0" applyFill="1" applyBorder="1"/>
    <xf numFmtId="0" fontId="0" fillId="0" borderId="10" xfId="0" applyFill="1" applyBorder="1"/>
    <xf numFmtId="0" fontId="0" fillId="0" borderId="14" xfId="0" applyFill="1" applyBorder="1"/>
    <xf numFmtId="1" fontId="0" fillId="0" borderId="22" xfId="0" applyNumberFormat="1" applyFill="1" applyBorder="1"/>
    <xf numFmtId="0" fontId="0" fillId="0" borderId="21" xfId="0" applyFill="1" applyBorder="1"/>
    <xf numFmtId="0" fontId="0" fillId="0" borderId="15" xfId="0" applyFill="1" applyBorder="1"/>
    <xf numFmtId="0" fontId="0" fillId="0" borderId="16" xfId="0" applyFill="1" applyBorder="1"/>
    <xf numFmtId="2" fontId="0" fillId="0" borderId="25" xfId="0" applyNumberFormat="1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7" xfId="0" applyFont="1" applyBorder="1"/>
    <xf numFmtId="1" fontId="1" fillId="0" borderId="9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1" fillId="0" borderId="24" xfId="0" applyNumberFormat="1" applyFont="1" applyFill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2" fontId="1" fillId="0" borderId="24" xfId="0" applyNumberFormat="1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2" fontId="1" fillId="0" borderId="30" xfId="0" applyNumberFormat="1" applyFont="1" applyFill="1" applyBorder="1"/>
    <xf numFmtId="1" fontId="0" fillId="0" borderId="31" xfId="0" applyNumberFormat="1" applyFill="1" applyBorder="1"/>
    <xf numFmtId="2" fontId="0" fillId="0" borderId="32" xfId="0" applyNumberFormat="1" applyFill="1" applyBorder="1"/>
    <xf numFmtId="0" fontId="1" fillId="0" borderId="6" xfId="0" applyFont="1" applyBorder="1"/>
    <xf numFmtId="0" fontId="1" fillId="0" borderId="26" xfId="0" applyFont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2" fontId="1" fillId="0" borderId="30" xfId="0" applyNumberFormat="1" applyFont="1" applyBorder="1"/>
    <xf numFmtId="2" fontId="0" fillId="0" borderId="32" xfId="0" applyNumberFormat="1" applyBorder="1"/>
  </cellXfs>
  <cellStyles count="1">
    <cellStyle name="Normal" xfId="0" builtinId="0"/>
  </cellStyles>
  <dxfs count="201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workbookViewId="0">
      <selection activeCell="C1" sqref="C1"/>
    </sheetView>
  </sheetViews>
  <sheetFormatPr defaultRowHeight="15" x14ac:dyDescent="0.25"/>
  <cols>
    <col min="1" max="1" width="7" customWidth="1"/>
    <col min="2" max="2" width="8.7109375" customWidth="1"/>
    <col min="3" max="4" width="9.140625" customWidth="1"/>
    <col min="5" max="5" width="6" bestFit="1" customWidth="1"/>
    <col min="6" max="6" width="7.140625" customWidth="1"/>
    <col min="7" max="10" width="6" bestFit="1" customWidth="1"/>
    <col min="11" max="11" width="5" bestFit="1" customWidth="1"/>
    <col min="12" max="12" width="5.28515625" bestFit="1" customWidth="1"/>
    <col min="13" max="13" width="6" bestFit="1" customWidth="1"/>
    <col min="14" max="15" width="5" bestFit="1" customWidth="1"/>
    <col min="16" max="16" width="5.28515625" bestFit="1" customWidth="1"/>
    <col min="17" max="17" width="6" bestFit="1" customWidth="1"/>
    <col min="18" max="19" width="5" bestFit="1" customWidth="1"/>
    <col min="20" max="20" width="5.28515625" bestFit="1" customWidth="1"/>
    <col min="21" max="21" width="6" bestFit="1" customWidth="1"/>
    <col min="22" max="23" width="5" bestFit="1" customWidth="1"/>
    <col min="24" max="24" width="5.28515625" bestFit="1" customWidth="1"/>
    <col min="25" max="25" width="6" bestFit="1" customWidth="1"/>
    <col min="26" max="27" width="5" bestFit="1" customWidth="1"/>
    <col min="28" max="28" width="5.28515625" bestFit="1" customWidth="1"/>
    <col min="29" max="29" width="6" bestFit="1" customWidth="1"/>
    <col min="30" max="31" width="5" bestFit="1" customWidth="1"/>
    <col min="32" max="33" width="6" bestFit="1" customWidth="1"/>
    <col min="34" max="35" width="5" bestFit="1" customWidth="1"/>
    <col min="36" max="36" width="5.28515625" bestFit="1" customWidth="1"/>
  </cols>
  <sheetData>
    <row r="1" spans="1:38" ht="15.75" thickBot="1" x14ac:dyDescent="0.3">
      <c r="A1" s="57" t="s">
        <v>13</v>
      </c>
      <c r="B1" s="41"/>
      <c r="C1" s="58">
        <v>8000</v>
      </c>
      <c r="E1" s="57" t="s">
        <v>14</v>
      </c>
      <c r="F1" s="41"/>
      <c r="G1" s="58">
        <v>21</v>
      </c>
    </row>
    <row r="2" spans="1:38" ht="15.75" thickBot="1" x14ac:dyDescent="0.3"/>
    <row r="3" spans="1:38" ht="15.75" thickBot="1" x14ac:dyDescent="0.3">
      <c r="A3" s="68" t="s">
        <v>0</v>
      </c>
      <c r="B3" s="69"/>
      <c r="C3" s="51"/>
      <c r="D3" s="52"/>
      <c r="E3" s="70">
        <v>30</v>
      </c>
      <c r="F3" s="71"/>
      <c r="G3" s="72"/>
      <c r="H3" s="53"/>
      <c r="I3" s="59">
        <v>35</v>
      </c>
      <c r="J3" s="60"/>
      <c r="K3" s="61"/>
      <c r="L3" s="53"/>
      <c r="M3" s="59">
        <v>40</v>
      </c>
      <c r="N3" s="60"/>
      <c r="O3" s="61"/>
      <c r="P3" s="53"/>
      <c r="Q3" s="59">
        <v>45</v>
      </c>
      <c r="R3" s="60"/>
      <c r="S3" s="61"/>
      <c r="T3" s="53"/>
      <c r="U3" s="59">
        <v>50</v>
      </c>
      <c r="V3" s="60"/>
      <c r="W3" s="61"/>
      <c r="X3" s="53"/>
      <c r="Y3" s="59">
        <v>55</v>
      </c>
      <c r="Z3" s="60"/>
      <c r="AA3" s="61"/>
      <c r="AB3" s="53"/>
      <c r="AC3" s="59">
        <v>60</v>
      </c>
      <c r="AD3" s="60"/>
      <c r="AE3" s="61"/>
      <c r="AF3" s="53"/>
      <c r="AG3" s="59">
        <v>65</v>
      </c>
      <c r="AH3" s="60"/>
      <c r="AI3" s="61"/>
    </row>
    <row r="4" spans="1:38" x14ac:dyDescent="0.25">
      <c r="A4" s="75" t="s">
        <v>1</v>
      </c>
      <c r="B4" s="76"/>
      <c r="C4" s="73" t="s">
        <v>15</v>
      </c>
      <c r="D4" s="79" t="s">
        <v>2</v>
      </c>
      <c r="E4" s="64" t="s">
        <v>3</v>
      </c>
      <c r="F4" s="62" t="s">
        <v>4</v>
      </c>
      <c r="G4" s="66" t="s">
        <v>5</v>
      </c>
      <c r="H4" s="45" t="s">
        <v>4</v>
      </c>
      <c r="I4" s="64" t="s">
        <v>3</v>
      </c>
      <c r="J4" s="62" t="s">
        <v>4</v>
      </c>
      <c r="K4" s="66" t="s">
        <v>5</v>
      </c>
      <c r="L4" s="45" t="s">
        <v>4</v>
      </c>
      <c r="M4" s="64" t="s">
        <v>3</v>
      </c>
      <c r="N4" s="62" t="s">
        <v>4</v>
      </c>
      <c r="O4" s="66" t="s">
        <v>5</v>
      </c>
      <c r="P4" s="45" t="s">
        <v>4</v>
      </c>
      <c r="Q4" s="64" t="s">
        <v>3</v>
      </c>
      <c r="R4" s="62" t="s">
        <v>4</v>
      </c>
      <c r="S4" s="66" t="s">
        <v>5</v>
      </c>
      <c r="T4" s="45" t="s">
        <v>4</v>
      </c>
      <c r="U4" s="64" t="s">
        <v>3</v>
      </c>
      <c r="V4" s="62" t="s">
        <v>4</v>
      </c>
      <c r="W4" s="66" t="s">
        <v>5</v>
      </c>
      <c r="X4" s="45" t="s">
        <v>4</v>
      </c>
      <c r="Y4" s="64" t="s">
        <v>3</v>
      </c>
      <c r="Z4" s="62" t="s">
        <v>4</v>
      </c>
      <c r="AA4" s="66" t="s">
        <v>5</v>
      </c>
      <c r="AB4" s="45" t="s">
        <v>4</v>
      </c>
      <c r="AC4" s="64" t="s">
        <v>3</v>
      </c>
      <c r="AD4" s="62" t="s">
        <v>4</v>
      </c>
      <c r="AE4" s="66" t="s">
        <v>5</v>
      </c>
      <c r="AF4" s="45" t="s">
        <v>4</v>
      </c>
      <c r="AG4" s="64" t="s">
        <v>3</v>
      </c>
      <c r="AH4" s="62" t="s">
        <v>4</v>
      </c>
      <c r="AI4" s="66" t="s">
        <v>5</v>
      </c>
      <c r="AJ4" s="45" t="s">
        <v>4</v>
      </c>
    </row>
    <row r="5" spans="1:38" ht="15.75" thickBot="1" x14ac:dyDescent="0.3">
      <c r="A5" s="77"/>
      <c r="B5" s="78"/>
      <c r="C5" s="74"/>
      <c r="D5" s="80"/>
      <c r="E5" s="65"/>
      <c r="F5" s="63"/>
      <c r="G5" s="67"/>
      <c r="H5" s="46" t="s">
        <v>5</v>
      </c>
      <c r="I5" s="65"/>
      <c r="J5" s="63"/>
      <c r="K5" s="67"/>
      <c r="L5" s="46" t="s">
        <v>5</v>
      </c>
      <c r="M5" s="65"/>
      <c r="N5" s="63"/>
      <c r="O5" s="67"/>
      <c r="P5" s="46" t="s">
        <v>5</v>
      </c>
      <c r="Q5" s="65"/>
      <c r="R5" s="63"/>
      <c r="S5" s="67"/>
      <c r="T5" s="46" t="s">
        <v>5</v>
      </c>
      <c r="U5" s="65"/>
      <c r="V5" s="63"/>
      <c r="W5" s="67"/>
      <c r="X5" s="46" t="s">
        <v>5</v>
      </c>
      <c r="Y5" s="65"/>
      <c r="Z5" s="63"/>
      <c r="AA5" s="67"/>
      <c r="AB5" s="46" t="s">
        <v>5</v>
      </c>
      <c r="AC5" s="65"/>
      <c r="AD5" s="63"/>
      <c r="AE5" s="67"/>
      <c r="AF5" s="46" t="s">
        <v>5</v>
      </c>
      <c r="AG5" s="65"/>
      <c r="AH5" s="63"/>
      <c r="AI5" s="67"/>
      <c r="AJ5" s="46" t="s">
        <v>5</v>
      </c>
    </row>
    <row r="6" spans="1:38" x14ac:dyDescent="0.25">
      <c r="A6" s="84" t="s">
        <v>12</v>
      </c>
      <c r="B6" s="81">
        <v>-15</v>
      </c>
      <c r="C6" s="2"/>
      <c r="D6" s="48" t="s">
        <v>6</v>
      </c>
      <c r="E6" s="27">
        <v>8857</v>
      </c>
      <c r="F6" s="28">
        <v>2.65</v>
      </c>
      <c r="G6" s="29">
        <v>3342</v>
      </c>
      <c r="H6" s="47">
        <f>$C7/H7</f>
        <v>2.4245894012361697</v>
      </c>
      <c r="I6" s="27">
        <v>8858</v>
      </c>
      <c r="J6" s="28">
        <v>2.4500000000000002</v>
      </c>
      <c r="K6" s="29">
        <v>3616</v>
      </c>
      <c r="L6" s="47">
        <f>$C7/L7</f>
        <v>2.2753206682075282</v>
      </c>
      <c r="M6" s="27">
        <v>7934</v>
      </c>
      <c r="N6" s="28">
        <v>2.19</v>
      </c>
      <c r="O6" s="29">
        <v>3623</v>
      </c>
      <c r="P6" s="47">
        <f>$C7/P7</f>
        <v>1.9818496654860289</v>
      </c>
      <c r="Q6" s="27">
        <v>7387</v>
      </c>
      <c r="R6" s="28">
        <v>1.87</v>
      </c>
      <c r="S6" s="29">
        <v>3950</v>
      </c>
      <c r="T6" s="47">
        <f>$C7/T7</f>
        <v>1.7692511804772058</v>
      </c>
      <c r="U6" s="27">
        <v>6712</v>
      </c>
      <c r="V6" s="28">
        <v>1.69</v>
      </c>
      <c r="W6" s="29">
        <v>3972</v>
      </c>
      <c r="X6" s="47">
        <f>$C7/X7</f>
        <v>1.5418062897111431</v>
      </c>
      <c r="Y6" s="27">
        <v>6334</v>
      </c>
      <c r="Z6" s="28">
        <v>1.47</v>
      </c>
      <c r="AA6" s="29">
        <v>4309</v>
      </c>
      <c r="AB6" s="47">
        <f>$C7/AB7</f>
        <v>1.4119173489278749</v>
      </c>
      <c r="AC6" s="27">
        <v>5865</v>
      </c>
      <c r="AD6" s="6">
        <v>1.25</v>
      </c>
      <c r="AE6" s="13">
        <v>4692</v>
      </c>
      <c r="AF6" s="50">
        <f>$C7/AF7</f>
        <v>1.25</v>
      </c>
      <c r="AG6" s="19" t="s">
        <v>9</v>
      </c>
      <c r="AH6" s="7" t="s">
        <v>10</v>
      </c>
      <c r="AI6" s="8" t="s">
        <v>11</v>
      </c>
      <c r="AJ6" s="86" t="s">
        <v>10</v>
      </c>
      <c r="AL6" s="22">
        <f>(AK6/50)^1.3</f>
        <v>0</v>
      </c>
    </row>
    <row r="7" spans="1:38" x14ac:dyDescent="0.25">
      <c r="A7" s="84"/>
      <c r="B7" s="82"/>
      <c r="C7" s="42">
        <f>C$1/(21+3.3)*(G$1-B6)</f>
        <v>11851.85185185185</v>
      </c>
      <c r="D7" s="49" t="s">
        <v>7</v>
      </c>
      <c r="E7" s="30">
        <v>7351</v>
      </c>
      <c r="F7" s="31">
        <v>2.88</v>
      </c>
      <c r="G7" s="32">
        <v>2554</v>
      </c>
      <c r="H7" s="33">
        <f>$C7/((F6-F8)*H8+F8)</f>
        <v>4888.1892520891242</v>
      </c>
      <c r="I7" s="30">
        <v>7281</v>
      </c>
      <c r="J7" s="31">
        <v>2.62</v>
      </c>
      <c r="K7" s="32">
        <v>2778</v>
      </c>
      <c r="L7" s="33">
        <f>$C7/((J6-J8)*L8+J8)</f>
        <v>5208.8710033072412</v>
      </c>
      <c r="M7" s="30">
        <v>6633</v>
      </c>
      <c r="N7" s="31">
        <v>2.3199999999999998</v>
      </c>
      <c r="O7" s="32">
        <v>2863</v>
      </c>
      <c r="P7" s="33">
        <f>$C7/((N6-N8)*P8+N8)</f>
        <v>5980.1972158898852</v>
      </c>
      <c r="Q7" s="30">
        <v>6035</v>
      </c>
      <c r="R7" s="31">
        <v>1.93</v>
      </c>
      <c r="S7" s="32">
        <v>3127</v>
      </c>
      <c r="T7" s="33">
        <f>$C7/((R6-R8)*T8+R8)</f>
        <v>6698.7955032225254</v>
      </c>
      <c r="U7" s="30">
        <v>5511</v>
      </c>
      <c r="V7" s="31">
        <v>1.75</v>
      </c>
      <c r="W7" s="32">
        <v>3144</v>
      </c>
      <c r="X7" s="33">
        <f>$C7/((V6-V8)*X8+V8)</f>
        <v>7686.9915053156847</v>
      </c>
      <c r="Y7" s="30">
        <v>5302</v>
      </c>
      <c r="Z7" s="31">
        <v>1.48</v>
      </c>
      <c r="AA7" s="32">
        <v>3585</v>
      </c>
      <c r="AB7" s="33">
        <f>$C7/((Z6-Z8)*AB8+Z8)</f>
        <v>8394.1541343418103</v>
      </c>
      <c r="AC7" s="30">
        <v>4962</v>
      </c>
      <c r="AD7" s="4">
        <v>1.24</v>
      </c>
      <c r="AE7" s="14">
        <v>4005</v>
      </c>
      <c r="AF7" s="33">
        <f>$C7/((AD6-AD8)*AF8+AD8)</f>
        <v>9481.4814814814799</v>
      </c>
      <c r="AG7" s="20" t="s">
        <v>9</v>
      </c>
      <c r="AH7" s="5" t="s">
        <v>10</v>
      </c>
      <c r="AI7" s="9" t="s">
        <v>11</v>
      </c>
      <c r="AJ7" s="87" t="s">
        <v>10</v>
      </c>
    </row>
    <row r="8" spans="1:38" ht="15.75" thickBot="1" x14ac:dyDescent="0.3">
      <c r="A8" s="84"/>
      <c r="B8" s="83"/>
      <c r="C8" s="43"/>
      <c r="D8" s="3" t="s">
        <v>8</v>
      </c>
      <c r="E8" s="34">
        <v>5004</v>
      </c>
      <c r="F8" s="35">
        <v>2.94</v>
      </c>
      <c r="G8" s="36">
        <v>1700</v>
      </c>
      <c r="H8" s="37">
        <f>($C7-E8)/(E6-E8)</f>
        <v>1.7772779267718273</v>
      </c>
      <c r="I8" s="34">
        <v>4916</v>
      </c>
      <c r="J8" s="35">
        <v>2.68</v>
      </c>
      <c r="K8" s="36">
        <v>1833</v>
      </c>
      <c r="L8" s="37">
        <f>($C7-I8)/(I6-I8)</f>
        <v>1.7594753556194445</v>
      </c>
      <c r="M8" s="34">
        <v>4546</v>
      </c>
      <c r="N8" s="35">
        <v>2.37</v>
      </c>
      <c r="O8" s="36">
        <v>1917</v>
      </c>
      <c r="P8" s="37">
        <f>($C7-M8)/(M6-M8)</f>
        <v>2.1563907472998376</v>
      </c>
      <c r="Q8" s="34">
        <v>4728</v>
      </c>
      <c r="R8" s="35">
        <v>1.93</v>
      </c>
      <c r="S8" s="36">
        <v>2450</v>
      </c>
      <c r="T8" s="37">
        <f>($C7-Q8)/(Q6-Q8)</f>
        <v>2.6791469920465776</v>
      </c>
      <c r="U8" s="34">
        <v>4631</v>
      </c>
      <c r="V8" s="35">
        <v>1.75</v>
      </c>
      <c r="W8" s="36">
        <v>2643</v>
      </c>
      <c r="X8" s="37">
        <f>($C7-U8)/(U6-U8)</f>
        <v>3.4698951714809469</v>
      </c>
      <c r="Y8" s="34">
        <v>4434</v>
      </c>
      <c r="Z8" s="35">
        <v>1.49</v>
      </c>
      <c r="AA8" s="36">
        <v>2983</v>
      </c>
      <c r="AB8" s="37">
        <f>($C7-Y8)/(Y6-Y8)</f>
        <v>3.904132553606237</v>
      </c>
      <c r="AC8" s="34">
        <v>4223</v>
      </c>
      <c r="AD8" s="10">
        <v>1.25</v>
      </c>
      <c r="AE8" s="15">
        <v>3392</v>
      </c>
      <c r="AF8" s="26">
        <f>($C7-AC8)/(AC6-AC8)</f>
        <v>4.646072991383587</v>
      </c>
      <c r="AG8" s="21" t="s">
        <v>9</v>
      </c>
      <c r="AH8" s="11" t="s">
        <v>10</v>
      </c>
      <c r="AI8" s="12" t="s">
        <v>11</v>
      </c>
      <c r="AJ8" s="88" t="s">
        <v>10</v>
      </c>
    </row>
    <row r="9" spans="1:38" x14ac:dyDescent="0.25">
      <c r="A9" s="84"/>
      <c r="B9" s="81">
        <v>-10</v>
      </c>
      <c r="C9" s="44"/>
      <c r="D9" s="48" t="s">
        <v>6</v>
      </c>
      <c r="E9" s="27">
        <v>10076</v>
      </c>
      <c r="F9" s="28">
        <v>2.74</v>
      </c>
      <c r="G9" s="29">
        <v>3684</v>
      </c>
      <c r="H9" s="47">
        <f>$C10/H10</f>
        <v>2.7332706040963872</v>
      </c>
      <c r="I9" s="27">
        <v>10022</v>
      </c>
      <c r="J9" s="28">
        <v>2.54</v>
      </c>
      <c r="K9" s="29">
        <v>3951</v>
      </c>
      <c r="L9" s="47">
        <f>$C10/L10</f>
        <v>2.533510107120875</v>
      </c>
      <c r="M9" s="27">
        <v>9685</v>
      </c>
      <c r="N9" s="28">
        <v>2.23</v>
      </c>
      <c r="O9" s="29">
        <v>4340</v>
      </c>
      <c r="P9" s="47">
        <f>$C10/P10</f>
        <v>2.2152559083558203</v>
      </c>
      <c r="Q9" s="27">
        <v>9323</v>
      </c>
      <c r="R9" s="28">
        <v>2.0499999999999998</v>
      </c>
      <c r="S9" s="29">
        <v>4540</v>
      </c>
      <c r="T9" s="47">
        <f>$C10/T10</f>
        <v>2.0302734901257558</v>
      </c>
      <c r="U9" s="27">
        <v>8964</v>
      </c>
      <c r="V9" s="28">
        <v>1.94</v>
      </c>
      <c r="W9" s="29">
        <v>4621</v>
      </c>
      <c r="X9" s="47">
        <f>$C10/X10</f>
        <v>1.9077882926881342</v>
      </c>
      <c r="Y9" s="27">
        <v>8602</v>
      </c>
      <c r="Z9" s="28">
        <v>1.79</v>
      </c>
      <c r="AA9" s="29">
        <v>4793</v>
      </c>
      <c r="AB9" s="47">
        <f>$C10/AB10</f>
        <v>1.7409403084468515</v>
      </c>
      <c r="AC9" s="27">
        <v>6695</v>
      </c>
      <c r="AD9" s="6">
        <v>1.3</v>
      </c>
      <c r="AE9" s="13">
        <v>5133</v>
      </c>
      <c r="AF9" s="50">
        <f>$C10/AF10</f>
        <v>1.2205350539413211</v>
      </c>
      <c r="AG9" s="19" t="s">
        <v>9</v>
      </c>
      <c r="AH9" s="7" t="s">
        <v>10</v>
      </c>
      <c r="AI9" s="8" t="s">
        <v>11</v>
      </c>
      <c r="AJ9" s="86" t="s">
        <v>10</v>
      </c>
    </row>
    <row r="10" spans="1:38" x14ac:dyDescent="0.25">
      <c r="A10" s="84"/>
      <c r="B10" s="82"/>
      <c r="C10" s="42">
        <f>C$1/(21+3.3)*(G$1-B9)</f>
        <v>10205.761316872427</v>
      </c>
      <c r="D10" s="49" t="s">
        <v>7</v>
      </c>
      <c r="E10" s="30">
        <v>8263</v>
      </c>
      <c r="F10" s="31">
        <v>2.92</v>
      </c>
      <c r="G10" s="32">
        <v>2834</v>
      </c>
      <c r="H10" s="33">
        <f>$C10/((F9-F11)*H11+F11)</f>
        <v>3733.9008079101</v>
      </c>
      <c r="I10" s="30">
        <v>8138</v>
      </c>
      <c r="J10" s="31">
        <v>2.66</v>
      </c>
      <c r="K10" s="32">
        <v>3056</v>
      </c>
      <c r="L10" s="33">
        <f>$C10/((J9-J11)*L11+J11)</f>
        <v>4028.308901625197</v>
      </c>
      <c r="M10" s="30">
        <v>8000</v>
      </c>
      <c r="N10" s="31">
        <v>2.3199999999999998</v>
      </c>
      <c r="O10" s="32">
        <v>3454</v>
      </c>
      <c r="P10" s="33">
        <f>$C10/((N9-N11)*P11+N11)</f>
        <v>4607.0349156397106</v>
      </c>
      <c r="Q10" s="30">
        <v>7803</v>
      </c>
      <c r="R10" s="31">
        <v>2.11</v>
      </c>
      <c r="S10" s="32">
        <v>3700</v>
      </c>
      <c r="T10" s="33">
        <f>$C10/((R9-R11)*T11+R11)</f>
        <v>5026.7913985520636</v>
      </c>
      <c r="U10" s="30">
        <v>7539</v>
      </c>
      <c r="V10" s="31">
        <v>2</v>
      </c>
      <c r="W10" s="32">
        <v>3765</v>
      </c>
      <c r="X10" s="33">
        <f>$C10/((V9-V11)*X11+V11)</f>
        <v>5349.5250788504345</v>
      </c>
      <c r="Y10" s="30">
        <v>7243</v>
      </c>
      <c r="Z10" s="31">
        <v>1.85</v>
      </c>
      <c r="AA10" s="32">
        <v>3914</v>
      </c>
      <c r="AB10" s="33">
        <f>$C10/((Z9-Z11)*AB11+Z11)</f>
        <v>5862.2120858223525</v>
      </c>
      <c r="AC10" s="30">
        <v>5697</v>
      </c>
      <c r="AD10" s="4">
        <v>1.33</v>
      </c>
      <c r="AE10" s="14">
        <v>4300</v>
      </c>
      <c r="AF10" s="33">
        <f>$C10/((AD9-AD11)*AF11+AD11)</f>
        <v>8361.7109430132623</v>
      </c>
      <c r="AG10" s="20" t="s">
        <v>9</v>
      </c>
      <c r="AH10" s="5" t="s">
        <v>10</v>
      </c>
      <c r="AI10" s="9" t="s">
        <v>11</v>
      </c>
      <c r="AJ10" s="87" t="s">
        <v>10</v>
      </c>
    </row>
    <row r="11" spans="1:38" ht="15.75" thickBot="1" x14ac:dyDescent="0.3">
      <c r="A11" s="84"/>
      <c r="B11" s="83"/>
      <c r="C11" s="43"/>
      <c r="D11" s="3" t="s">
        <v>8</v>
      </c>
      <c r="E11" s="34">
        <v>4484</v>
      </c>
      <c r="F11" s="35">
        <v>3.03</v>
      </c>
      <c r="G11" s="36">
        <v>1482</v>
      </c>
      <c r="H11" s="37">
        <f>($C10-E11)/(E9-E11)</f>
        <v>1.0232048134607346</v>
      </c>
      <c r="I11" s="34">
        <v>4359</v>
      </c>
      <c r="J11" s="35">
        <v>2.74</v>
      </c>
      <c r="K11" s="36">
        <v>1592</v>
      </c>
      <c r="L11" s="37">
        <f>($C10-I11)/(I9-I11)</f>
        <v>1.0324494643956255</v>
      </c>
      <c r="M11" s="34">
        <v>4387</v>
      </c>
      <c r="N11" s="35">
        <v>2.38</v>
      </c>
      <c r="O11" s="36">
        <v>1841</v>
      </c>
      <c r="P11" s="37">
        <f>($C10-M11)/(M9-M11)</f>
        <v>1.0982939442945314</v>
      </c>
      <c r="Q11" s="34">
        <v>4848</v>
      </c>
      <c r="R11" s="35">
        <v>2.15</v>
      </c>
      <c r="S11" s="36">
        <v>2255</v>
      </c>
      <c r="T11" s="37">
        <f>($C10-Q11)/(Q9-Q11)</f>
        <v>1.1972650987424418</v>
      </c>
      <c r="U11" s="34">
        <v>5109</v>
      </c>
      <c r="V11" s="35">
        <v>2.04</v>
      </c>
      <c r="W11" s="36">
        <v>2504</v>
      </c>
      <c r="X11" s="37">
        <f>($C10-U11)/(U9-U11)</f>
        <v>1.3221170731186582</v>
      </c>
      <c r="Y11" s="34">
        <v>5333</v>
      </c>
      <c r="Z11" s="35">
        <v>1.89</v>
      </c>
      <c r="AA11" s="36">
        <v>2827</v>
      </c>
      <c r="AB11" s="37">
        <f>($C10-Y11)/(Y9-Y11)</f>
        <v>1.490596915531486</v>
      </c>
      <c r="AC11" s="34">
        <v>4486</v>
      </c>
      <c r="AD11" s="10">
        <v>1.35</v>
      </c>
      <c r="AE11" s="15">
        <v>3320</v>
      </c>
      <c r="AF11" s="26">
        <f>($C10-AC11)/(AC9-AC11)</f>
        <v>2.5892989211735751</v>
      </c>
      <c r="AG11" s="21" t="s">
        <v>9</v>
      </c>
      <c r="AH11" s="11" t="s">
        <v>10</v>
      </c>
      <c r="AI11" s="12" t="s">
        <v>11</v>
      </c>
      <c r="AJ11" s="88" t="s">
        <v>10</v>
      </c>
    </row>
    <row r="12" spans="1:38" x14ac:dyDescent="0.25">
      <c r="A12" s="84"/>
      <c r="B12" s="81">
        <v>-7</v>
      </c>
      <c r="C12" s="44"/>
      <c r="D12" s="48" t="s">
        <v>6</v>
      </c>
      <c r="E12" s="27">
        <v>10943</v>
      </c>
      <c r="F12" s="28">
        <v>3.02</v>
      </c>
      <c r="G12" s="29">
        <v>3624</v>
      </c>
      <c r="H12" s="47">
        <f>$C13/H13</f>
        <v>3.1027053478210656</v>
      </c>
      <c r="I12" s="27">
        <v>11020</v>
      </c>
      <c r="J12" s="28">
        <v>2.83</v>
      </c>
      <c r="K12" s="29">
        <v>3894</v>
      </c>
      <c r="L12" s="47">
        <f>$C13/L13</f>
        <v>2.9091984731710934</v>
      </c>
      <c r="M12" s="27">
        <v>10416</v>
      </c>
      <c r="N12" s="28">
        <v>2.44</v>
      </c>
      <c r="O12" s="29">
        <v>4269</v>
      </c>
      <c r="P12" s="47">
        <f>$C13/P13</f>
        <v>2.4977947734375312</v>
      </c>
      <c r="Q12" s="27">
        <v>10404</v>
      </c>
      <c r="R12" s="28">
        <v>2.31</v>
      </c>
      <c r="S12" s="29">
        <v>4504</v>
      </c>
      <c r="T12" s="47">
        <f>$C13/T13</f>
        <v>2.3598673469892266</v>
      </c>
      <c r="U12" s="27">
        <v>10613</v>
      </c>
      <c r="V12" s="28">
        <v>2.2400000000000002</v>
      </c>
      <c r="W12" s="29">
        <v>4743</v>
      </c>
      <c r="X12" s="47">
        <f>$C13/X13</f>
        <v>2.2771438120718925</v>
      </c>
      <c r="Y12" s="27">
        <v>10587</v>
      </c>
      <c r="Z12" s="28">
        <v>2.02</v>
      </c>
      <c r="AA12" s="29">
        <v>5249</v>
      </c>
      <c r="AB12" s="47">
        <f>$C13/AB13</f>
        <v>2.062101278685442</v>
      </c>
      <c r="AC12" s="27">
        <v>8049</v>
      </c>
      <c r="AD12" s="6">
        <v>1.59</v>
      </c>
      <c r="AE12" s="13">
        <v>5061</v>
      </c>
      <c r="AF12" s="50">
        <f>$C13/AF13</f>
        <v>1.5526483387896239</v>
      </c>
      <c r="AG12" s="19" t="s">
        <v>9</v>
      </c>
      <c r="AH12" s="7" t="s">
        <v>10</v>
      </c>
      <c r="AI12" s="8" t="s">
        <v>11</v>
      </c>
      <c r="AJ12" s="86" t="s">
        <v>10</v>
      </c>
    </row>
    <row r="13" spans="1:38" x14ac:dyDescent="0.25">
      <c r="A13" s="84"/>
      <c r="B13" s="82"/>
      <c r="C13" s="42">
        <f>C$1/(21+3.3)*(G$1-B12)</f>
        <v>9218.1069958847729</v>
      </c>
      <c r="D13" s="49" t="s">
        <v>7</v>
      </c>
      <c r="E13" s="30">
        <v>8886</v>
      </c>
      <c r="F13" s="31">
        <v>3.2</v>
      </c>
      <c r="G13" s="32">
        <v>2781</v>
      </c>
      <c r="H13" s="33">
        <f>$C13/((F12-F14)*H14+F14)</f>
        <v>2970.9901400590184</v>
      </c>
      <c r="I13" s="30">
        <v>8717</v>
      </c>
      <c r="J13" s="31">
        <v>3</v>
      </c>
      <c r="K13" s="32">
        <v>2903</v>
      </c>
      <c r="L13" s="33">
        <f>$C13/((J12-J14)*L14+J14)</f>
        <v>3168.6071201037116</v>
      </c>
      <c r="M13" s="30">
        <v>8343</v>
      </c>
      <c r="N13" s="31">
        <v>2.63</v>
      </c>
      <c r="O13" s="32">
        <v>3172</v>
      </c>
      <c r="P13" s="33">
        <f>$C13/((N12-N14)*P14+N14)</f>
        <v>3690.4981521754771</v>
      </c>
      <c r="Q13" s="30">
        <v>8240</v>
      </c>
      <c r="R13" s="31">
        <v>2.44</v>
      </c>
      <c r="S13" s="32">
        <v>3372</v>
      </c>
      <c r="T13" s="33">
        <f>$C13/((R12-R14)*T14+R14)</f>
        <v>3906.1971036827335</v>
      </c>
      <c r="U13" s="30">
        <v>8236</v>
      </c>
      <c r="V13" s="31">
        <v>2.33</v>
      </c>
      <c r="W13" s="32">
        <v>3536</v>
      </c>
      <c r="X13" s="33">
        <f>$C13/((V12-V14)*X14+V14)</f>
        <v>4048.1004963395544</v>
      </c>
      <c r="Y13" s="30">
        <v>8279</v>
      </c>
      <c r="Z13" s="31">
        <v>2.1</v>
      </c>
      <c r="AA13" s="32">
        <v>3943</v>
      </c>
      <c r="AB13" s="33">
        <f>$C13/((Z12-Z14)*AB14+Z14)</f>
        <v>4470.2493961698983</v>
      </c>
      <c r="AC13" s="30">
        <v>6528</v>
      </c>
      <c r="AD13" s="4">
        <v>1.64</v>
      </c>
      <c r="AE13" s="14">
        <v>3989</v>
      </c>
      <c r="AF13" s="33">
        <f>$C13/((AD12-AD14)*AF14+AD14)</f>
        <v>5937.0217747251136</v>
      </c>
      <c r="AG13" s="20" t="s">
        <v>9</v>
      </c>
      <c r="AH13" s="5" t="s">
        <v>10</v>
      </c>
      <c r="AI13" s="9" t="s">
        <v>11</v>
      </c>
      <c r="AJ13" s="87" t="s">
        <v>10</v>
      </c>
    </row>
    <row r="14" spans="1:38" ht="15.75" thickBot="1" x14ac:dyDescent="0.3">
      <c r="A14" s="84"/>
      <c r="B14" s="83"/>
      <c r="C14" s="43"/>
      <c r="D14" s="3" t="s">
        <v>8</v>
      </c>
      <c r="E14" s="34">
        <v>3852</v>
      </c>
      <c r="F14" s="35">
        <v>3.36</v>
      </c>
      <c r="G14" s="36">
        <v>1146</v>
      </c>
      <c r="H14" s="37">
        <f>($C13-E14)/(E12-E14)</f>
        <v>0.7567489769968655</v>
      </c>
      <c r="I14" s="34">
        <v>3967</v>
      </c>
      <c r="J14" s="35">
        <v>3.14</v>
      </c>
      <c r="K14" s="36">
        <v>1262</v>
      </c>
      <c r="L14" s="37">
        <f>($C13-I14)/(I12-I14)</f>
        <v>0.74452105428679616</v>
      </c>
      <c r="M14" s="34">
        <v>4198</v>
      </c>
      <c r="N14" s="35">
        <v>2.74</v>
      </c>
      <c r="O14" s="36">
        <v>1532</v>
      </c>
      <c r="P14" s="37">
        <f>($C13-M14)/(M12-M14)</f>
        <v>0.80735075520822985</v>
      </c>
      <c r="Q14" s="34">
        <v>5410</v>
      </c>
      <c r="R14" s="35">
        <v>2.52</v>
      </c>
      <c r="S14" s="36">
        <v>2143</v>
      </c>
      <c r="T14" s="37">
        <f>($C13-Q14)/(Q12-Q14)</f>
        <v>0.76253644290844469</v>
      </c>
      <c r="U14" s="34">
        <v>5731</v>
      </c>
      <c r="V14" s="35">
        <v>2.37</v>
      </c>
      <c r="W14" s="36">
        <v>2414</v>
      </c>
      <c r="X14" s="37">
        <f>($C13-U14)/(U12-U14)</f>
        <v>0.71427836867774952</v>
      </c>
      <c r="Y14" s="34">
        <v>6035</v>
      </c>
      <c r="Z14" s="35">
        <v>2.16</v>
      </c>
      <c r="AA14" s="36">
        <v>2794</v>
      </c>
      <c r="AB14" s="37">
        <f>($C13-Y14)/(Y12-Y14)</f>
        <v>0.69927658081827171</v>
      </c>
      <c r="AC14" s="34">
        <v>5232</v>
      </c>
      <c r="AD14" s="10">
        <v>1.68</v>
      </c>
      <c r="AE14" s="15">
        <v>3107</v>
      </c>
      <c r="AF14" s="26">
        <f>($C13-AC14)/(AC12-AC14)</f>
        <v>1.4150184578930682</v>
      </c>
      <c r="AG14" s="21" t="s">
        <v>9</v>
      </c>
      <c r="AH14" s="11" t="s">
        <v>10</v>
      </c>
      <c r="AI14" s="12" t="s">
        <v>11</v>
      </c>
      <c r="AJ14" s="88" t="s">
        <v>10</v>
      </c>
    </row>
    <row r="15" spans="1:38" x14ac:dyDescent="0.25">
      <c r="A15" s="84"/>
      <c r="B15" s="81">
        <v>-5</v>
      </c>
      <c r="C15" s="44"/>
      <c r="D15" s="48" t="s">
        <v>6</v>
      </c>
      <c r="E15" s="27">
        <v>11212</v>
      </c>
      <c r="F15" s="28">
        <v>3.15</v>
      </c>
      <c r="G15" s="29">
        <v>3555</v>
      </c>
      <c r="H15" s="47">
        <f>$C16/H16</f>
        <v>3.2909038309633241</v>
      </c>
      <c r="I15" s="27">
        <v>11298</v>
      </c>
      <c r="J15" s="28">
        <v>2.92</v>
      </c>
      <c r="K15" s="29">
        <v>3870</v>
      </c>
      <c r="L15" s="47">
        <f>$C16/L16</f>
        <v>3.0507996535763384</v>
      </c>
      <c r="M15" s="27">
        <v>10940</v>
      </c>
      <c r="N15" s="28">
        <v>2.57</v>
      </c>
      <c r="O15" s="29">
        <v>4258</v>
      </c>
      <c r="P15" s="47">
        <f>$C16/P16</f>
        <v>2.692315266579774</v>
      </c>
      <c r="Q15" s="27">
        <v>10943</v>
      </c>
      <c r="R15" s="28">
        <v>2.37</v>
      </c>
      <c r="S15" s="29">
        <v>4612</v>
      </c>
      <c r="T15" s="47">
        <f>$C16/T16</f>
        <v>2.4812189407633052</v>
      </c>
      <c r="U15" s="27">
        <v>10773</v>
      </c>
      <c r="V15" s="28">
        <v>2.27</v>
      </c>
      <c r="W15" s="29">
        <v>4750</v>
      </c>
      <c r="X15" s="47">
        <f>$C16/X16</f>
        <v>2.3430471689144223</v>
      </c>
      <c r="Y15" s="27">
        <v>10555</v>
      </c>
      <c r="Z15" s="28">
        <v>2.0499999999999998</v>
      </c>
      <c r="AA15" s="29">
        <v>5143</v>
      </c>
      <c r="AB15" s="47">
        <f>$C16/AB16</f>
        <v>2.1175162153656779</v>
      </c>
      <c r="AC15" s="27">
        <v>8213</v>
      </c>
      <c r="AD15" s="6">
        <v>1.6</v>
      </c>
      <c r="AE15" s="13">
        <v>5142</v>
      </c>
      <c r="AF15" s="50">
        <f>$C16/AF16</f>
        <v>1.5888290832902363</v>
      </c>
      <c r="AG15" s="19" t="s">
        <v>9</v>
      </c>
      <c r="AH15" s="7" t="s">
        <v>10</v>
      </c>
      <c r="AI15" s="8" t="s">
        <v>11</v>
      </c>
      <c r="AJ15" s="86" t="s">
        <v>10</v>
      </c>
    </row>
    <row r="16" spans="1:38" x14ac:dyDescent="0.25">
      <c r="A16" s="84"/>
      <c r="B16" s="82"/>
      <c r="C16" s="42">
        <f>C$1/(21+3.3)*(G$1-B15)</f>
        <v>8559.6707818930026</v>
      </c>
      <c r="D16" s="49" t="s">
        <v>7</v>
      </c>
      <c r="E16" s="30">
        <v>9217</v>
      </c>
      <c r="F16" s="31">
        <v>3.38</v>
      </c>
      <c r="G16" s="32">
        <v>2723</v>
      </c>
      <c r="H16" s="33">
        <f>$C16/((F15-F17)*H17+F17)</f>
        <v>2601.0090909850101</v>
      </c>
      <c r="I16" s="30">
        <v>9049</v>
      </c>
      <c r="J16" s="31">
        <v>3.13</v>
      </c>
      <c r="K16" s="32">
        <v>2895</v>
      </c>
      <c r="L16" s="33">
        <f>$C16/((J15-J17)*L17+J17)</f>
        <v>2805.7138304243676</v>
      </c>
      <c r="M16" s="30">
        <v>8872</v>
      </c>
      <c r="N16" s="31">
        <v>2.78</v>
      </c>
      <c r="O16" s="32">
        <v>3188</v>
      </c>
      <c r="P16" s="33">
        <f>$C16/((N15-N17)*P17+N17)</f>
        <v>3179.2973460968105</v>
      </c>
      <c r="Q16" s="30">
        <v>8777</v>
      </c>
      <c r="R16" s="31">
        <v>2.52</v>
      </c>
      <c r="S16" s="32">
        <v>3480</v>
      </c>
      <c r="T16" s="33">
        <f>$C16/((R15-R17)*T17+R17)</f>
        <v>3449.7845559972084</v>
      </c>
      <c r="U16" s="30">
        <v>8468</v>
      </c>
      <c r="V16" s="31">
        <v>2.36</v>
      </c>
      <c r="W16" s="32">
        <v>3586</v>
      </c>
      <c r="X16" s="33">
        <f>$C16/((V15-V17)*X17+V17)</f>
        <v>3653.2217086602054</v>
      </c>
      <c r="Y16" s="30">
        <v>8359</v>
      </c>
      <c r="Z16" s="31">
        <v>2.14</v>
      </c>
      <c r="AA16" s="32">
        <v>3913</v>
      </c>
      <c r="AB16" s="33">
        <f>$C16/((Z15-Z17)*AB17+Z17)</f>
        <v>4042.3165214887467</v>
      </c>
      <c r="AC16" s="30">
        <v>6743</v>
      </c>
      <c r="AD16" s="4">
        <v>1.64</v>
      </c>
      <c r="AE16" s="14">
        <v>4103</v>
      </c>
      <c r="AF16" s="33">
        <f>$C16/((AD15-AD17)*AF17+AD17)</f>
        <v>5387.4081686414984</v>
      </c>
      <c r="AG16" s="20" t="s">
        <v>9</v>
      </c>
      <c r="AH16" s="5" t="s">
        <v>10</v>
      </c>
      <c r="AI16" s="9" t="s">
        <v>11</v>
      </c>
      <c r="AJ16" s="87" t="s">
        <v>10</v>
      </c>
    </row>
    <row r="17" spans="1:36" ht="15.75" thickBot="1" x14ac:dyDescent="0.3">
      <c r="A17" s="84"/>
      <c r="B17" s="83"/>
      <c r="C17" s="43"/>
      <c r="D17" s="3" t="s">
        <v>8</v>
      </c>
      <c r="E17" s="34">
        <v>4059</v>
      </c>
      <c r="F17" s="35">
        <v>3.53</v>
      </c>
      <c r="G17" s="36">
        <v>1151</v>
      </c>
      <c r="H17" s="37">
        <f>($C16-E17)/(E15-E17)</f>
        <v>0.62920044483335702</v>
      </c>
      <c r="I17" s="34">
        <v>4180</v>
      </c>
      <c r="J17" s="35">
        <v>3.26</v>
      </c>
      <c r="K17" s="36">
        <v>1283</v>
      </c>
      <c r="L17" s="37">
        <f>($C16-I17)/(I15-I17)</f>
        <v>0.6152951365401802</v>
      </c>
      <c r="M17" s="34">
        <v>4518</v>
      </c>
      <c r="N17" s="35">
        <v>2.9</v>
      </c>
      <c r="O17" s="36">
        <v>1559</v>
      </c>
      <c r="P17" s="37">
        <f>($C16-M17)/(M15-M17)</f>
        <v>0.6293476770309876</v>
      </c>
      <c r="Q17" s="34">
        <v>5800</v>
      </c>
      <c r="R17" s="35">
        <v>2.61</v>
      </c>
      <c r="S17" s="36">
        <v>2226</v>
      </c>
      <c r="T17" s="37">
        <f>($C16-Q17)/(Q15-Q17)</f>
        <v>0.53658774681956112</v>
      </c>
      <c r="U17" s="34">
        <v>5925</v>
      </c>
      <c r="V17" s="35">
        <v>2.4300000000000002</v>
      </c>
      <c r="W17" s="36">
        <v>2439</v>
      </c>
      <c r="X17" s="37">
        <f>($C16-U17)/(U15-U17)</f>
        <v>0.54345519428486033</v>
      </c>
      <c r="Y17" s="34">
        <v>6122</v>
      </c>
      <c r="Z17" s="35">
        <v>2.2000000000000002</v>
      </c>
      <c r="AA17" s="36">
        <v>2785</v>
      </c>
      <c r="AB17" s="37">
        <f>($C16-Y17)/(Y15-Y17)</f>
        <v>0.54989189756214818</v>
      </c>
      <c r="AC17" s="34">
        <v>5420</v>
      </c>
      <c r="AD17" s="10">
        <v>1.69</v>
      </c>
      <c r="AE17" s="15">
        <v>3205</v>
      </c>
      <c r="AF17" s="26">
        <f>($C16-AC17)/(AC15-AC17)</f>
        <v>1.124121296775153</v>
      </c>
      <c r="AG17" s="21" t="s">
        <v>9</v>
      </c>
      <c r="AH17" s="11" t="s">
        <v>10</v>
      </c>
      <c r="AI17" s="12" t="s">
        <v>11</v>
      </c>
      <c r="AJ17" s="88" t="s">
        <v>10</v>
      </c>
    </row>
    <row r="18" spans="1:36" x14ac:dyDescent="0.25">
      <c r="A18" s="84"/>
      <c r="B18" s="81">
        <v>0</v>
      </c>
      <c r="C18" s="44"/>
      <c r="D18" s="48" t="s">
        <v>6</v>
      </c>
      <c r="E18" s="27">
        <v>11886</v>
      </c>
      <c r="F18" s="28">
        <v>3.8</v>
      </c>
      <c r="G18" s="29">
        <v>3129</v>
      </c>
      <c r="H18" s="47">
        <f>$C19/H19</f>
        <v>4.1292084802043423</v>
      </c>
      <c r="I18" s="27">
        <v>11992</v>
      </c>
      <c r="J18" s="28">
        <v>3.48</v>
      </c>
      <c r="K18" s="29">
        <v>3444</v>
      </c>
      <c r="L18" s="47">
        <f>$C19/L19</f>
        <v>3.7829836869637998</v>
      </c>
      <c r="M18" s="27">
        <v>12249</v>
      </c>
      <c r="N18" s="28">
        <v>3.04</v>
      </c>
      <c r="O18" s="29">
        <v>4035</v>
      </c>
      <c r="P18" s="47">
        <f>$C19/P19</f>
        <v>3.3522355265151917</v>
      </c>
      <c r="Q18" s="27">
        <v>12292</v>
      </c>
      <c r="R18" s="28">
        <v>2.81</v>
      </c>
      <c r="S18" s="29">
        <v>4369</v>
      </c>
      <c r="T18" s="47">
        <f>$C19/T19</f>
        <v>3.0984902424326703</v>
      </c>
      <c r="U18" s="27">
        <v>10824</v>
      </c>
      <c r="V18" s="28">
        <v>2.27</v>
      </c>
      <c r="W18" s="29">
        <v>4766</v>
      </c>
      <c r="X18" s="47">
        <f>$C19/X19</f>
        <v>2.4195062777305769</v>
      </c>
      <c r="Y18" s="27">
        <v>10474</v>
      </c>
      <c r="Z18" s="28">
        <v>2.15</v>
      </c>
      <c r="AA18" s="29">
        <v>4878</v>
      </c>
      <c r="AB18" s="47">
        <f>$C19/AB19</f>
        <v>2.2926853743575415</v>
      </c>
      <c r="AC18" s="27">
        <v>8522</v>
      </c>
      <c r="AD18" s="6">
        <v>1.69</v>
      </c>
      <c r="AE18" s="13">
        <v>5030</v>
      </c>
      <c r="AF18" s="50">
        <f>$C19/AF19</f>
        <v>1.7596788340687257</v>
      </c>
      <c r="AG18" s="19" t="s">
        <v>9</v>
      </c>
      <c r="AH18" s="7" t="s">
        <v>10</v>
      </c>
      <c r="AI18" s="8" t="s">
        <v>11</v>
      </c>
      <c r="AJ18" s="86" t="s">
        <v>10</v>
      </c>
    </row>
    <row r="19" spans="1:36" x14ac:dyDescent="0.25">
      <c r="A19" s="84"/>
      <c r="B19" s="82"/>
      <c r="C19" s="42">
        <f>C$1/(21+3.3)*(G$1-B18)</f>
        <v>6913.5802469135797</v>
      </c>
      <c r="D19" s="49" t="s">
        <v>7</v>
      </c>
      <c r="E19" s="30">
        <v>9354</v>
      </c>
      <c r="F19" s="31">
        <v>4.09</v>
      </c>
      <c r="G19" s="32">
        <v>2288</v>
      </c>
      <c r="H19" s="33">
        <f>$C19/((F18-F20)*H20+F20)</f>
        <v>1674.3112584549006</v>
      </c>
      <c r="I19" s="30">
        <v>9186</v>
      </c>
      <c r="J19" s="31">
        <v>3.74</v>
      </c>
      <c r="K19" s="32">
        <v>2455</v>
      </c>
      <c r="L19" s="33">
        <f>$C19/((J18-J20)*L20+J20)</f>
        <v>1827.5469362286301</v>
      </c>
      <c r="M19" s="30">
        <v>9505</v>
      </c>
      <c r="N19" s="31">
        <v>3.3</v>
      </c>
      <c r="O19" s="32">
        <v>2882</v>
      </c>
      <c r="P19" s="33">
        <f>$C19/((N18-N20)*P20+N20)</f>
        <v>2062.3790280334433</v>
      </c>
      <c r="Q19" s="30">
        <v>9428</v>
      </c>
      <c r="R19" s="31">
        <v>3</v>
      </c>
      <c r="S19" s="32">
        <v>3142</v>
      </c>
      <c r="T19" s="33">
        <f>$C19/((R18-R20)*T20+R20)</f>
        <v>2231.2738482228124</v>
      </c>
      <c r="U19" s="30">
        <v>8129</v>
      </c>
      <c r="V19" s="31">
        <v>2.37</v>
      </c>
      <c r="W19" s="32">
        <v>3427</v>
      </c>
      <c r="X19" s="33">
        <f>$C19/((V18-V20)*X20+V20)</f>
        <v>2857.4343082086593</v>
      </c>
      <c r="Y19" s="30">
        <v>7929</v>
      </c>
      <c r="Z19" s="31">
        <v>2.2400000000000002</v>
      </c>
      <c r="AA19" s="32">
        <v>3535</v>
      </c>
      <c r="AB19" s="33">
        <f>$C19/((Z18-Z20)*AB20+Z20)</f>
        <v>3015.4945481130003</v>
      </c>
      <c r="AC19" s="30">
        <v>6698</v>
      </c>
      <c r="AD19" s="4">
        <v>1.75</v>
      </c>
      <c r="AE19" s="14">
        <v>3829</v>
      </c>
      <c r="AF19" s="33">
        <f>$C19/((AD18-AD20)*AF20+AD20)</f>
        <v>3928.8875407610681</v>
      </c>
      <c r="AG19" s="20" t="s">
        <v>9</v>
      </c>
      <c r="AH19" s="5" t="s">
        <v>10</v>
      </c>
      <c r="AI19" s="9" t="s">
        <v>11</v>
      </c>
      <c r="AJ19" s="87" t="s">
        <v>10</v>
      </c>
    </row>
    <row r="20" spans="1:36" ht="15.75" thickBot="1" x14ac:dyDescent="0.3">
      <c r="A20" s="84"/>
      <c r="B20" s="83"/>
      <c r="C20" s="43"/>
      <c r="D20" s="3" t="s">
        <v>8</v>
      </c>
      <c r="E20" s="34">
        <v>4636</v>
      </c>
      <c r="F20" s="35">
        <v>4.28</v>
      </c>
      <c r="G20" s="36">
        <v>1083</v>
      </c>
      <c r="H20" s="37">
        <f>($C19-E20)/(E18-E20)</f>
        <v>0.31414899957428688</v>
      </c>
      <c r="I20" s="34">
        <v>4617</v>
      </c>
      <c r="J20" s="35">
        <v>3.92</v>
      </c>
      <c r="K20" s="36">
        <v>1179</v>
      </c>
      <c r="L20" s="37">
        <f>($C19-I20)/(I18-I20)</f>
        <v>0.31140071144590908</v>
      </c>
      <c r="M20" s="34">
        <v>5243</v>
      </c>
      <c r="N20" s="35">
        <v>3.45</v>
      </c>
      <c r="O20" s="36">
        <v>1520</v>
      </c>
      <c r="P20" s="37">
        <f>($C19-M20)/(M18-M20)</f>
        <v>0.23844993532880099</v>
      </c>
      <c r="Q20" s="34">
        <v>6699</v>
      </c>
      <c r="R20" s="35">
        <v>3.11</v>
      </c>
      <c r="S20" s="36">
        <v>2152</v>
      </c>
      <c r="T20" s="37">
        <f>($C19-Q20)/(Q18-Q20)</f>
        <v>3.836585855776501E-2</v>
      </c>
      <c r="U20" s="34">
        <v>6116</v>
      </c>
      <c r="V20" s="35">
        <v>2.4500000000000002</v>
      </c>
      <c r="W20" s="36">
        <v>2494</v>
      </c>
      <c r="X20" s="37">
        <f>($C19-U20)/(U18-U20)</f>
        <v>0.16940956816346212</v>
      </c>
      <c r="Y20" s="34">
        <v>6232</v>
      </c>
      <c r="Z20" s="35">
        <v>2.3199999999999998</v>
      </c>
      <c r="AA20" s="36">
        <v>2689</v>
      </c>
      <c r="AB20" s="37">
        <f>($C19-Y20)/(Y18-Y20)</f>
        <v>0.16067426848504943</v>
      </c>
      <c r="AC20" s="34">
        <v>5752</v>
      </c>
      <c r="AD20" s="10">
        <v>1.81</v>
      </c>
      <c r="AE20" s="15">
        <v>3180</v>
      </c>
      <c r="AF20" s="26">
        <f>($C19-AC20)/(AC18-AC20)</f>
        <v>0.41934304942728506</v>
      </c>
      <c r="AG20" s="21" t="s">
        <v>9</v>
      </c>
      <c r="AH20" s="11" t="s">
        <v>10</v>
      </c>
      <c r="AI20" s="12" t="s">
        <v>11</v>
      </c>
      <c r="AJ20" s="88" t="s">
        <v>10</v>
      </c>
    </row>
    <row r="21" spans="1:36" x14ac:dyDescent="0.25">
      <c r="A21" s="84"/>
      <c r="B21" s="81">
        <v>5</v>
      </c>
      <c r="C21" s="44"/>
      <c r="D21" s="48" t="s">
        <v>6</v>
      </c>
      <c r="E21" s="27">
        <v>13510</v>
      </c>
      <c r="F21" s="28">
        <v>4.55</v>
      </c>
      <c r="G21" s="29">
        <v>2972</v>
      </c>
      <c r="H21" s="47">
        <f>$C22/H22</f>
        <v>5.1954431156689278</v>
      </c>
      <c r="I21" s="27">
        <v>13616</v>
      </c>
      <c r="J21" s="28">
        <v>4.1500000000000004</v>
      </c>
      <c r="K21" s="29">
        <v>3283</v>
      </c>
      <c r="L21" s="47">
        <f>$C22/L22</f>
        <v>4.7329684525738251</v>
      </c>
      <c r="M21" s="27">
        <v>13783</v>
      </c>
      <c r="N21" s="28">
        <v>3.73</v>
      </c>
      <c r="O21" s="29">
        <v>3700</v>
      </c>
      <c r="P21" s="47">
        <f>$C22/P22</f>
        <v>4.3401965145638997</v>
      </c>
      <c r="Q21" s="27">
        <v>13618</v>
      </c>
      <c r="R21" s="28">
        <v>3.26</v>
      </c>
      <c r="S21" s="29">
        <v>4175</v>
      </c>
      <c r="T21" s="47">
        <f>$C22/T22</f>
        <v>3.8050724731113479</v>
      </c>
      <c r="U21" s="27">
        <v>12813</v>
      </c>
      <c r="V21" s="28">
        <v>2.88</v>
      </c>
      <c r="W21" s="29">
        <v>4456</v>
      </c>
      <c r="X21" s="47">
        <f>$C22/X22</f>
        <v>3.2497436983262755</v>
      </c>
      <c r="Y21" s="27">
        <v>12819</v>
      </c>
      <c r="Z21" s="28">
        <v>2.73</v>
      </c>
      <c r="AA21" s="29">
        <v>4701</v>
      </c>
      <c r="AB21" s="47">
        <f>$C22/AB22</f>
        <v>3.1280344870369938</v>
      </c>
      <c r="AC21" s="27">
        <v>11570</v>
      </c>
      <c r="AD21" s="6">
        <v>2.29</v>
      </c>
      <c r="AE21" s="13">
        <v>5057</v>
      </c>
      <c r="AF21" s="50">
        <f>$C22/AF22</f>
        <v>2.6134675728612939</v>
      </c>
      <c r="AG21" s="16">
        <v>9921</v>
      </c>
      <c r="AH21" s="6">
        <v>1.92</v>
      </c>
      <c r="AI21" s="13">
        <v>5157</v>
      </c>
      <c r="AJ21" s="89">
        <f>$C22/AJ22</f>
        <v>2.2061741892216782</v>
      </c>
    </row>
    <row r="22" spans="1:36" x14ac:dyDescent="0.25">
      <c r="A22" s="84"/>
      <c r="B22" s="82"/>
      <c r="C22" s="42">
        <f>C$1/(21+3.3)*(G$1-B21)</f>
        <v>5267.4897119341558</v>
      </c>
      <c r="D22" s="49" t="s">
        <v>7</v>
      </c>
      <c r="E22" s="30">
        <v>10768</v>
      </c>
      <c r="F22" s="31">
        <v>4.9400000000000004</v>
      </c>
      <c r="G22" s="32">
        <v>2180</v>
      </c>
      <c r="H22" s="33">
        <f>$C22/((F21-F23)*H23+F23)</f>
        <v>1013.8672668839242</v>
      </c>
      <c r="I22" s="30">
        <v>10566</v>
      </c>
      <c r="J22" s="31">
        <v>4.5</v>
      </c>
      <c r="K22" s="32">
        <v>2349</v>
      </c>
      <c r="L22" s="33">
        <f>$C22/((J21-J23)*L23+J23)</f>
        <v>1112.935732556944</v>
      </c>
      <c r="M22" s="30">
        <v>10833</v>
      </c>
      <c r="N22" s="31">
        <v>4.08</v>
      </c>
      <c r="O22" s="32">
        <v>2652</v>
      </c>
      <c r="P22" s="33">
        <f>$C22/((N21-N23)*P23+N23)</f>
        <v>1213.6523528966131</v>
      </c>
      <c r="Q22" s="30">
        <v>10582</v>
      </c>
      <c r="R22" s="31">
        <v>3.51</v>
      </c>
      <c r="S22" s="32">
        <v>3014</v>
      </c>
      <c r="T22" s="33">
        <f>$C22/((R21-R23)*T23+R23)</f>
        <v>1384.333609716246</v>
      </c>
      <c r="U22" s="30">
        <v>9750</v>
      </c>
      <c r="V22" s="31">
        <v>3.03</v>
      </c>
      <c r="W22" s="32">
        <v>3216</v>
      </c>
      <c r="X22" s="33">
        <f>$C22/((V21-V23)*X23+V23)</f>
        <v>1620.8938922312814</v>
      </c>
      <c r="Y22" s="30">
        <v>9832</v>
      </c>
      <c r="Z22" s="31">
        <v>2.88</v>
      </c>
      <c r="AA22" s="32">
        <v>3419</v>
      </c>
      <c r="AB22" s="33">
        <f>$C22/((Z21-Z23)*AB23+Z23)</f>
        <v>1683.9615208091086</v>
      </c>
      <c r="AC22" s="30">
        <v>9210</v>
      </c>
      <c r="AD22" s="4">
        <v>2.38</v>
      </c>
      <c r="AE22" s="14">
        <v>3862</v>
      </c>
      <c r="AF22" s="33">
        <f>$C22/((AD21-AD23)*AF23+AD23)</f>
        <v>2015.5175318158501</v>
      </c>
      <c r="AG22" s="17">
        <v>8195</v>
      </c>
      <c r="AH22" s="4">
        <v>2.02</v>
      </c>
      <c r="AI22" s="14">
        <v>4048</v>
      </c>
      <c r="AJ22" s="55">
        <f>$C22/((AH21-AH23)*AJ23+AH23)</f>
        <v>2387.6127903538236</v>
      </c>
    </row>
    <row r="23" spans="1:36" ht="15.75" thickBot="1" x14ac:dyDescent="0.3">
      <c r="A23" s="84"/>
      <c r="B23" s="83"/>
      <c r="C23" s="43"/>
      <c r="D23" s="3" t="s">
        <v>8</v>
      </c>
      <c r="E23" s="34">
        <v>5337</v>
      </c>
      <c r="F23" s="35">
        <v>5.19</v>
      </c>
      <c r="G23" s="36">
        <v>1028</v>
      </c>
      <c r="H23" s="37">
        <f>($C22-E23)/(E21-E23)</f>
        <v>-8.5048682326984183E-3</v>
      </c>
      <c r="I23" s="34">
        <v>5310</v>
      </c>
      <c r="J23" s="35">
        <v>4.7300000000000004</v>
      </c>
      <c r="K23" s="36">
        <v>1123</v>
      </c>
      <c r="L23" s="37">
        <f>($C22-I23)/(I21-I23)</f>
        <v>-5.1180216790084488E-3</v>
      </c>
      <c r="M23" s="34">
        <v>5968</v>
      </c>
      <c r="N23" s="35">
        <v>4.29</v>
      </c>
      <c r="O23" s="36">
        <v>1391</v>
      </c>
      <c r="P23" s="37">
        <f>($C22-M23)/(M21-M23)</f>
        <v>-8.9636633149820108E-2</v>
      </c>
      <c r="Q23" s="34">
        <v>7490</v>
      </c>
      <c r="R23" s="35">
        <v>3.66</v>
      </c>
      <c r="S23" s="36">
        <v>2048</v>
      </c>
      <c r="T23" s="37">
        <f>($C22-Q23)/(Q21-Q23)</f>
        <v>-0.3626811827783688</v>
      </c>
      <c r="U23" s="34">
        <v>7303</v>
      </c>
      <c r="V23" s="35">
        <v>3.15</v>
      </c>
      <c r="W23" s="36">
        <v>2321</v>
      </c>
      <c r="X23" s="37">
        <f>($C22-U23)/(U21-U23)</f>
        <v>-0.36942110491213143</v>
      </c>
      <c r="Y23" s="34">
        <v>8076</v>
      </c>
      <c r="Z23" s="35">
        <v>2.98</v>
      </c>
      <c r="AA23" s="36">
        <v>2706</v>
      </c>
      <c r="AB23" s="37">
        <f>($C22-Y23)/(Y21-Y23)</f>
        <v>-0.59213794814797471</v>
      </c>
      <c r="AC23" s="34">
        <v>7868</v>
      </c>
      <c r="AD23" s="10">
        <v>2.48</v>
      </c>
      <c r="AE23" s="15">
        <v>3177</v>
      </c>
      <c r="AF23" s="26">
        <f>($C22-AC23)/(AC21-AC23)</f>
        <v>-0.70246090979628417</v>
      </c>
      <c r="AG23" s="18">
        <v>6994</v>
      </c>
      <c r="AH23" s="10">
        <v>2.1</v>
      </c>
      <c r="AI23" s="15">
        <v>3328</v>
      </c>
      <c r="AJ23" s="90">
        <f>($C22-AG23)/(AG21-AG23)</f>
        <v>-0.58985660678710083</v>
      </c>
    </row>
    <row r="24" spans="1:36" x14ac:dyDescent="0.25">
      <c r="A24" s="84"/>
      <c r="B24" s="81">
        <v>7</v>
      </c>
      <c r="C24" s="44"/>
      <c r="D24" s="48" t="s">
        <v>6</v>
      </c>
      <c r="E24" s="27">
        <v>14260</v>
      </c>
      <c r="F24" s="28">
        <v>5.04</v>
      </c>
      <c r="G24" s="29">
        <v>2829</v>
      </c>
      <c r="H24" s="47">
        <f>$C25/H25</f>
        <v>5.8694041338997609</v>
      </c>
      <c r="I24" s="27">
        <v>14571</v>
      </c>
      <c r="J24" s="28">
        <v>4.6900000000000004</v>
      </c>
      <c r="K24" s="29">
        <v>3107</v>
      </c>
      <c r="L24" s="47">
        <f>$C25/L25</f>
        <v>5.4545987860311183</v>
      </c>
      <c r="M24" s="27">
        <v>14796</v>
      </c>
      <c r="N24" s="28">
        <v>4.1399999999999997</v>
      </c>
      <c r="O24" s="29">
        <v>3574</v>
      </c>
      <c r="P24" s="47">
        <f>$C25/P25</f>
        <v>4.9316383717600401</v>
      </c>
      <c r="Q24" s="27">
        <v>14508</v>
      </c>
      <c r="R24" s="28">
        <v>3.63</v>
      </c>
      <c r="S24" s="29">
        <v>3997</v>
      </c>
      <c r="T24" s="47">
        <f>$C25/T25</f>
        <v>4.3317352723932236</v>
      </c>
      <c r="U24" s="27">
        <v>13908</v>
      </c>
      <c r="V24" s="28">
        <v>3.14</v>
      </c>
      <c r="W24" s="29">
        <v>4428</v>
      </c>
      <c r="X24" s="47">
        <f>$C25/X25</f>
        <v>3.6295792827671001</v>
      </c>
      <c r="Y24" s="27">
        <v>13852</v>
      </c>
      <c r="Z24" s="28">
        <v>2.97</v>
      </c>
      <c r="AA24" s="29">
        <v>4664</v>
      </c>
      <c r="AB24" s="47">
        <f>$C25/AB25</f>
        <v>3.5010003735383539</v>
      </c>
      <c r="AC24" s="27">
        <v>12949</v>
      </c>
      <c r="AD24" s="6">
        <v>2.56</v>
      </c>
      <c r="AE24" s="13">
        <v>5068</v>
      </c>
      <c r="AF24" s="50">
        <f>$C25/AF25</f>
        <v>3.0130438581656236</v>
      </c>
      <c r="AG24" s="16">
        <v>11541</v>
      </c>
      <c r="AH24" s="6">
        <v>2.23</v>
      </c>
      <c r="AI24" s="13">
        <v>5168</v>
      </c>
      <c r="AJ24" s="89">
        <f>$C25/AJ25</f>
        <v>2.6874885783280491</v>
      </c>
    </row>
    <row r="25" spans="1:36" x14ac:dyDescent="0.25">
      <c r="A25" s="84"/>
      <c r="B25" s="82"/>
      <c r="C25" s="42">
        <f>C$1/(21+3.3)*(G$1-B24)</f>
        <v>4609.0534979423865</v>
      </c>
      <c r="D25" s="49" t="s">
        <v>7</v>
      </c>
      <c r="E25" s="30">
        <v>11265</v>
      </c>
      <c r="F25" s="31">
        <v>5.5</v>
      </c>
      <c r="G25" s="32">
        <v>2048</v>
      </c>
      <c r="H25" s="33">
        <f>$C25/((F24-F26)*H26+F26)</f>
        <v>785.26770227355769</v>
      </c>
      <c r="I25" s="30">
        <v>11205</v>
      </c>
      <c r="J25" s="31">
        <v>5.1100000000000003</v>
      </c>
      <c r="K25" s="32">
        <v>2193</v>
      </c>
      <c r="L25" s="33">
        <f>$C25/((J24-J26)*L26+J26)</f>
        <v>844.98487950128992</v>
      </c>
      <c r="M25" s="30">
        <v>11526</v>
      </c>
      <c r="N25" s="31">
        <v>4.5599999999999996</v>
      </c>
      <c r="O25" s="32">
        <v>2528</v>
      </c>
      <c r="P25" s="33">
        <f>$C25/((N24-N26)*P26+N26)</f>
        <v>934.58870065070744</v>
      </c>
      <c r="Q25" s="30">
        <v>11171</v>
      </c>
      <c r="R25" s="31">
        <v>3.93</v>
      </c>
      <c r="S25" s="32">
        <v>2846</v>
      </c>
      <c r="T25" s="33">
        <f>$C25/((R24-R26)*T26+R26)</f>
        <v>1064.0201231401541</v>
      </c>
      <c r="U25" s="30">
        <v>10487</v>
      </c>
      <c r="V25" s="31">
        <v>3.31</v>
      </c>
      <c r="W25" s="32">
        <v>3166</v>
      </c>
      <c r="X25" s="33">
        <f>$C25/((V24-V26)*X26+V26)</f>
        <v>1269.8588841482917</v>
      </c>
      <c r="Y25" s="30">
        <v>10528</v>
      </c>
      <c r="Z25" s="31">
        <v>3.13</v>
      </c>
      <c r="AA25" s="32">
        <v>3361</v>
      </c>
      <c r="AB25" s="33">
        <f>$C25/((Z24-Z26)*AB26+Z26)</f>
        <v>1316.4961457242455</v>
      </c>
      <c r="AC25" s="30">
        <v>10217</v>
      </c>
      <c r="AD25" s="4">
        <v>2.66</v>
      </c>
      <c r="AE25" s="14">
        <v>3836</v>
      </c>
      <c r="AF25" s="33">
        <f>$C25/((AD24-AD26)*AF26+AD26)</f>
        <v>1529.700102257533</v>
      </c>
      <c r="AG25" s="17">
        <v>9452</v>
      </c>
      <c r="AH25" s="4">
        <v>2.35</v>
      </c>
      <c r="AI25" s="14">
        <v>4201</v>
      </c>
      <c r="AJ25" s="55">
        <f>$C25/((AH24-AH26)*AJ26+AH26)</f>
        <v>1715.0039390343341</v>
      </c>
    </row>
    <row r="26" spans="1:36" ht="15.75" thickBot="1" x14ac:dyDescent="0.3">
      <c r="A26" s="84"/>
      <c r="B26" s="83"/>
      <c r="C26" s="43"/>
      <c r="D26" s="3" t="s">
        <v>8</v>
      </c>
      <c r="E26" s="34">
        <v>5533</v>
      </c>
      <c r="F26" s="35">
        <v>5.79</v>
      </c>
      <c r="G26" s="36">
        <v>955</v>
      </c>
      <c r="H26" s="37">
        <f>($C25-E26)/(E24-E26)</f>
        <v>-0.10587217853301405</v>
      </c>
      <c r="I26" s="34">
        <v>5581</v>
      </c>
      <c r="J26" s="35">
        <v>5.38</v>
      </c>
      <c r="K26" s="36">
        <v>1037</v>
      </c>
      <c r="L26" s="37">
        <f>($C25-I26)/(I24-I26)</f>
        <v>-0.1081141826537946</v>
      </c>
      <c r="M26" s="34">
        <v>6303</v>
      </c>
      <c r="N26" s="35">
        <v>4.8</v>
      </c>
      <c r="O26" s="36">
        <v>1313</v>
      </c>
      <c r="P26" s="37">
        <f>($C25-M26)/(M24-M26)</f>
        <v>-0.19945207842430396</v>
      </c>
      <c r="Q26" s="34">
        <v>7878</v>
      </c>
      <c r="R26" s="35">
        <v>4.0999999999999996</v>
      </c>
      <c r="S26" s="36">
        <v>1921</v>
      </c>
      <c r="T26" s="37">
        <f>($C25-Q26)/(Q24-Q26)</f>
        <v>-0.49305377104941378</v>
      </c>
      <c r="U26" s="34">
        <v>7830</v>
      </c>
      <c r="V26" s="35">
        <v>3.46</v>
      </c>
      <c r="W26" s="36">
        <v>2261</v>
      </c>
      <c r="X26" s="37">
        <f>($C25-U26)/(U24-U26)</f>
        <v>-0.52993525864718882</v>
      </c>
      <c r="Y26" s="34">
        <v>8630</v>
      </c>
      <c r="Z26" s="35">
        <v>3.27</v>
      </c>
      <c r="AA26" s="36">
        <v>2636</v>
      </c>
      <c r="AB26" s="37">
        <f>($C25-Y26)/(Y24-Y26)</f>
        <v>-0.77000124512784629</v>
      </c>
      <c r="AC26" s="34">
        <v>8715</v>
      </c>
      <c r="AD26" s="10">
        <v>2.79</v>
      </c>
      <c r="AE26" s="15">
        <v>3128</v>
      </c>
      <c r="AF26" s="26">
        <f>($C25-AC26)/(AC24-AC26)</f>
        <v>-0.96975590506792952</v>
      </c>
      <c r="AG26" s="18">
        <v>8056</v>
      </c>
      <c r="AH26" s="10">
        <v>2.46</v>
      </c>
      <c r="AI26" s="15">
        <v>3278</v>
      </c>
      <c r="AJ26" s="90">
        <f>($C25-AG26)/(AG24-AG26)</f>
        <v>-0.98908077533934391</v>
      </c>
    </row>
    <row r="27" spans="1:36" x14ac:dyDescent="0.25">
      <c r="A27" s="84"/>
      <c r="B27" s="81">
        <v>10</v>
      </c>
      <c r="C27" s="44"/>
      <c r="D27" s="48" t="s">
        <v>6</v>
      </c>
      <c r="E27" s="27">
        <v>14361</v>
      </c>
      <c r="F27" s="28">
        <v>5.49</v>
      </c>
      <c r="G27" s="29">
        <v>2616</v>
      </c>
      <c r="H27" s="47">
        <f>$C28/H28</f>
        <v>6.5086781578828345</v>
      </c>
      <c r="I27" s="27">
        <v>14303</v>
      </c>
      <c r="J27" s="28">
        <v>5.0599999999999996</v>
      </c>
      <c r="K27" s="29">
        <v>2827</v>
      </c>
      <c r="L27" s="47">
        <f>$C28/L28</f>
        <v>5.9827367677129635</v>
      </c>
      <c r="M27" s="27">
        <v>14606</v>
      </c>
      <c r="N27" s="28">
        <v>4.37</v>
      </c>
      <c r="O27" s="29">
        <v>3342</v>
      </c>
      <c r="P27" s="47">
        <f>$C28/P28</f>
        <v>5.3033843865175641</v>
      </c>
      <c r="Q27" s="27">
        <v>14320</v>
      </c>
      <c r="R27" s="28">
        <v>3.69</v>
      </c>
      <c r="S27" s="29">
        <v>3885</v>
      </c>
      <c r="T27" s="47">
        <f>$C28/T28</f>
        <v>4.4755557548556908</v>
      </c>
      <c r="U27" s="27">
        <v>13539</v>
      </c>
      <c r="V27" s="28">
        <v>3.3</v>
      </c>
      <c r="W27" s="29">
        <v>4107</v>
      </c>
      <c r="X27" s="47">
        <f>$C28/X28</f>
        <v>3.8661318580876904</v>
      </c>
      <c r="Y27" s="27">
        <v>13117</v>
      </c>
      <c r="Z27" s="28">
        <v>2.99</v>
      </c>
      <c r="AA27" s="29">
        <v>4384</v>
      </c>
      <c r="AB27" s="47">
        <f>$C28/AB28</f>
        <v>3.5422991754160105</v>
      </c>
      <c r="AC27" s="27">
        <v>12702</v>
      </c>
      <c r="AD27" s="6">
        <v>2.65</v>
      </c>
      <c r="AE27" s="13">
        <v>4788</v>
      </c>
      <c r="AF27" s="50">
        <f>$C28/AF28</f>
        <v>3.1462076952483757</v>
      </c>
      <c r="AG27" s="16">
        <v>11688</v>
      </c>
      <c r="AH27" s="6">
        <v>2.39</v>
      </c>
      <c r="AI27" s="13">
        <v>4888</v>
      </c>
      <c r="AJ27" s="89">
        <f>$C28/AJ28</f>
        <v>2.9099684093378135</v>
      </c>
    </row>
    <row r="28" spans="1:36" x14ac:dyDescent="0.25">
      <c r="A28" s="84"/>
      <c r="B28" s="82"/>
      <c r="C28" s="42">
        <f>C$1/(21+3.3)*(G$1-B27)</f>
        <v>3621.399176954732</v>
      </c>
      <c r="D28" s="49" t="s">
        <v>7</v>
      </c>
      <c r="E28" s="30">
        <v>11265</v>
      </c>
      <c r="F28" s="31">
        <v>5.99</v>
      </c>
      <c r="G28" s="32">
        <v>1874</v>
      </c>
      <c r="H28" s="33">
        <f>$C28/((F27-F29)*H29+F29)</f>
        <v>556.39549062181823</v>
      </c>
      <c r="I28" s="30">
        <v>10884</v>
      </c>
      <c r="J28" s="31">
        <v>5.51</v>
      </c>
      <c r="K28" s="32">
        <v>1974</v>
      </c>
      <c r="L28" s="33">
        <f>$C28/((J27-J29)*L29+J29)</f>
        <v>605.30812528780098</v>
      </c>
      <c r="M28" s="30">
        <v>11261</v>
      </c>
      <c r="N28" s="31">
        <v>4.8099999999999996</v>
      </c>
      <c r="O28" s="32">
        <v>2339</v>
      </c>
      <c r="P28" s="33">
        <f>$C28/((N27-N29)*P29+N29)</f>
        <v>682.84682252358903</v>
      </c>
      <c r="Q28" s="30">
        <v>10912</v>
      </c>
      <c r="R28" s="31">
        <v>3.99</v>
      </c>
      <c r="S28" s="32">
        <v>2737</v>
      </c>
      <c r="T28" s="33">
        <f>$C28/((R27-R29)*T29+R29)</f>
        <v>809.15072346618547</v>
      </c>
      <c r="U28" s="30">
        <v>10100</v>
      </c>
      <c r="V28" s="31">
        <v>3.44</v>
      </c>
      <c r="W28" s="32">
        <v>2934</v>
      </c>
      <c r="X28" s="33">
        <f>$C28/((V27-V29)*X29+V29)</f>
        <v>936.69830980518839</v>
      </c>
      <c r="Y28" s="30">
        <v>9864</v>
      </c>
      <c r="Z28" s="31">
        <v>3.13</v>
      </c>
      <c r="AA28" s="32">
        <v>3156</v>
      </c>
      <c r="AB28" s="33">
        <f>$C28/((Z27-Z29)*AB29+Z29)</f>
        <v>1022.3301301278235</v>
      </c>
      <c r="AC28" s="30">
        <v>9920</v>
      </c>
      <c r="AD28" s="4">
        <v>2.74</v>
      </c>
      <c r="AE28" s="14">
        <v>3621</v>
      </c>
      <c r="AF28" s="33">
        <f>$C28/((AD27-AD29)*AF29+AD29)</f>
        <v>1151.0362721520337</v>
      </c>
      <c r="AG28" s="17">
        <v>9479</v>
      </c>
      <c r="AH28" s="4">
        <v>2.4900000000000002</v>
      </c>
      <c r="AI28" s="14">
        <v>3802</v>
      </c>
      <c r="AJ28" s="55">
        <f>$C28/((AH27-AH29)*AJ29+AH29)</f>
        <v>1244.4805810722908</v>
      </c>
    </row>
    <row r="29" spans="1:36" ht="15.75" thickBot="1" x14ac:dyDescent="0.3">
      <c r="A29" s="84"/>
      <c r="B29" s="83"/>
      <c r="C29" s="43"/>
      <c r="D29" s="3" t="s">
        <v>8</v>
      </c>
      <c r="E29" s="34">
        <v>5716</v>
      </c>
      <c r="F29" s="35">
        <v>6.31</v>
      </c>
      <c r="G29" s="36">
        <v>906</v>
      </c>
      <c r="H29" s="37">
        <f>($C28-E29)/(E27-E29)</f>
        <v>-0.2422904364424833</v>
      </c>
      <c r="I29" s="34">
        <v>5621</v>
      </c>
      <c r="J29" s="35">
        <v>5.81</v>
      </c>
      <c r="K29" s="36">
        <v>968</v>
      </c>
      <c r="L29" s="37">
        <f>($C28-I29)/(I27-I29)</f>
        <v>-0.23031569028395163</v>
      </c>
      <c r="M29" s="34">
        <v>6368</v>
      </c>
      <c r="N29" s="35">
        <v>5.07</v>
      </c>
      <c r="O29" s="36">
        <v>1257</v>
      </c>
      <c r="P29" s="37">
        <f>($C28-M29)/(M27-M29)</f>
        <v>-0.33340626645366206</v>
      </c>
      <c r="Q29" s="34">
        <v>7919</v>
      </c>
      <c r="R29" s="35">
        <v>4.16</v>
      </c>
      <c r="S29" s="36">
        <v>1902</v>
      </c>
      <c r="T29" s="37">
        <f>($C28-Q29)/(Q27-Q29)</f>
        <v>-0.67139522309721422</v>
      </c>
      <c r="U29" s="34">
        <v>7758</v>
      </c>
      <c r="V29" s="35">
        <v>3.63</v>
      </c>
      <c r="W29" s="36">
        <v>2135</v>
      </c>
      <c r="X29" s="37">
        <f>($C28-U29)/(U27-U29)</f>
        <v>-0.7155510851142135</v>
      </c>
      <c r="Y29" s="34">
        <v>8303</v>
      </c>
      <c r="Z29" s="35">
        <v>3.27</v>
      </c>
      <c r="AA29" s="36">
        <v>2540</v>
      </c>
      <c r="AB29" s="37">
        <f>($C28-Y29)/(Y27-Y29)</f>
        <v>-0.97249705505718076</v>
      </c>
      <c r="AC29" s="34">
        <v>8676</v>
      </c>
      <c r="AD29" s="10">
        <v>2.87</v>
      </c>
      <c r="AE29" s="15">
        <v>3026</v>
      </c>
      <c r="AF29" s="26">
        <f>($C28-AC29)/(AC27-AC29)</f>
        <v>-1.2554895238562513</v>
      </c>
      <c r="AG29" s="18">
        <v>8275</v>
      </c>
      <c r="AH29" s="10">
        <v>2.61</v>
      </c>
      <c r="AI29" s="15">
        <v>3173</v>
      </c>
      <c r="AJ29" s="90">
        <f>($C28-AG29)/(AG27-AG29)</f>
        <v>-1.363492769717336</v>
      </c>
    </row>
    <row r="30" spans="1:36" x14ac:dyDescent="0.25">
      <c r="A30" s="84"/>
      <c r="B30" s="81">
        <v>15</v>
      </c>
      <c r="C30" s="44"/>
      <c r="D30" s="48" t="s">
        <v>6</v>
      </c>
      <c r="E30" s="27">
        <v>14361</v>
      </c>
      <c r="F30" s="28">
        <v>6.65</v>
      </c>
      <c r="G30" s="29">
        <v>2210</v>
      </c>
      <c r="H30" s="54">
        <f>$C31/H31</f>
        <v>8.1256809830844912</v>
      </c>
      <c r="I30" s="27">
        <v>14364</v>
      </c>
      <c r="J30" s="28">
        <v>5.43</v>
      </c>
      <c r="K30" s="29">
        <v>2646</v>
      </c>
      <c r="L30" s="47">
        <f>$C31/L31</f>
        <v>6.605424534426211</v>
      </c>
      <c r="M30" s="27">
        <v>14955</v>
      </c>
      <c r="N30" s="28">
        <v>4.72</v>
      </c>
      <c r="O30" s="29">
        <v>3171</v>
      </c>
      <c r="P30" s="47">
        <f>$C31/P31</f>
        <v>5.9644729604879849</v>
      </c>
      <c r="Q30" s="27">
        <v>14605</v>
      </c>
      <c r="R30" s="28">
        <v>4.1399999999999997</v>
      </c>
      <c r="S30" s="29">
        <v>3530</v>
      </c>
      <c r="T30" s="47">
        <f>$C31/T31</f>
        <v>5.2063693962102526</v>
      </c>
      <c r="U30" s="27">
        <v>13424</v>
      </c>
      <c r="V30" s="28">
        <v>3.6</v>
      </c>
      <c r="W30" s="29">
        <v>3733</v>
      </c>
      <c r="X30" s="47">
        <f>$C31/X31</f>
        <v>4.4462366691401245</v>
      </c>
      <c r="Y30" s="27">
        <v>12049</v>
      </c>
      <c r="Z30" s="28">
        <v>3.03</v>
      </c>
      <c r="AA30" s="29">
        <v>3974</v>
      </c>
      <c r="AB30" s="47">
        <f>$C31/AB31</f>
        <v>3.7466486619415247</v>
      </c>
      <c r="AC30" s="27">
        <v>12291</v>
      </c>
      <c r="AD30" s="6">
        <v>2.85</v>
      </c>
      <c r="AE30" s="13">
        <v>4320</v>
      </c>
      <c r="AF30" s="50">
        <f>$C31/AF31</f>
        <v>3.5446593507087329</v>
      </c>
      <c r="AG30" s="16">
        <v>11733</v>
      </c>
      <c r="AH30" s="6">
        <v>2.65</v>
      </c>
      <c r="AI30" s="13">
        <v>4420</v>
      </c>
      <c r="AJ30" s="89">
        <f>$C31/AJ31</f>
        <v>3.4974032379114397</v>
      </c>
    </row>
    <row r="31" spans="1:36" x14ac:dyDescent="0.25">
      <c r="A31" s="84"/>
      <c r="B31" s="82"/>
      <c r="C31" s="42">
        <f>C$1/(21+3.3)*(G$1-B30)</f>
        <v>1975.3086419753085</v>
      </c>
      <c r="D31" s="49" t="s">
        <v>7</v>
      </c>
      <c r="E31" s="30">
        <v>11265</v>
      </c>
      <c r="F31" s="31">
        <v>7.32</v>
      </c>
      <c r="G31" s="32">
        <v>1579</v>
      </c>
      <c r="H31" s="55">
        <f>$C31/((F30-F32)*H32+F32)</f>
        <v>243.09453522570925</v>
      </c>
      <c r="I31" s="30">
        <v>11003</v>
      </c>
      <c r="J31" s="31">
        <v>5.97</v>
      </c>
      <c r="K31" s="32">
        <v>1843</v>
      </c>
      <c r="L31" s="33">
        <f>$C31/((J30-J32)*L32+J32)</f>
        <v>299.04340465633618</v>
      </c>
      <c r="M31" s="30">
        <v>11605</v>
      </c>
      <c r="N31" s="31">
        <v>5.24</v>
      </c>
      <c r="O31" s="32">
        <v>2214</v>
      </c>
      <c r="P31" s="33">
        <f>$C31/((N30-N32)*P32+N32)</f>
        <v>331.17907568042659</v>
      </c>
      <c r="Q31" s="30">
        <v>11202</v>
      </c>
      <c r="R31" s="31">
        <v>4.5199999999999996</v>
      </c>
      <c r="S31" s="32">
        <v>2481</v>
      </c>
      <c r="T31" s="33">
        <f>$C31/((R30-R32)*T32+R32)</f>
        <v>379.40232274205272</v>
      </c>
      <c r="U31" s="30">
        <v>10081</v>
      </c>
      <c r="V31" s="31">
        <v>3.79</v>
      </c>
      <c r="W31" s="32">
        <v>2659</v>
      </c>
      <c r="X31" s="33">
        <f>$C31/((V30-V32)*X32+V32)</f>
        <v>444.26529421730521</v>
      </c>
      <c r="Y31" s="30">
        <v>9121</v>
      </c>
      <c r="Z31" s="31">
        <v>3.2</v>
      </c>
      <c r="AA31" s="32">
        <v>2853</v>
      </c>
      <c r="AB31" s="33">
        <f>$C31/((Z30-Z32)*AB32+Z32)</f>
        <v>527.2201426412098</v>
      </c>
      <c r="AC31" s="30">
        <v>9920</v>
      </c>
      <c r="AD31" s="4">
        <v>2.97</v>
      </c>
      <c r="AE31" s="14">
        <v>3257</v>
      </c>
      <c r="AF31" s="33">
        <f>$C31/((AD30-AD32)*AF32+AD32)</f>
        <v>557.26332110879923</v>
      </c>
      <c r="AG31" s="17">
        <v>9574</v>
      </c>
      <c r="AH31" s="4">
        <v>2.82</v>
      </c>
      <c r="AI31" s="14">
        <v>3395</v>
      </c>
      <c r="AJ31" s="55">
        <f>$C31/((AH30-AH32)*AJ32+AH32)</f>
        <v>564.79293567387231</v>
      </c>
    </row>
    <row r="32" spans="1:36" ht="15.75" thickBot="1" x14ac:dyDescent="0.3">
      <c r="A32" s="85"/>
      <c r="B32" s="83"/>
      <c r="C32" s="23"/>
      <c r="D32" s="3" t="s">
        <v>8</v>
      </c>
      <c r="E32" s="34">
        <v>5716</v>
      </c>
      <c r="F32" s="35">
        <v>7.68</v>
      </c>
      <c r="G32" s="36">
        <v>752</v>
      </c>
      <c r="H32" s="56">
        <f>($C31-E32)/(E30-E32)</f>
        <v>-0.43269998357717659</v>
      </c>
      <c r="I32" s="34">
        <v>5616</v>
      </c>
      <c r="J32" s="35">
        <v>6.26</v>
      </c>
      <c r="K32" s="36">
        <v>898</v>
      </c>
      <c r="L32" s="37">
        <f>($C31-I32)/(I30-I32)</f>
        <v>-0.4161741378629048</v>
      </c>
      <c r="M32" s="34">
        <v>6924</v>
      </c>
      <c r="N32" s="35">
        <v>5.49</v>
      </c>
      <c r="O32" s="36">
        <v>1261</v>
      </c>
      <c r="P32" s="37">
        <f>($C31-M32)/(M30-M32)</f>
        <v>-0.61619864998439688</v>
      </c>
      <c r="Q32" s="34">
        <v>8091</v>
      </c>
      <c r="R32" s="35">
        <v>4.6900000000000004</v>
      </c>
      <c r="S32" s="36">
        <v>1724</v>
      </c>
      <c r="T32" s="37">
        <f>($C31-Q32)/(Q30-Q32)</f>
        <v>-0.93885344765500323</v>
      </c>
      <c r="U32" s="34">
        <v>8283</v>
      </c>
      <c r="V32" s="35">
        <v>3.98</v>
      </c>
      <c r="W32" s="36">
        <v>2080</v>
      </c>
      <c r="X32" s="37">
        <f>($C31-U32)/(U30-U32)</f>
        <v>-1.2269386030003289</v>
      </c>
      <c r="Y32" s="34">
        <v>7832</v>
      </c>
      <c r="Z32" s="35">
        <v>3.33</v>
      </c>
      <c r="AA32" s="36">
        <v>2354</v>
      </c>
      <c r="AB32" s="37">
        <f>($C31-Y32)/(Y30-Y32)</f>
        <v>-1.3888288731384137</v>
      </c>
      <c r="AC32" s="34">
        <v>8727</v>
      </c>
      <c r="AD32" s="10">
        <v>3.09</v>
      </c>
      <c r="AE32" s="15">
        <v>2826</v>
      </c>
      <c r="AF32" s="26">
        <f>($C31-AC32)/(AC30-AC32)</f>
        <v>-1.8944139612863891</v>
      </c>
      <c r="AG32" s="18">
        <v>8624</v>
      </c>
      <c r="AH32" s="10">
        <v>2.92</v>
      </c>
      <c r="AI32" s="15">
        <v>2952</v>
      </c>
      <c r="AJ32" s="90">
        <f>($C31-AG32)/(AG30-AG32)</f>
        <v>-2.1385305107831107</v>
      </c>
    </row>
    <row r="33" spans="2:10" x14ac:dyDescent="0.25">
      <c r="B33" s="24"/>
      <c r="C33" s="1"/>
      <c r="D33" s="1"/>
      <c r="F33" s="39"/>
      <c r="G33" s="38"/>
      <c r="H33" s="38"/>
      <c r="I33" s="38"/>
      <c r="J33" s="38"/>
    </row>
    <row r="34" spans="2:10" x14ac:dyDescent="0.25">
      <c r="B34" t="s">
        <v>16</v>
      </c>
      <c r="C34" s="1"/>
      <c r="D34" s="1"/>
      <c r="F34" s="38"/>
      <c r="G34" s="38"/>
      <c r="H34" s="40"/>
      <c r="I34" s="38"/>
      <c r="J34" s="38"/>
    </row>
    <row r="35" spans="2:10" x14ac:dyDescent="0.25">
      <c r="B35" s="25" t="s">
        <v>17</v>
      </c>
      <c r="C35" s="1"/>
      <c r="D35" s="1"/>
      <c r="F35" s="38"/>
      <c r="G35" s="38"/>
      <c r="H35" s="40"/>
      <c r="I35" s="38"/>
      <c r="J35" s="38"/>
    </row>
    <row r="36" spans="2:10" x14ac:dyDescent="0.25">
      <c r="B36" t="s">
        <v>18</v>
      </c>
      <c r="F36" s="38"/>
      <c r="G36" s="38"/>
      <c r="H36" s="40"/>
      <c r="I36" s="38"/>
      <c r="J36" s="38"/>
    </row>
    <row r="37" spans="2:10" x14ac:dyDescent="0.25">
      <c r="B37" t="s">
        <v>20</v>
      </c>
      <c r="F37" s="38"/>
      <c r="G37" s="38"/>
      <c r="H37" s="40"/>
      <c r="I37" s="38"/>
      <c r="J37" s="38"/>
    </row>
    <row r="38" spans="2:10" x14ac:dyDescent="0.25">
      <c r="B38" t="s">
        <v>19</v>
      </c>
      <c r="F38" s="38"/>
      <c r="G38" s="38"/>
      <c r="H38" s="40"/>
      <c r="I38" s="38"/>
      <c r="J38" s="38"/>
    </row>
    <row r="39" spans="2:10" x14ac:dyDescent="0.25">
      <c r="F39" s="38"/>
      <c r="G39" s="38"/>
      <c r="H39" s="40"/>
      <c r="I39" s="38"/>
      <c r="J39" s="38"/>
    </row>
    <row r="40" spans="2:10" x14ac:dyDescent="0.25">
      <c r="F40" s="38"/>
      <c r="G40" s="38"/>
      <c r="H40" s="40"/>
      <c r="I40" s="38"/>
      <c r="J40" s="38"/>
    </row>
    <row r="41" spans="2:10" x14ac:dyDescent="0.25">
      <c r="F41" s="38"/>
      <c r="G41" s="38"/>
      <c r="H41" s="40"/>
      <c r="I41" s="38"/>
      <c r="J41" s="38"/>
    </row>
    <row r="42" spans="2:10" x14ac:dyDescent="0.25">
      <c r="F42" s="38"/>
      <c r="G42" s="38"/>
      <c r="H42" s="40"/>
      <c r="I42" s="38"/>
      <c r="J42" s="38"/>
    </row>
    <row r="43" spans="2:10" x14ac:dyDescent="0.25">
      <c r="F43" s="38"/>
      <c r="G43" s="38"/>
      <c r="H43" s="40"/>
      <c r="I43" s="38"/>
      <c r="J43" s="38"/>
    </row>
    <row r="44" spans="2:10" x14ac:dyDescent="0.25">
      <c r="F44" s="38"/>
      <c r="G44" s="38"/>
      <c r="H44" s="38"/>
      <c r="I44" s="38"/>
      <c r="J44" s="38"/>
    </row>
    <row r="45" spans="2:10" x14ac:dyDescent="0.25">
      <c r="F45" s="39"/>
      <c r="G45" s="38"/>
      <c r="H45" s="38"/>
      <c r="I45" s="38"/>
      <c r="J45" s="38"/>
    </row>
    <row r="46" spans="2:10" x14ac:dyDescent="0.25">
      <c r="F46" s="38"/>
      <c r="G46" s="38"/>
      <c r="H46" s="38"/>
      <c r="I46" s="38"/>
      <c r="J46" s="38"/>
    </row>
  </sheetData>
  <mergeCells count="46">
    <mergeCell ref="B30:B32"/>
    <mergeCell ref="AI4:AI5"/>
    <mergeCell ref="A6:A32"/>
    <mergeCell ref="B6:B8"/>
    <mergeCell ref="B9:B11"/>
    <mergeCell ref="B12:B14"/>
    <mergeCell ref="B15:B17"/>
    <mergeCell ref="B18:B20"/>
    <mergeCell ref="B21:B23"/>
    <mergeCell ref="B24:B26"/>
    <mergeCell ref="B27:B29"/>
    <mergeCell ref="AA4:AA5"/>
    <mergeCell ref="AC4:AC5"/>
    <mergeCell ref="AD4:AD5"/>
    <mergeCell ref="AE4:AE5"/>
    <mergeCell ref="I4:I5"/>
    <mergeCell ref="M3:O3"/>
    <mergeCell ref="Q3:S3"/>
    <mergeCell ref="K4:K5"/>
    <mergeCell ref="M4:M5"/>
    <mergeCell ref="N4:N5"/>
    <mergeCell ref="O4:O5"/>
    <mergeCell ref="Q4:Q5"/>
    <mergeCell ref="S4:S5"/>
    <mergeCell ref="J4:J5"/>
    <mergeCell ref="A3:B3"/>
    <mergeCell ref="E3:G3"/>
    <mergeCell ref="I3:K3"/>
    <mergeCell ref="C4:C5"/>
    <mergeCell ref="A4:B5"/>
    <mergeCell ref="E4:E5"/>
    <mergeCell ref="F4:F5"/>
    <mergeCell ref="G4:G5"/>
    <mergeCell ref="D4:D5"/>
    <mergeCell ref="U3:W3"/>
    <mergeCell ref="R4:R5"/>
    <mergeCell ref="Y3:AA3"/>
    <mergeCell ref="AC3:AE3"/>
    <mergeCell ref="AG3:AI3"/>
    <mergeCell ref="AG4:AG5"/>
    <mergeCell ref="AH4:AH5"/>
    <mergeCell ref="U4:U5"/>
    <mergeCell ref="V4:V5"/>
    <mergeCell ref="W4:W5"/>
    <mergeCell ref="Y4:Y5"/>
    <mergeCell ref="Z4:Z5"/>
  </mergeCells>
  <conditionalFormatting sqref="H7">
    <cfRule type="cellIs" dxfId="200" priority="411" operator="lessThan">
      <formula>$G$8</formula>
    </cfRule>
    <cfRule type="cellIs" dxfId="199" priority="412" operator="lessThan">
      <formula>$G$6</formula>
    </cfRule>
    <cfRule type="cellIs" dxfId="198" priority="413" operator="greaterThan">
      <formula>$G$6</formula>
    </cfRule>
  </conditionalFormatting>
  <conditionalFormatting sqref="H13">
    <cfRule type="cellIs" dxfId="197" priority="405" operator="lessThan">
      <formula>$G$8</formula>
    </cfRule>
    <cfRule type="cellIs" dxfId="196" priority="406" operator="lessThan">
      <formula>$G$6</formula>
    </cfRule>
    <cfRule type="cellIs" dxfId="195" priority="407" operator="greaterThan">
      <formula>$G$6</formula>
    </cfRule>
  </conditionalFormatting>
  <conditionalFormatting sqref="H19">
    <cfRule type="cellIs" dxfId="194" priority="210" operator="lessThan">
      <formula>$G$20</formula>
    </cfRule>
    <cfRule type="cellIs" dxfId="193" priority="211" operator="lessThan">
      <formula>$G$18</formula>
    </cfRule>
    <cfRule type="cellIs" dxfId="192" priority="212" operator="greaterThan">
      <formula>$G$18</formula>
    </cfRule>
  </conditionalFormatting>
  <conditionalFormatting sqref="H16">
    <cfRule type="cellIs" dxfId="191" priority="198" operator="lessThan">
      <formula>$G$8</formula>
    </cfRule>
    <cfRule type="cellIs" dxfId="190" priority="199" operator="lessThan">
      <formula>$G$6</formula>
    </cfRule>
    <cfRule type="cellIs" dxfId="189" priority="200" operator="greaterThan">
      <formula>$G$6</formula>
    </cfRule>
  </conditionalFormatting>
  <conditionalFormatting sqref="H22">
    <cfRule type="cellIs" dxfId="188" priority="192" operator="lessThan">
      <formula>$G$23</formula>
    </cfRule>
    <cfRule type="cellIs" dxfId="187" priority="193" operator="lessThan">
      <formula>$G$21</formula>
    </cfRule>
    <cfRule type="cellIs" dxfId="186" priority="194" operator="greaterThan">
      <formula>$G$21</formula>
    </cfRule>
  </conditionalFormatting>
  <conditionalFormatting sqref="H25">
    <cfRule type="cellIs" dxfId="185" priority="189" operator="lessThan">
      <formula>$G$26</formula>
    </cfRule>
    <cfRule type="cellIs" dxfId="184" priority="190" operator="lessThan">
      <formula>$G$24</formula>
    </cfRule>
    <cfRule type="cellIs" dxfId="183" priority="191" operator="greaterThan">
      <formula>$G$24</formula>
    </cfRule>
  </conditionalFormatting>
  <conditionalFormatting sqref="H28">
    <cfRule type="cellIs" dxfId="182" priority="186" operator="lessThan">
      <formula>$G$29</formula>
    </cfRule>
    <cfRule type="cellIs" dxfId="181" priority="187" operator="lessThan">
      <formula>$G$27</formula>
    </cfRule>
    <cfRule type="cellIs" dxfId="180" priority="188" operator="greaterThan">
      <formula>$G$27</formula>
    </cfRule>
  </conditionalFormatting>
  <conditionalFormatting sqref="H31">
    <cfRule type="cellIs" dxfId="179" priority="183" operator="lessThan">
      <formula>$G$32</formula>
    </cfRule>
    <cfRule type="cellIs" dxfId="178" priority="184" operator="lessThan">
      <formula>$G$30</formula>
    </cfRule>
    <cfRule type="cellIs" dxfId="177" priority="185" operator="greaterThan">
      <formula>$G$30</formula>
    </cfRule>
  </conditionalFormatting>
  <conditionalFormatting sqref="L7">
    <cfRule type="cellIs" dxfId="176" priority="177" operator="lessThan">
      <formula>$K$8</formula>
    </cfRule>
    <cfRule type="cellIs" dxfId="175" priority="178" operator="lessThan">
      <formula>$K$6</formula>
    </cfRule>
    <cfRule type="cellIs" dxfId="174" priority="179" operator="greaterThan">
      <formula>$K$6</formula>
    </cfRule>
  </conditionalFormatting>
  <conditionalFormatting sqref="L10">
    <cfRule type="cellIs" dxfId="173" priority="174" operator="lessThan">
      <formula>$K$11</formula>
    </cfRule>
    <cfRule type="cellIs" dxfId="172" priority="175" operator="lessThan">
      <formula>$K$9</formula>
    </cfRule>
    <cfRule type="cellIs" dxfId="171" priority="176" operator="greaterThan">
      <formula>$K$9</formula>
    </cfRule>
  </conditionalFormatting>
  <conditionalFormatting sqref="L13">
    <cfRule type="cellIs" dxfId="170" priority="171" operator="lessThan">
      <formula>$K$14</formula>
    </cfRule>
    <cfRule type="cellIs" dxfId="169" priority="172" operator="lessThan">
      <formula>$K$12</formula>
    </cfRule>
    <cfRule type="cellIs" dxfId="168" priority="173" operator="greaterThan">
      <formula>$K$12</formula>
    </cfRule>
  </conditionalFormatting>
  <conditionalFormatting sqref="L16">
    <cfRule type="cellIs" dxfId="167" priority="168" operator="lessThan">
      <formula>$K$17</formula>
    </cfRule>
    <cfRule type="cellIs" dxfId="166" priority="169" operator="lessThan">
      <formula>$K$15</formula>
    </cfRule>
    <cfRule type="cellIs" dxfId="165" priority="170" operator="greaterThan">
      <formula>$K$15</formula>
    </cfRule>
  </conditionalFormatting>
  <conditionalFormatting sqref="L19">
    <cfRule type="cellIs" dxfId="164" priority="165" operator="lessThan">
      <formula>$K$20</formula>
    </cfRule>
    <cfRule type="cellIs" dxfId="163" priority="166" operator="lessThan">
      <formula>$K$18</formula>
    </cfRule>
    <cfRule type="cellIs" dxfId="162" priority="167" operator="greaterThan">
      <formula>$K$18</formula>
    </cfRule>
  </conditionalFormatting>
  <conditionalFormatting sqref="L22">
    <cfRule type="cellIs" dxfId="161" priority="162" operator="lessThan">
      <formula>$K$23</formula>
    </cfRule>
    <cfRule type="cellIs" dxfId="160" priority="163" operator="lessThan">
      <formula>$K$21</formula>
    </cfRule>
    <cfRule type="cellIs" dxfId="159" priority="164" operator="greaterThan">
      <formula>$K$21</formula>
    </cfRule>
  </conditionalFormatting>
  <conditionalFormatting sqref="L25">
    <cfRule type="cellIs" dxfId="158" priority="159" operator="lessThan">
      <formula>$K$26</formula>
    </cfRule>
    <cfRule type="cellIs" dxfId="157" priority="160" operator="lessThan">
      <formula>$K$24</formula>
    </cfRule>
    <cfRule type="cellIs" dxfId="156" priority="161" operator="greaterThan">
      <formula>$K$24</formula>
    </cfRule>
  </conditionalFormatting>
  <conditionalFormatting sqref="L28">
    <cfRule type="cellIs" dxfId="155" priority="156" operator="lessThan">
      <formula>$K$29</formula>
    </cfRule>
    <cfRule type="cellIs" dxfId="154" priority="157" operator="lessThan">
      <formula>$K$27</formula>
    </cfRule>
    <cfRule type="cellIs" dxfId="153" priority="158" operator="greaterThan">
      <formula>$K$27</formula>
    </cfRule>
  </conditionalFormatting>
  <conditionalFormatting sqref="L31">
    <cfRule type="cellIs" dxfId="152" priority="153" operator="lessThan">
      <formula>$K$32</formula>
    </cfRule>
    <cfRule type="cellIs" dxfId="151" priority="154" operator="lessThan">
      <formula>$K$30</formula>
    </cfRule>
    <cfRule type="cellIs" dxfId="150" priority="155" operator="greaterThan">
      <formula>$K$30</formula>
    </cfRule>
  </conditionalFormatting>
  <conditionalFormatting sqref="P7">
    <cfRule type="cellIs" dxfId="149" priority="150" operator="lessThan">
      <formula>$O$8</formula>
    </cfRule>
    <cfRule type="cellIs" dxfId="148" priority="151" operator="lessThan">
      <formula>$O$6</formula>
    </cfRule>
    <cfRule type="cellIs" dxfId="147" priority="152" operator="greaterThan">
      <formula>$O$6</formula>
    </cfRule>
  </conditionalFormatting>
  <conditionalFormatting sqref="P10">
    <cfRule type="cellIs" dxfId="146" priority="147" operator="lessThan">
      <formula>$O$11</formula>
    </cfRule>
    <cfRule type="cellIs" dxfId="145" priority="148" operator="lessThan">
      <formula>$O$9</formula>
    </cfRule>
    <cfRule type="cellIs" dxfId="144" priority="149" operator="greaterThan">
      <formula>$O$9</formula>
    </cfRule>
  </conditionalFormatting>
  <conditionalFormatting sqref="P13">
    <cfRule type="cellIs" dxfId="143" priority="144" operator="lessThan">
      <formula>$O$14</formula>
    </cfRule>
    <cfRule type="cellIs" dxfId="142" priority="145" operator="lessThan">
      <formula>$O$12</formula>
    </cfRule>
    <cfRule type="cellIs" dxfId="141" priority="146" operator="greaterThan">
      <formula>$O$12</formula>
    </cfRule>
  </conditionalFormatting>
  <conditionalFormatting sqref="P16">
    <cfRule type="cellIs" dxfId="140" priority="141" operator="lessThan">
      <formula>$O$17</formula>
    </cfRule>
    <cfRule type="cellIs" dxfId="139" priority="142" operator="lessThan">
      <formula>$O$15</formula>
    </cfRule>
    <cfRule type="cellIs" dxfId="138" priority="143" operator="greaterThan">
      <formula>$O$15</formula>
    </cfRule>
  </conditionalFormatting>
  <conditionalFormatting sqref="P19">
    <cfRule type="cellIs" dxfId="137" priority="138" operator="lessThan">
      <formula>$O$20</formula>
    </cfRule>
    <cfRule type="cellIs" dxfId="136" priority="139" operator="lessThan">
      <formula>$O$18</formula>
    </cfRule>
    <cfRule type="cellIs" dxfId="135" priority="140" operator="greaterThan">
      <formula>$O$18</formula>
    </cfRule>
  </conditionalFormatting>
  <conditionalFormatting sqref="P22">
    <cfRule type="cellIs" dxfId="134" priority="135" operator="lessThan">
      <formula>$O$23</formula>
    </cfRule>
    <cfRule type="cellIs" dxfId="133" priority="136" operator="lessThan">
      <formula>$O$21</formula>
    </cfRule>
    <cfRule type="cellIs" dxfId="132" priority="137" operator="greaterThan">
      <formula>$O$21</formula>
    </cfRule>
  </conditionalFormatting>
  <conditionalFormatting sqref="P25">
    <cfRule type="cellIs" dxfId="131" priority="132" operator="lessThan">
      <formula>$O$26</formula>
    </cfRule>
    <cfRule type="cellIs" dxfId="130" priority="133" operator="lessThan">
      <formula>$O$24</formula>
    </cfRule>
    <cfRule type="cellIs" dxfId="129" priority="134" operator="greaterThan">
      <formula>$O$24</formula>
    </cfRule>
  </conditionalFormatting>
  <conditionalFormatting sqref="P28">
    <cfRule type="cellIs" dxfId="128" priority="129" operator="lessThan">
      <formula>$O$29</formula>
    </cfRule>
    <cfRule type="cellIs" dxfId="127" priority="130" operator="lessThan">
      <formula>$O$27</formula>
    </cfRule>
    <cfRule type="cellIs" dxfId="126" priority="131" operator="greaterThan">
      <formula>$O$24</formula>
    </cfRule>
  </conditionalFormatting>
  <conditionalFormatting sqref="P31">
    <cfRule type="cellIs" dxfId="125" priority="126" operator="lessThan">
      <formula>$O$32</formula>
    </cfRule>
    <cfRule type="cellIs" dxfId="124" priority="127" operator="lessThan">
      <formula>$O$30</formula>
    </cfRule>
    <cfRule type="cellIs" dxfId="123" priority="128" operator="greaterThan">
      <formula>$O$30</formula>
    </cfRule>
  </conditionalFormatting>
  <conditionalFormatting sqref="T7">
    <cfRule type="cellIs" dxfId="122" priority="123" operator="lessThan">
      <formula>$S$8</formula>
    </cfRule>
    <cfRule type="cellIs" dxfId="121" priority="124" operator="lessThan">
      <formula>$S$6</formula>
    </cfRule>
    <cfRule type="cellIs" dxfId="120" priority="125" operator="greaterThan">
      <formula>$S$6</formula>
    </cfRule>
  </conditionalFormatting>
  <conditionalFormatting sqref="T10">
    <cfRule type="cellIs" dxfId="119" priority="120" operator="lessThan">
      <formula>$S$11</formula>
    </cfRule>
    <cfRule type="cellIs" dxfId="118" priority="121" operator="lessThan">
      <formula>$S$9</formula>
    </cfRule>
    <cfRule type="cellIs" dxfId="117" priority="122" operator="greaterThan">
      <formula>$S$9</formula>
    </cfRule>
  </conditionalFormatting>
  <conditionalFormatting sqref="T13">
    <cfRule type="cellIs" dxfId="116" priority="117" operator="lessThan">
      <formula>$S$14</formula>
    </cfRule>
    <cfRule type="cellIs" dxfId="115" priority="118" operator="lessThan">
      <formula>$S$12</formula>
    </cfRule>
    <cfRule type="cellIs" dxfId="114" priority="119" operator="greaterThan">
      <formula>$S$12</formula>
    </cfRule>
  </conditionalFormatting>
  <conditionalFormatting sqref="T16">
    <cfRule type="cellIs" dxfId="113" priority="114" operator="lessThan">
      <formula>$S$17</formula>
    </cfRule>
    <cfRule type="cellIs" dxfId="112" priority="115" operator="lessThan">
      <formula>$S$15</formula>
    </cfRule>
    <cfRule type="cellIs" dxfId="111" priority="116" operator="greaterThan">
      <formula>$S$15</formula>
    </cfRule>
  </conditionalFormatting>
  <conditionalFormatting sqref="T19">
    <cfRule type="cellIs" dxfId="110" priority="111" operator="lessThan">
      <formula>$S$20</formula>
    </cfRule>
    <cfRule type="cellIs" dxfId="109" priority="112" operator="lessThan">
      <formula>$S$18</formula>
    </cfRule>
    <cfRule type="cellIs" dxfId="108" priority="113" operator="greaterThan">
      <formula>$S$18</formula>
    </cfRule>
  </conditionalFormatting>
  <conditionalFormatting sqref="T22">
    <cfRule type="cellIs" dxfId="107" priority="108" operator="lessThan">
      <formula>$S$23</formula>
    </cfRule>
    <cfRule type="cellIs" dxfId="106" priority="109" operator="lessThan">
      <formula>$S$21</formula>
    </cfRule>
    <cfRule type="cellIs" dxfId="105" priority="110" operator="greaterThan">
      <formula>$S$21</formula>
    </cfRule>
  </conditionalFormatting>
  <conditionalFormatting sqref="T25">
    <cfRule type="cellIs" dxfId="104" priority="105" operator="lessThan">
      <formula>$S$26</formula>
    </cfRule>
    <cfRule type="cellIs" dxfId="103" priority="106" operator="lessThan">
      <formula>$S$24</formula>
    </cfRule>
    <cfRule type="cellIs" dxfId="102" priority="107" operator="greaterThan">
      <formula>$S$24</formula>
    </cfRule>
  </conditionalFormatting>
  <conditionalFormatting sqref="T28">
    <cfRule type="cellIs" dxfId="101" priority="102" operator="lessThan">
      <formula>$S$29</formula>
    </cfRule>
    <cfRule type="cellIs" dxfId="100" priority="103" operator="lessThan">
      <formula>$S$27</formula>
    </cfRule>
    <cfRule type="cellIs" dxfId="99" priority="104" operator="greaterThan">
      <formula>$S$27</formula>
    </cfRule>
  </conditionalFormatting>
  <conditionalFormatting sqref="T31">
    <cfRule type="cellIs" dxfId="98" priority="99" operator="lessThan">
      <formula>$S$32</formula>
    </cfRule>
    <cfRule type="cellIs" dxfId="97" priority="100" operator="lessThan">
      <formula>$S$30</formula>
    </cfRule>
    <cfRule type="cellIs" dxfId="96" priority="101" operator="greaterThan">
      <formula>$S$30</formula>
    </cfRule>
  </conditionalFormatting>
  <conditionalFormatting sqref="X7">
    <cfRule type="cellIs" dxfId="95" priority="96" operator="lessThan">
      <formula>$W$8</formula>
    </cfRule>
    <cfRule type="cellIs" dxfId="94" priority="97" operator="lessThan">
      <formula>$W$6</formula>
    </cfRule>
    <cfRule type="cellIs" dxfId="93" priority="98" operator="greaterThan">
      <formula>$W$6</formula>
    </cfRule>
  </conditionalFormatting>
  <conditionalFormatting sqref="X10">
    <cfRule type="cellIs" dxfId="92" priority="93" operator="lessThan">
      <formula>$W$11</formula>
    </cfRule>
    <cfRule type="cellIs" dxfId="91" priority="94" operator="lessThan">
      <formula>$W$9</formula>
    </cfRule>
    <cfRule type="cellIs" dxfId="90" priority="95" operator="greaterThan">
      <formula>$W$9</formula>
    </cfRule>
  </conditionalFormatting>
  <conditionalFormatting sqref="X13">
    <cfRule type="cellIs" dxfId="89" priority="90" operator="lessThan">
      <formula>$W$14</formula>
    </cfRule>
    <cfRule type="cellIs" dxfId="88" priority="91" operator="lessThan">
      <formula>$W$12</formula>
    </cfRule>
    <cfRule type="cellIs" dxfId="87" priority="92" operator="greaterThan">
      <formula>$W$12</formula>
    </cfRule>
  </conditionalFormatting>
  <conditionalFormatting sqref="X16">
    <cfRule type="cellIs" dxfId="86" priority="87" operator="lessThan">
      <formula>$W$17</formula>
    </cfRule>
    <cfRule type="cellIs" dxfId="85" priority="88" operator="lessThan">
      <formula>$W$15</formula>
    </cfRule>
    <cfRule type="cellIs" dxfId="84" priority="89" operator="greaterThan">
      <formula>$W$15</formula>
    </cfRule>
  </conditionalFormatting>
  <conditionalFormatting sqref="X19">
    <cfRule type="cellIs" dxfId="83" priority="84" operator="lessThan">
      <formula>$W$20</formula>
    </cfRule>
    <cfRule type="cellIs" dxfId="82" priority="85" operator="lessThan">
      <formula>$W$18</formula>
    </cfRule>
    <cfRule type="cellIs" dxfId="81" priority="86" operator="greaterThan">
      <formula>$W$18</formula>
    </cfRule>
  </conditionalFormatting>
  <conditionalFormatting sqref="X22">
    <cfRule type="cellIs" dxfId="80" priority="80" operator="lessThan">
      <formula>$W$23</formula>
    </cfRule>
    <cfRule type="cellIs" dxfId="79" priority="81" operator="lessThan">
      <formula>$W$21</formula>
    </cfRule>
    <cfRule type="cellIs" dxfId="78" priority="82" operator="greaterThan">
      <formula>$W$21</formula>
    </cfRule>
  </conditionalFormatting>
  <conditionalFormatting sqref="X25">
    <cfRule type="cellIs" dxfId="77" priority="77" operator="lessThan">
      <formula>$W$26</formula>
    </cfRule>
    <cfRule type="cellIs" dxfId="76" priority="78" operator="lessThan">
      <formula>$W$24</formula>
    </cfRule>
    <cfRule type="cellIs" dxfId="75" priority="79" operator="greaterThan">
      <formula>$W$24</formula>
    </cfRule>
  </conditionalFormatting>
  <conditionalFormatting sqref="X28">
    <cfRule type="cellIs" dxfId="74" priority="74" operator="lessThan">
      <formula>$W$29</formula>
    </cfRule>
    <cfRule type="cellIs" dxfId="73" priority="75" operator="lessThan">
      <formula>$W$27</formula>
    </cfRule>
    <cfRule type="cellIs" dxfId="72" priority="76" operator="greaterThan">
      <formula>$W$27</formula>
    </cfRule>
  </conditionalFormatting>
  <conditionalFormatting sqref="X31">
    <cfRule type="cellIs" dxfId="71" priority="71" operator="lessThan">
      <formula>$W$32</formula>
    </cfRule>
    <cfRule type="cellIs" dxfId="70" priority="72" operator="lessThan">
      <formula>$W$30</formula>
    </cfRule>
    <cfRule type="cellIs" dxfId="69" priority="73" operator="greaterThan">
      <formula>$W$30</formula>
    </cfRule>
  </conditionalFormatting>
  <conditionalFormatting sqref="AB7">
    <cfRule type="cellIs" dxfId="68" priority="70" operator="greaterThan">
      <formula>$AA$6</formula>
    </cfRule>
    <cfRule type="cellIs" dxfId="67" priority="69" operator="lessThan">
      <formula>$AA$6</formula>
    </cfRule>
    <cfRule type="cellIs" dxfId="66" priority="68" operator="lessThan">
      <formula>$AA$8</formula>
    </cfRule>
  </conditionalFormatting>
  <conditionalFormatting sqref="AB10">
    <cfRule type="cellIs" dxfId="65" priority="67" operator="greaterThan">
      <formula>$AA$9</formula>
    </cfRule>
    <cfRule type="cellIs" dxfId="64" priority="66" operator="lessThan">
      <formula>$AA$9</formula>
    </cfRule>
    <cfRule type="cellIs" dxfId="63" priority="65" operator="lessThan">
      <formula>$AA$11</formula>
    </cfRule>
  </conditionalFormatting>
  <conditionalFormatting sqref="AB13">
    <cfRule type="cellIs" dxfId="62" priority="64" operator="greaterThan">
      <formula>$AA$12</formula>
    </cfRule>
    <cfRule type="cellIs" dxfId="61" priority="63" operator="lessThan">
      <formula>$AA$12</formula>
    </cfRule>
    <cfRule type="cellIs" dxfId="60" priority="62" operator="lessThan">
      <formula>$AA$14</formula>
    </cfRule>
  </conditionalFormatting>
  <conditionalFormatting sqref="AB16">
    <cfRule type="cellIs" dxfId="59" priority="61" operator="greaterThan">
      <formula>$AA$15</formula>
    </cfRule>
    <cfRule type="cellIs" dxfId="58" priority="60" operator="lessThan">
      <formula>$AA$15</formula>
    </cfRule>
    <cfRule type="cellIs" dxfId="57" priority="59" operator="lessThan">
      <formula>$AA$17</formula>
    </cfRule>
  </conditionalFormatting>
  <conditionalFormatting sqref="AB19">
    <cfRule type="cellIs" dxfId="56" priority="58" operator="greaterThan">
      <formula>$AA$18</formula>
    </cfRule>
    <cfRule type="cellIs" dxfId="55" priority="57" operator="lessThan">
      <formula>$AA$18</formula>
    </cfRule>
    <cfRule type="cellIs" dxfId="54" priority="56" operator="lessThan">
      <formula>$AA$20</formula>
    </cfRule>
  </conditionalFormatting>
  <conditionalFormatting sqref="AB22">
    <cfRule type="cellIs" dxfId="53" priority="55" operator="greaterThan">
      <formula>$AA$21</formula>
    </cfRule>
    <cfRule type="cellIs" dxfId="52" priority="54" operator="lessThan">
      <formula>$AA$21</formula>
    </cfRule>
    <cfRule type="cellIs" dxfId="51" priority="53" operator="lessThan">
      <formula>$AA$23</formula>
    </cfRule>
  </conditionalFormatting>
  <conditionalFormatting sqref="AB25">
    <cfRule type="cellIs" dxfId="50" priority="52" operator="greaterThan">
      <formula>$AA$24</formula>
    </cfRule>
    <cfRule type="cellIs" dxfId="49" priority="51" operator="lessThan">
      <formula>$AA$24</formula>
    </cfRule>
    <cfRule type="cellIs" dxfId="48" priority="50" operator="lessThan">
      <formula>$AA$26</formula>
    </cfRule>
  </conditionalFormatting>
  <conditionalFormatting sqref="AB28">
    <cfRule type="cellIs" dxfId="47" priority="49" operator="greaterThan">
      <formula>$AA$27</formula>
    </cfRule>
    <cfRule type="cellIs" dxfId="46" priority="48" operator="lessThan">
      <formula>$AA$27</formula>
    </cfRule>
    <cfRule type="cellIs" dxfId="45" priority="47" operator="lessThan">
      <formula>$AA$29</formula>
    </cfRule>
  </conditionalFormatting>
  <conditionalFormatting sqref="AB31">
    <cfRule type="cellIs" dxfId="44" priority="46" operator="greaterThan">
      <formula>$AA$30</formula>
    </cfRule>
    <cfRule type="cellIs" dxfId="43" priority="45" operator="lessThan">
      <formula>$AA$30</formula>
    </cfRule>
    <cfRule type="cellIs" dxfId="42" priority="44" operator="lessThan">
      <formula>$AA$32</formula>
    </cfRule>
  </conditionalFormatting>
  <conditionalFormatting sqref="AF7">
    <cfRule type="cellIs" dxfId="41" priority="43" operator="greaterThan">
      <formula>$AE$6</formula>
    </cfRule>
    <cfRule type="cellIs" dxfId="40" priority="42" operator="lessThan">
      <formula>$AE$6</formula>
    </cfRule>
    <cfRule type="cellIs" dxfId="39" priority="41" operator="lessThan">
      <formula>$AE$8</formula>
    </cfRule>
  </conditionalFormatting>
  <conditionalFormatting sqref="AF10">
    <cfRule type="cellIs" dxfId="38" priority="40" operator="greaterThan">
      <formula>$AE$9</formula>
    </cfRule>
    <cfRule type="cellIs" dxfId="37" priority="39" operator="lessThan">
      <formula>$AE$9</formula>
    </cfRule>
    <cfRule type="cellIs" dxfId="36" priority="38" operator="lessThan">
      <formula>$AE$11</formula>
    </cfRule>
  </conditionalFormatting>
  <conditionalFormatting sqref="AF13">
    <cfRule type="cellIs" dxfId="35" priority="37" operator="greaterThan">
      <formula>$AE$12</formula>
    </cfRule>
    <cfRule type="cellIs" dxfId="34" priority="36" operator="lessThan">
      <formula>$AE$12</formula>
    </cfRule>
    <cfRule type="cellIs" dxfId="33" priority="35" operator="lessThan">
      <formula>$AE$14</formula>
    </cfRule>
  </conditionalFormatting>
  <conditionalFormatting sqref="AF16">
    <cfRule type="cellIs" dxfId="32" priority="34" operator="greaterThan">
      <formula>$AE$15</formula>
    </cfRule>
    <cfRule type="cellIs" dxfId="31" priority="33" operator="lessThan">
      <formula>$AE$15</formula>
    </cfRule>
    <cfRule type="cellIs" dxfId="30" priority="32" operator="lessThan">
      <formula>$AE$17</formula>
    </cfRule>
  </conditionalFormatting>
  <conditionalFormatting sqref="AF19">
    <cfRule type="cellIs" dxfId="29" priority="30" operator="greaterThan">
      <formula>$AE$18</formula>
    </cfRule>
    <cfRule type="cellIs" dxfId="28" priority="29" operator="lessThan">
      <formula>$AE$18</formula>
    </cfRule>
    <cfRule type="cellIs" dxfId="27" priority="28" operator="lessThan">
      <formula>$AE$20</formula>
    </cfRule>
  </conditionalFormatting>
  <conditionalFormatting sqref="AF22">
    <cfRule type="cellIs" dxfId="26" priority="27" operator="greaterThan">
      <formula>$AE$21</formula>
    </cfRule>
    <cfRule type="cellIs" dxfId="25" priority="26" operator="lessThan">
      <formula>$AE$21</formula>
    </cfRule>
    <cfRule type="cellIs" dxfId="24" priority="25" operator="lessThan">
      <formula>$AE$23</formula>
    </cfRule>
  </conditionalFormatting>
  <conditionalFormatting sqref="AF25">
    <cfRule type="cellIs" dxfId="23" priority="24" operator="greaterThan">
      <formula>$AE$24</formula>
    </cfRule>
    <cfRule type="cellIs" dxfId="22" priority="23" operator="lessThan">
      <formula>$AE$24</formula>
    </cfRule>
    <cfRule type="cellIs" dxfId="21" priority="22" operator="lessThan">
      <formula>$AE$26</formula>
    </cfRule>
  </conditionalFormatting>
  <conditionalFormatting sqref="AF28">
    <cfRule type="cellIs" dxfId="20" priority="21" operator="greaterThan">
      <formula>$AE$27</formula>
    </cfRule>
    <cfRule type="cellIs" dxfId="19" priority="20" operator="lessThan">
      <formula>$AE$27</formula>
    </cfRule>
    <cfRule type="cellIs" dxfId="18" priority="19" operator="lessThan">
      <formula>$AE$29</formula>
    </cfRule>
  </conditionalFormatting>
  <conditionalFormatting sqref="AF31">
    <cfRule type="cellIs" dxfId="17" priority="18" operator="greaterThan">
      <formula>$AE$30</formula>
    </cfRule>
    <cfRule type="cellIs" dxfId="16" priority="17" operator="lessThan">
      <formula>$AE$30</formula>
    </cfRule>
    <cfRule type="cellIs" dxfId="15" priority="16" operator="lessThan">
      <formula>$AE$32</formula>
    </cfRule>
  </conditionalFormatting>
  <conditionalFormatting sqref="AJ22">
    <cfRule type="cellIs" dxfId="14" priority="15" operator="greaterThan">
      <formula>$AI$21</formula>
    </cfRule>
    <cfRule type="cellIs" dxfId="13" priority="14" operator="lessThan">
      <formula>$AI$21</formula>
    </cfRule>
    <cfRule type="cellIs" dxfId="12" priority="13" operator="lessThan">
      <formula>$AI$23</formula>
    </cfRule>
  </conditionalFormatting>
  <conditionalFormatting sqref="AJ25">
    <cfRule type="cellIs" dxfId="11" priority="12" operator="greaterThan">
      <formula>$AI$24</formula>
    </cfRule>
    <cfRule type="cellIs" dxfId="10" priority="11" operator="lessThan">
      <formula>$AI$24</formula>
    </cfRule>
    <cfRule type="cellIs" dxfId="9" priority="10" operator="lessThan">
      <formula>$AI$26</formula>
    </cfRule>
  </conditionalFormatting>
  <conditionalFormatting sqref="AJ28">
    <cfRule type="cellIs" dxfId="8" priority="9" operator="greaterThan">
      <formula>$AI$27</formula>
    </cfRule>
    <cfRule type="cellIs" dxfId="7" priority="8" operator="lessThan">
      <formula>$AI$27</formula>
    </cfRule>
    <cfRule type="cellIs" dxfId="6" priority="7" operator="lessThan">
      <formula>$AI$29</formula>
    </cfRule>
  </conditionalFormatting>
  <conditionalFormatting sqref="AJ31">
    <cfRule type="cellIs" dxfId="5" priority="6" operator="greaterThan">
      <formula>$AI$30</formula>
    </cfRule>
    <cfRule type="cellIs" dxfId="4" priority="5" operator="lessThan">
      <formula>$AI$30</formula>
    </cfRule>
    <cfRule type="cellIs" dxfId="3" priority="4" operator="lessThan">
      <formula>$AI$32</formula>
    </cfRule>
  </conditionalFormatting>
  <conditionalFormatting sqref="H10">
    <cfRule type="cellIs" dxfId="2" priority="3" operator="greaterThan">
      <formula>$G$9</formula>
    </cfRule>
    <cfRule type="cellIs" dxfId="1" priority="2" operator="lessThan">
      <formula>$G$9</formula>
    </cfRule>
    <cfRule type="cellIs" dxfId="0" priority="1" operator="lessThan">
      <formula>$G$11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2021-08-17T00:47:41Z</dcterms:modified>
</cp:coreProperties>
</file>