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05" windowWidth="22995" windowHeight="9375" activeTab="1"/>
  </bookViews>
  <sheets>
    <sheet name="Notes" sheetId="6" r:id="rId1"/>
    <sheet name="Initial Data" sheetId="2" r:id="rId2"/>
    <sheet name="Playroom" sheetId="4" r:id="rId3"/>
    <sheet name="Detailed Data" sheetId="5" r:id="rId4"/>
    <sheet name="Sheet1" sheetId="7" r:id="rId5"/>
  </sheets>
  <calcPr calcId="145621"/>
</workbook>
</file>

<file path=xl/calcChain.xml><?xml version="1.0" encoding="utf-8"?>
<calcChain xmlns="http://schemas.openxmlformats.org/spreadsheetml/2006/main">
  <c r="C516" i="5" l="1"/>
  <c r="C367" i="5"/>
  <c r="C419" i="5"/>
  <c r="C415" i="5"/>
  <c r="C411" i="5"/>
  <c r="C407" i="5"/>
  <c r="C403" i="5"/>
  <c r="C399" i="5"/>
  <c r="C395" i="5"/>
  <c r="C391" i="5"/>
  <c r="C387" i="5"/>
  <c r="C383" i="5"/>
  <c r="C552" i="5"/>
  <c r="C548" i="5"/>
  <c r="AN596" i="5" l="1"/>
  <c r="AN592" i="5"/>
  <c r="AN588" i="5"/>
  <c r="AN584" i="5"/>
  <c r="AN580" i="5"/>
  <c r="AN576" i="5"/>
  <c r="AN572" i="5"/>
  <c r="AN568" i="5"/>
  <c r="AN564" i="5"/>
  <c r="AN560" i="5"/>
  <c r="AN544" i="5"/>
  <c r="AN540" i="5"/>
  <c r="AN536" i="5"/>
  <c r="AN532" i="5"/>
  <c r="AN528" i="5"/>
  <c r="AN524" i="5"/>
  <c r="AN512" i="5"/>
  <c r="AN508" i="5"/>
  <c r="AN504" i="5"/>
  <c r="AN500" i="5"/>
  <c r="AN496" i="5"/>
  <c r="AN492" i="5"/>
  <c r="AN488" i="5"/>
  <c r="AN484" i="5"/>
  <c r="AN480" i="5"/>
  <c r="AN476" i="5"/>
  <c r="AN472" i="5"/>
  <c r="AN468" i="5"/>
  <c r="AN464" i="5"/>
  <c r="AN460" i="5"/>
  <c r="AM596" i="5"/>
  <c r="AM592" i="5"/>
  <c r="AM588" i="5"/>
  <c r="AM584" i="5"/>
  <c r="AM580" i="5"/>
  <c r="AM576" i="5"/>
  <c r="AM572" i="5"/>
  <c r="AM568" i="5"/>
  <c r="AM564" i="5"/>
  <c r="AM560" i="5"/>
  <c r="AM544" i="5"/>
  <c r="AM540" i="5"/>
  <c r="AM536" i="5"/>
  <c r="AM532" i="5"/>
  <c r="AM528" i="5"/>
  <c r="AM524" i="5"/>
  <c r="AM512" i="5"/>
  <c r="AM508" i="5"/>
  <c r="AM504" i="5"/>
  <c r="AM500" i="5"/>
  <c r="AM496" i="5"/>
  <c r="AM492" i="5"/>
  <c r="AM488" i="5"/>
  <c r="AM484" i="5"/>
  <c r="AM480" i="5"/>
  <c r="AM476" i="5"/>
  <c r="AM472" i="5"/>
  <c r="AM468" i="5"/>
  <c r="AM464" i="5"/>
  <c r="AM460" i="5"/>
  <c r="AL596" i="5"/>
  <c r="AL592" i="5"/>
  <c r="AL588" i="5"/>
  <c r="AL584" i="5"/>
  <c r="AL580" i="5"/>
  <c r="AL576" i="5"/>
  <c r="AL572" i="5"/>
  <c r="AL568" i="5"/>
  <c r="AL564" i="5"/>
  <c r="AL560" i="5"/>
  <c r="AL556" i="5"/>
  <c r="AL552" i="5"/>
  <c r="AM556" i="5" s="1"/>
  <c r="AN556" i="5" s="1"/>
  <c r="AL548" i="5"/>
  <c r="AM548" i="5" s="1"/>
  <c r="AN548" i="5" s="1"/>
  <c r="AL544" i="5"/>
  <c r="AL540" i="5"/>
  <c r="AL536" i="5"/>
  <c r="AL532" i="5"/>
  <c r="AL528" i="5"/>
  <c r="AL524" i="5"/>
  <c r="AL520" i="5"/>
  <c r="AL516" i="5"/>
  <c r="AM520" i="5" s="1"/>
  <c r="AN520" i="5" s="1"/>
  <c r="AL512" i="5"/>
  <c r="AL508" i="5"/>
  <c r="AL504" i="5"/>
  <c r="AL500" i="5"/>
  <c r="AL496" i="5"/>
  <c r="AL492" i="5"/>
  <c r="AL488" i="5"/>
  <c r="AL484" i="5"/>
  <c r="AL480" i="5"/>
  <c r="AL476" i="5"/>
  <c r="AL472" i="5"/>
  <c r="AL468" i="5"/>
  <c r="AL464" i="5"/>
  <c r="AL460" i="5"/>
  <c r="AL456" i="5"/>
  <c r="C568" i="5"/>
  <c r="C564" i="5"/>
  <c r="C560" i="5"/>
  <c r="C556" i="5"/>
  <c r="C544" i="5"/>
  <c r="C540" i="5"/>
  <c r="C536" i="5"/>
  <c r="C532" i="5"/>
  <c r="AM516" i="5" l="1"/>
  <c r="AN516" i="5" s="1"/>
  <c r="AM552" i="5"/>
  <c r="AN552" i="5" s="1"/>
  <c r="C528" i="5"/>
  <c r="AG531" i="5"/>
  <c r="AH531" i="5"/>
  <c r="AG534" i="5"/>
  <c r="AH534" i="5" s="1"/>
  <c r="AI534" i="5"/>
  <c r="AG535" i="5"/>
  <c r="AH535" i="5"/>
  <c r="AG538" i="5"/>
  <c r="AH538" i="5" s="1"/>
  <c r="AI538" i="5"/>
  <c r="AG539" i="5"/>
  <c r="AH539" i="5"/>
  <c r="AG542" i="5"/>
  <c r="AH542" i="5" s="1"/>
  <c r="AI542" i="5"/>
  <c r="AG543" i="5"/>
  <c r="AH543" i="5" s="1"/>
  <c r="AG546" i="5"/>
  <c r="AH546" i="5" s="1"/>
  <c r="AI546" i="5"/>
  <c r="AG547" i="5"/>
  <c r="AH547" i="5"/>
  <c r="AG550" i="5"/>
  <c r="AH550" i="5" s="1"/>
  <c r="AI550" i="5"/>
  <c r="AG551" i="5"/>
  <c r="AH551" i="5" s="1"/>
  <c r="AG554" i="5"/>
  <c r="AH554" i="5" s="1"/>
  <c r="AI554" i="5"/>
  <c r="AG555" i="5"/>
  <c r="AH555" i="5" s="1"/>
  <c r="AG558" i="5"/>
  <c r="AH558" i="5" s="1"/>
  <c r="AI558" i="5"/>
  <c r="AG559" i="5"/>
  <c r="AH559" i="5" s="1"/>
  <c r="AG562" i="5"/>
  <c r="AH562" i="5" s="1"/>
  <c r="AI562" i="5"/>
  <c r="AG563" i="5"/>
  <c r="AH563" i="5"/>
  <c r="AG566" i="5"/>
  <c r="AH566" i="5" s="1"/>
  <c r="AI566" i="5"/>
  <c r="AG567" i="5"/>
  <c r="AH567" i="5"/>
  <c r="AG570" i="5"/>
  <c r="AH570" i="5" s="1"/>
  <c r="AI570" i="5"/>
  <c r="AG382" i="5"/>
  <c r="AH382" i="5" s="1"/>
  <c r="AG385" i="5"/>
  <c r="AH385" i="5"/>
  <c r="AI385" i="5"/>
  <c r="AG386" i="5"/>
  <c r="AH386" i="5" s="1"/>
  <c r="AG389" i="5"/>
  <c r="AH389" i="5" s="1"/>
  <c r="AI389" i="5"/>
  <c r="AG390" i="5"/>
  <c r="AH390" i="5"/>
  <c r="AG393" i="5"/>
  <c r="AH393" i="5" s="1"/>
  <c r="AI393" i="5"/>
  <c r="AG394" i="5"/>
  <c r="AH394" i="5" s="1"/>
  <c r="AG397" i="5"/>
  <c r="AH397" i="5" s="1"/>
  <c r="AI397" i="5"/>
  <c r="AG398" i="5"/>
  <c r="AH398" i="5" s="1"/>
  <c r="AG401" i="5"/>
  <c r="AH401" i="5"/>
  <c r="AI401" i="5"/>
  <c r="AG402" i="5"/>
  <c r="AH402" i="5"/>
  <c r="AG405" i="5"/>
  <c r="AH405" i="5" s="1"/>
  <c r="AI405" i="5"/>
  <c r="AG406" i="5"/>
  <c r="AH406" i="5" s="1"/>
  <c r="AG409" i="5"/>
  <c r="AH409" i="5" s="1"/>
  <c r="AI409" i="5"/>
  <c r="AG410" i="5"/>
  <c r="AH410" i="5" s="1"/>
  <c r="AG413" i="5"/>
  <c r="AH413" i="5" s="1"/>
  <c r="AI413" i="5"/>
  <c r="AG414" i="5"/>
  <c r="AH414" i="5" s="1"/>
  <c r="AG417" i="5"/>
  <c r="AH417" i="5" s="1"/>
  <c r="AI417" i="5"/>
  <c r="AG418" i="5"/>
  <c r="AH418" i="5"/>
  <c r="AG421" i="5"/>
  <c r="AH421" i="5" s="1"/>
  <c r="AI421" i="5"/>
  <c r="C379" i="5"/>
  <c r="C524" i="5" l="1"/>
  <c r="C520" i="5"/>
  <c r="C512" i="5"/>
  <c r="C508" i="5"/>
  <c r="C375" i="5"/>
  <c r="C371" i="5"/>
  <c r="C363" i="5"/>
  <c r="C359" i="5"/>
  <c r="C355" i="5"/>
  <c r="C504" i="5"/>
  <c r="C500" i="5"/>
  <c r="C351" i="5"/>
  <c r="AA16" i="4" l="1"/>
  <c r="AG27" i="2"/>
  <c r="AG24" i="2"/>
  <c r="AG23" i="2"/>
  <c r="AG20" i="2"/>
  <c r="AA48" i="7" l="1"/>
  <c r="Z48" i="7"/>
  <c r="Y48" i="7"/>
  <c r="X48" i="7"/>
  <c r="W48" i="7"/>
  <c r="V48" i="7"/>
  <c r="U48" i="7"/>
  <c r="T48" i="7"/>
  <c r="S48" i="7"/>
  <c r="R48" i="7"/>
  <c r="Q48" i="7"/>
  <c r="AA47" i="7"/>
  <c r="Z47" i="7"/>
  <c r="Y47" i="7"/>
  <c r="X47" i="7"/>
  <c r="W47" i="7"/>
  <c r="V47" i="7"/>
  <c r="U47" i="7"/>
  <c r="T47" i="7"/>
  <c r="S47" i="7"/>
  <c r="R47" i="7"/>
  <c r="Q47" i="7"/>
  <c r="AA46" i="7"/>
  <c r="Z46" i="7"/>
  <c r="Y46" i="7"/>
  <c r="X46" i="7"/>
  <c r="W46" i="7"/>
  <c r="V46" i="7"/>
  <c r="U46" i="7"/>
  <c r="T46" i="7"/>
  <c r="S46" i="7"/>
  <c r="R46" i="7"/>
  <c r="Q46" i="7"/>
  <c r="AA45" i="7"/>
  <c r="Z45" i="7"/>
  <c r="Y45" i="7"/>
  <c r="X45" i="7"/>
  <c r="W45" i="7"/>
  <c r="V45" i="7"/>
  <c r="U45" i="7"/>
  <c r="T45" i="7"/>
  <c r="S45" i="7"/>
  <c r="R45" i="7"/>
  <c r="Q45" i="7"/>
  <c r="AA44" i="7"/>
  <c r="Z44" i="7"/>
  <c r="Y44" i="7"/>
  <c r="X44" i="7"/>
  <c r="W44" i="7"/>
  <c r="V44" i="7"/>
  <c r="U44" i="7"/>
  <c r="T44" i="7"/>
  <c r="S44" i="7"/>
  <c r="R44" i="7"/>
  <c r="Q44" i="7"/>
  <c r="AA40" i="7"/>
  <c r="Z40" i="7"/>
  <c r="Y40" i="7"/>
  <c r="X40" i="7"/>
  <c r="W40" i="7"/>
  <c r="V40" i="7"/>
  <c r="U40" i="7"/>
  <c r="T40" i="7"/>
  <c r="S40" i="7"/>
  <c r="R40" i="7"/>
  <c r="Q40" i="7"/>
  <c r="AA39" i="7"/>
  <c r="Z39" i="7"/>
  <c r="Y39" i="7"/>
  <c r="X39" i="7"/>
  <c r="W39" i="7"/>
  <c r="V39" i="7"/>
  <c r="U39" i="7"/>
  <c r="T39" i="7"/>
  <c r="S39" i="7"/>
  <c r="R39" i="7"/>
  <c r="Q39" i="7"/>
  <c r="AA37" i="7"/>
  <c r="Z37" i="7"/>
  <c r="Y37" i="7"/>
  <c r="X37" i="7"/>
  <c r="W37" i="7"/>
  <c r="V37" i="7"/>
  <c r="U37" i="7"/>
  <c r="T37" i="7"/>
  <c r="S37" i="7"/>
  <c r="R37" i="7"/>
  <c r="Q37" i="7"/>
  <c r="AA36" i="7"/>
  <c r="Z36" i="7"/>
  <c r="Y36" i="7"/>
  <c r="X36" i="7"/>
  <c r="W36" i="7"/>
  <c r="V36" i="7"/>
  <c r="U36" i="7"/>
  <c r="T36" i="7"/>
  <c r="S36" i="7"/>
  <c r="R36" i="7"/>
  <c r="Q36" i="7"/>
  <c r="R28" i="7"/>
  <c r="S28" i="7"/>
  <c r="T28" i="7"/>
  <c r="U28" i="7"/>
  <c r="V28" i="7"/>
  <c r="W28" i="7"/>
  <c r="X28" i="7"/>
  <c r="Y28" i="7"/>
  <c r="Z28" i="7"/>
  <c r="AA28" i="7"/>
  <c r="R29" i="7"/>
  <c r="S29" i="7"/>
  <c r="T29" i="7"/>
  <c r="U29" i="7"/>
  <c r="V29" i="7"/>
  <c r="W29" i="7"/>
  <c r="X29" i="7"/>
  <c r="Y29" i="7"/>
  <c r="Z29" i="7"/>
  <c r="AA29" i="7"/>
  <c r="R31" i="7"/>
  <c r="S31" i="7"/>
  <c r="T31" i="7"/>
  <c r="U31" i="7"/>
  <c r="V31" i="7"/>
  <c r="W31" i="7"/>
  <c r="X31" i="7"/>
  <c r="Y31" i="7"/>
  <c r="Z31" i="7"/>
  <c r="AA31" i="7"/>
  <c r="R32" i="7"/>
  <c r="S32" i="7"/>
  <c r="T32" i="7"/>
  <c r="U32" i="7"/>
  <c r="V32" i="7"/>
  <c r="W32" i="7"/>
  <c r="X32" i="7"/>
  <c r="Y32" i="7"/>
  <c r="Z32" i="7"/>
  <c r="AA32" i="7"/>
  <c r="Q32" i="7"/>
  <c r="Q31" i="7"/>
  <c r="Q29" i="7"/>
  <c r="Q28" i="7"/>
  <c r="S23" i="7"/>
  <c r="T23" i="7"/>
  <c r="U23" i="7"/>
  <c r="V23" i="7"/>
  <c r="W23" i="7"/>
  <c r="X23" i="7"/>
  <c r="Y23" i="7"/>
  <c r="Z23" i="7"/>
  <c r="AA23" i="7"/>
  <c r="S24" i="7"/>
  <c r="T24" i="7"/>
  <c r="U24" i="7"/>
  <c r="V24" i="7"/>
  <c r="W24" i="7"/>
  <c r="X24" i="7"/>
  <c r="Y24" i="7"/>
  <c r="Z24" i="7"/>
  <c r="AA24" i="7"/>
  <c r="R24" i="7"/>
  <c r="R23" i="7"/>
  <c r="S15" i="7"/>
  <c r="T15" i="7"/>
  <c r="U15" i="7"/>
  <c r="V15" i="7"/>
  <c r="W15" i="7"/>
  <c r="X15" i="7"/>
  <c r="Y15" i="7"/>
  <c r="Z15" i="7"/>
  <c r="AA15" i="7"/>
  <c r="S16" i="7"/>
  <c r="T16" i="7"/>
  <c r="U16" i="7"/>
  <c r="V16" i="7"/>
  <c r="W16" i="7"/>
  <c r="X16" i="7"/>
  <c r="Y16" i="7"/>
  <c r="Z16" i="7"/>
  <c r="AA16" i="7"/>
  <c r="R16" i="7"/>
  <c r="R15" i="7"/>
  <c r="AA22" i="7"/>
  <c r="Z22" i="7"/>
  <c r="Y22" i="7"/>
  <c r="X22" i="7"/>
  <c r="W22" i="7"/>
  <c r="V22" i="7"/>
  <c r="U22" i="7"/>
  <c r="T22" i="7"/>
  <c r="S22" i="7"/>
  <c r="R22" i="7"/>
  <c r="Q22" i="7"/>
  <c r="AA14" i="7"/>
  <c r="AA38" i="7" s="1"/>
  <c r="Z14" i="7"/>
  <c r="Y14" i="7"/>
  <c r="X14" i="7"/>
  <c r="W14" i="7"/>
  <c r="W38" i="7" s="1"/>
  <c r="V14" i="7"/>
  <c r="U14" i="7"/>
  <c r="T14" i="7"/>
  <c r="S14" i="7"/>
  <c r="S38" i="7" s="1"/>
  <c r="R14" i="7"/>
  <c r="Q14" i="7"/>
  <c r="AA8" i="7"/>
  <c r="Z8" i="7"/>
  <c r="Y8" i="7"/>
  <c r="X8" i="7"/>
  <c r="W8" i="7"/>
  <c r="V8" i="7"/>
  <c r="U8" i="7"/>
  <c r="T8" i="7"/>
  <c r="S8" i="7"/>
  <c r="R8" i="7"/>
  <c r="AA7" i="7"/>
  <c r="Z7" i="7"/>
  <c r="Y7" i="7"/>
  <c r="X7" i="7"/>
  <c r="W7" i="7"/>
  <c r="V7" i="7"/>
  <c r="U7" i="7"/>
  <c r="T7" i="7"/>
  <c r="S7" i="7"/>
  <c r="R7" i="7"/>
  <c r="AA6" i="7"/>
  <c r="Z6" i="7"/>
  <c r="Y6" i="7"/>
  <c r="X6" i="7"/>
  <c r="W6" i="7"/>
  <c r="V6" i="7"/>
  <c r="U6" i="7"/>
  <c r="T6" i="7"/>
  <c r="S6" i="7"/>
  <c r="R6" i="7"/>
  <c r="Q6" i="7"/>
  <c r="D52" i="7"/>
  <c r="E52" i="7"/>
  <c r="F52" i="7"/>
  <c r="G52" i="7"/>
  <c r="H52" i="7"/>
  <c r="I52" i="7"/>
  <c r="J52" i="7"/>
  <c r="K52" i="7"/>
  <c r="L52" i="7"/>
  <c r="M52" i="7"/>
  <c r="D53" i="7"/>
  <c r="E53" i="7"/>
  <c r="F53" i="7"/>
  <c r="G53" i="7"/>
  <c r="H53" i="7"/>
  <c r="I53" i="7"/>
  <c r="J53" i="7"/>
  <c r="K53" i="7"/>
  <c r="L53" i="7"/>
  <c r="M53" i="7"/>
  <c r="D55" i="7"/>
  <c r="E55" i="7"/>
  <c r="F55" i="7"/>
  <c r="G55" i="7"/>
  <c r="H55" i="7"/>
  <c r="I55" i="7"/>
  <c r="J55" i="7"/>
  <c r="K55" i="7"/>
  <c r="L55" i="7"/>
  <c r="M55" i="7"/>
  <c r="D56" i="7"/>
  <c r="E56" i="7"/>
  <c r="F56" i="7"/>
  <c r="G56" i="7"/>
  <c r="H56" i="7"/>
  <c r="I56" i="7"/>
  <c r="J56" i="7"/>
  <c r="K56" i="7"/>
  <c r="L56" i="7"/>
  <c r="M56" i="7"/>
  <c r="C56" i="7"/>
  <c r="C55" i="7"/>
  <c r="C53" i="7"/>
  <c r="C52" i="7"/>
  <c r="D44" i="7"/>
  <c r="E44" i="7"/>
  <c r="F44" i="7"/>
  <c r="G44" i="7"/>
  <c r="H44" i="7"/>
  <c r="I44" i="7"/>
  <c r="J44" i="7"/>
  <c r="K44" i="7"/>
  <c r="L44" i="7"/>
  <c r="M44" i="7"/>
  <c r="D45" i="7"/>
  <c r="E45" i="7"/>
  <c r="F45" i="7"/>
  <c r="G45" i="7"/>
  <c r="H45" i="7"/>
  <c r="I45" i="7"/>
  <c r="J45" i="7"/>
  <c r="K45" i="7"/>
  <c r="L45" i="7"/>
  <c r="M45" i="7"/>
  <c r="D47" i="7"/>
  <c r="E47" i="7"/>
  <c r="F47" i="7"/>
  <c r="G47" i="7"/>
  <c r="H47" i="7"/>
  <c r="I47" i="7"/>
  <c r="J47" i="7"/>
  <c r="K47" i="7"/>
  <c r="L47" i="7"/>
  <c r="M47" i="7"/>
  <c r="D48" i="7"/>
  <c r="E48" i="7"/>
  <c r="F48" i="7"/>
  <c r="G48" i="7"/>
  <c r="H48" i="7"/>
  <c r="I48" i="7"/>
  <c r="J48" i="7"/>
  <c r="K48" i="7"/>
  <c r="L48" i="7"/>
  <c r="M48" i="7"/>
  <c r="C48" i="7"/>
  <c r="C47" i="7"/>
  <c r="C45" i="7"/>
  <c r="C44" i="7"/>
  <c r="M32" i="7"/>
  <c r="L32" i="7"/>
  <c r="K32" i="7"/>
  <c r="J32" i="7"/>
  <c r="I32" i="7"/>
  <c r="H32" i="7"/>
  <c r="G32" i="7"/>
  <c r="F32" i="7"/>
  <c r="E32" i="7"/>
  <c r="D32" i="7"/>
  <c r="M31" i="7"/>
  <c r="L31" i="7"/>
  <c r="K31" i="7"/>
  <c r="J31" i="7"/>
  <c r="I31" i="7"/>
  <c r="H31" i="7"/>
  <c r="G31" i="7"/>
  <c r="F31" i="7"/>
  <c r="E31" i="7"/>
  <c r="D31" i="7"/>
  <c r="M30" i="7"/>
  <c r="L30" i="7"/>
  <c r="L54" i="7" s="1"/>
  <c r="K30" i="7"/>
  <c r="J30" i="7"/>
  <c r="I30" i="7"/>
  <c r="H30" i="7"/>
  <c r="H54" i="7" s="1"/>
  <c r="G30" i="7"/>
  <c r="F30" i="7"/>
  <c r="E30" i="7"/>
  <c r="D30" i="7"/>
  <c r="D54" i="7" s="1"/>
  <c r="C30" i="7"/>
  <c r="M24" i="7"/>
  <c r="L24" i="7"/>
  <c r="K24" i="7"/>
  <c r="J24" i="7"/>
  <c r="I24" i="7"/>
  <c r="H24" i="7"/>
  <c r="G24" i="7"/>
  <c r="F24" i="7"/>
  <c r="E24" i="7"/>
  <c r="D24" i="7"/>
  <c r="M23" i="7"/>
  <c r="L23" i="7"/>
  <c r="K23" i="7"/>
  <c r="J23" i="7"/>
  <c r="I23" i="7"/>
  <c r="H23" i="7"/>
  <c r="G23" i="7"/>
  <c r="F23" i="7"/>
  <c r="E23" i="7"/>
  <c r="D23" i="7"/>
  <c r="M22" i="7"/>
  <c r="L22" i="7"/>
  <c r="K22" i="7"/>
  <c r="K46" i="7" s="1"/>
  <c r="J22" i="7"/>
  <c r="I22" i="7"/>
  <c r="H22" i="7"/>
  <c r="G22" i="7"/>
  <c r="G46" i="7" s="1"/>
  <c r="F22" i="7"/>
  <c r="E22" i="7"/>
  <c r="D22" i="7"/>
  <c r="C22" i="7"/>
  <c r="C40" i="7"/>
  <c r="D40" i="7"/>
  <c r="E40" i="7"/>
  <c r="F40" i="7"/>
  <c r="G40" i="7"/>
  <c r="H40" i="7"/>
  <c r="I40" i="7"/>
  <c r="J40" i="7"/>
  <c r="K40" i="7"/>
  <c r="L40" i="7"/>
  <c r="M40" i="7"/>
  <c r="D39" i="7"/>
  <c r="E39" i="7"/>
  <c r="F39" i="7"/>
  <c r="G39" i="7"/>
  <c r="H39" i="7"/>
  <c r="I39" i="7"/>
  <c r="J39" i="7"/>
  <c r="K39" i="7"/>
  <c r="L39" i="7"/>
  <c r="M39" i="7"/>
  <c r="C39" i="7"/>
  <c r="D36" i="7"/>
  <c r="E36" i="7"/>
  <c r="F36" i="7"/>
  <c r="G36" i="7"/>
  <c r="H36" i="7"/>
  <c r="I36" i="7"/>
  <c r="J36" i="7"/>
  <c r="K36" i="7"/>
  <c r="L36" i="7"/>
  <c r="M36" i="7"/>
  <c r="D37" i="7"/>
  <c r="E37" i="7"/>
  <c r="F37" i="7"/>
  <c r="G37" i="7"/>
  <c r="H37" i="7"/>
  <c r="I37" i="7"/>
  <c r="J37" i="7"/>
  <c r="K37" i="7"/>
  <c r="L37" i="7"/>
  <c r="M37" i="7"/>
  <c r="C37" i="7"/>
  <c r="C36" i="7"/>
  <c r="M16" i="7"/>
  <c r="L16" i="7"/>
  <c r="K16" i="7"/>
  <c r="J16" i="7"/>
  <c r="I16" i="7"/>
  <c r="H16" i="7"/>
  <c r="G16" i="7"/>
  <c r="F16" i="7"/>
  <c r="E16" i="7"/>
  <c r="D16" i="7"/>
  <c r="M15" i="7"/>
  <c r="L15" i="7"/>
  <c r="K15" i="7"/>
  <c r="J15" i="7"/>
  <c r="I15" i="7"/>
  <c r="H15" i="7"/>
  <c r="G15" i="7"/>
  <c r="F15" i="7"/>
  <c r="E15" i="7"/>
  <c r="D15" i="7"/>
  <c r="M14" i="7"/>
  <c r="L14" i="7"/>
  <c r="K14" i="7"/>
  <c r="J14" i="7"/>
  <c r="I14" i="7"/>
  <c r="H14" i="7"/>
  <c r="G14" i="7"/>
  <c r="F14" i="7"/>
  <c r="E14" i="7"/>
  <c r="D14" i="7"/>
  <c r="C14" i="7"/>
  <c r="E8" i="7"/>
  <c r="F8" i="7"/>
  <c r="G8" i="7"/>
  <c r="H8" i="7"/>
  <c r="I8" i="7"/>
  <c r="J8" i="7"/>
  <c r="K8" i="7"/>
  <c r="L8" i="7"/>
  <c r="M8" i="7"/>
  <c r="D8" i="7"/>
  <c r="E7" i="7"/>
  <c r="F7" i="7"/>
  <c r="G7" i="7"/>
  <c r="H7" i="7"/>
  <c r="I7" i="7"/>
  <c r="J7" i="7"/>
  <c r="K7" i="7"/>
  <c r="L7" i="7"/>
  <c r="M7" i="7"/>
  <c r="D7" i="7"/>
  <c r="D6" i="7"/>
  <c r="E6" i="7"/>
  <c r="E38" i="7" s="1"/>
  <c r="F6" i="7"/>
  <c r="F54" i="7" s="1"/>
  <c r="G6" i="7"/>
  <c r="H6" i="7"/>
  <c r="I6" i="7"/>
  <c r="I46" i="7" s="1"/>
  <c r="J6" i="7"/>
  <c r="J54" i="7" s="1"/>
  <c r="K6" i="7"/>
  <c r="K38" i="7" s="1"/>
  <c r="L6" i="7"/>
  <c r="M6" i="7"/>
  <c r="C6" i="7"/>
  <c r="X38" i="7" l="1"/>
  <c r="D46" i="7"/>
  <c r="L46" i="7"/>
  <c r="Q38" i="7"/>
  <c r="U38" i="7"/>
  <c r="Y38" i="7"/>
  <c r="T38" i="7"/>
  <c r="Q30" i="7"/>
  <c r="U30" i="7"/>
  <c r="Y30" i="7"/>
  <c r="R38" i="7"/>
  <c r="V38" i="7"/>
  <c r="Z38" i="7"/>
  <c r="H46" i="7"/>
  <c r="V30" i="7"/>
  <c r="E46" i="7"/>
  <c r="M46" i="7"/>
  <c r="S30" i="7"/>
  <c r="W30" i="7"/>
  <c r="AA30" i="7"/>
  <c r="R30" i="7"/>
  <c r="Z30" i="7"/>
  <c r="G54" i="7"/>
  <c r="K54" i="7"/>
  <c r="J46" i="7"/>
  <c r="C54" i="7"/>
  <c r="C46" i="7"/>
  <c r="T30" i="7"/>
  <c r="F46" i="7"/>
  <c r="X30" i="7"/>
  <c r="E54" i="7"/>
  <c r="I54" i="7"/>
  <c r="M54" i="7"/>
  <c r="C38" i="7"/>
  <c r="L38" i="7"/>
  <c r="D38" i="7"/>
  <c r="H38" i="7"/>
  <c r="G38" i="7"/>
  <c r="I38" i="7"/>
  <c r="F38" i="7"/>
  <c r="J38" i="7"/>
  <c r="M38" i="7"/>
  <c r="F96" i="4" l="1"/>
  <c r="E95" i="4"/>
  <c r="E96" i="4"/>
  <c r="C25" i="2"/>
  <c r="AA880" i="5" l="1"/>
  <c r="AA884" i="5" s="1"/>
  <c r="AA888" i="5" s="1"/>
  <c r="AA892" i="5" s="1"/>
  <c r="Z880" i="5"/>
  <c r="Z884" i="5" s="1"/>
  <c r="Z888" i="5" s="1"/>
  <c r="Z892" i="5" s="1"/>
  <c r="AA879" i="5"/>
  <c r="AA883" i="5" s="1"/>
  <c r="AA887" i="5" s="1"/>
  <c r="AA891" i="5" s="1"/>
  <c r="AA878" i="5"/>
  <c r="AA882" i="5" s="1"/>
  <c r="AA886" i="5" s="1"/>
  <c r="AA890" i="5" s="1"/>
  <c r="AA877" i="5"/>
  <c r="AA881" i="5" s="1"/>
  <c r="AA885" i="5" s="1"/>
  <c r="AA889" i="5" s="1"/>
  <c r="Z877" i="5"/>
  <c r="Z881" i="5" s="1"/>
  <c r="Z885" i="5" s="1"/>
  <c r="Z889" i="5" s="1"/>
  <c r="V884" i="5"/>
  <c r="V888" i="5" s="1"/>
  <c r="V892" i="5" s="1"/>
  <c r="W880" i="5"/>
  <c r="W884" i="5" s="1"/>
  <c r="W888" i="5" s="1"/>
  <c r="W892" i="5" s="1"/>
  <c r="V880" i="5"/>
  <c r="W879" i="5"/>
  <c r="W883" i="5" s="1"/>
  <c r="W887" i="5" s="1"/>
  <c r="W891" i="5" s="1"/>
  <c r="W878" i="5"/>
  <c r="W882" i="5" s="1"/>
  <c r="W886" i="5" s="1"/>
  <c r="W890" i="5" s="1"/>
  <c r="W877" i="5"/>
  <c r="W881" i="5" s="1"/>
  <c r="W885" i="5" s="1"/>
  <c r="W889" i="5" s="1"/>
  <c r="V877" i="5"/>
  <c r="V881" i="5" s="1"/>
  <c r="V885" i="5" s="1"/>
  <c r="V889" i="5" s="1"/>
  <c r="R881" i="5"/>
  <c r="R885" i="5" s="1"/>
  <c r="R889" i="5" s="1"/>
  <c r="S880" i="5"/>
  <c r="S884" i="5" s="1"/>
  <c r="S888" i="5" s="1"/>
  <c r="S892" i="5" s="1"/>
  <c r="R880" i="5"/>
  <c r="R884" i="5" s="1"/>
  <c r="R888" i="5" s="1"/>
  <c r="R892" i="5" s="1"/>
  <c r="S879" i="5"/>
  <c r="S883" i="5" s="1"/>
  <c r="S887" i="5" s="1"/>
  <c r="S891" i="5" s="1"/>
  <c r="S878" i="5"/>
  <c r="S882" i="5" s="1"/>
  <c r="S886" i="5" s="1"/>
  <c r="S890" i="5" s="1"/>
  <c r="S877" i="5"/>
  <c r="S881" i="5" s="1"/>
  <c r="S885" i="5" s="1"/>
  <c r="S889" i="5" s="1"/>
  <c r="R877" i="5"/>
  <c r="N884" i="5"/>
  <c r="N888" i="5" s="1"/>
  <c r="N892" i="5" s="1"/>
  <c r="O880" i="5"/>
  <c r="O884" i="5" s="1"/>
  <c r="O888" i="5" s="1"/>
  <c r="O892" i="5" s="1"/>
  <c r="N880" i="5"/>
  <c r="O879" i="5"/>
  <c r="O883" i="5" s="1"/>
  <c r="O887" i="5" s="1"/>
  <c r="O891" i="5" s="1"/>
  <c r="O878" i="5"/>
  <c r="O882" i="5" s="1"/>
  <c r="O886" i="5" s="1"/>
  <c r="O890" i="5" s="1"/>
  <c r="O877" i="5"/>
  <c r="O881" i="5" s="1"/>
  <c r="O885" i="5" s="1"/>
  <c r="O889" i="5" s="1"/>
  <c r="N877" i="5"/>
  <c r="N881" i="5" s="1"/>
  <c r="N885" i="5" s="1"/>
  <c r="N889" i="5" s="1"/>
  <c r="K880" i="5"/>
  <c r="K884" i="5" s="1"/>
  <c r="K888" i="5" s="1"/>
  <c r="K892" i="5" s="1"/>
  <c r="J880" i="5"/>
  <c r="J884" i="5" s="1"/>
  <c r="J888" i="5" s="1"/>
  <c r="J892" i="5" s="1"/>
  <c r="K879" i="5"/>
  <c r="K883" i="5" s="1"/>
  <c r="K887" i="5" s="1"/>
  <c r="K891" i="5" s="1"/>
  <c r="K878" i="5"/>
  <c r="K882" i="5" s="1"/>
  <c r="K886" i="5" s="1"/>
  <c r="K890" i="5" s="1"/>
  <c r="K877" i="5"/>
  <c r="K881" i="5" s="1"/>
  <c r="K885" i="5" s="1"/>
  <c r="K889" i="5" s="1"/>
  <c r="J877" i="5"/>
  <c r="J881" i="5" s="1"/>
  <c r="J885" i="5" s="1"/>
  <c r="J889" i="5" s="1"/>
  <c r="G884" i="5"/>
  <c r="G888" i="5" s="1"/>
  <c r="G892" i="5" s="1"/>
  <c r="G881" i="5"/>
  <c r="G885" i="5" s="1"/>
  <c r="G889" i="5" s="1"/>
  <c r="G879" i="5"/>
  <c r="G883" i="5" s="1"/>
  <c r="G887" i="5" s="1"/>
  <c r="G891" i="5" s="1"/>
  <c r="G878" i="5"/>
  <c r="G882" i="5" s="1"/>
  <c r="G886" i="5" s="1"/>
  <c r="G890" i="5" s="1"/>
  <c r="G877" i="5"/>
  <c r="G880" i="5"/>
  <c r="F880" i="5"/>
  <c r="F884" i="5" s="1"/>
  <c r="F888" i="5" s="1"/>
  <c r="F892" i="5" s="1"/>
  <c r="F877" i="5"/>
  <c r="F881" i="5" s="1"/>
  <c r="F885" i="5" s="1"/>
  <c r="F889" i="5" s="1"/>
  <c r="AA868" i="5"/>
  <c r="AA872" i="5" s="1"/>
  <c r="Z868" i="5"/>
  <c r="Z872" i="5" s="1"/>
  <c r="AA867" i="5"/>
  <c r="AA871" i="5" s="1"/>
  <c r="AA866" i="5"/>
  <c r="AA870" i="5" s="1"/>
  <c r="AA865" i="5"/>
  <c r="AA869" i="5" s="1"/>
  <c r="Z865" i="5"/>
  <c r="Z869" i="5" s="1"/>
  <c r="W868" i="5"/>
  <c r="W872" i="5" s="1"/>
  <c r="V868" i="5"/>
  <c r="V872" i="5" s="1"/>
  <c r="W867" i="5"/>
  <c r="W871" i="5" s="1"/>
  <c r="W866" i="5"/>
  <c r="W870" i="5" s="1"/>
  <c r="W865" i="5"/>
  <c r="W869" i="5" s="1"/>
  <c r="V865" i="5"/>
  <c r="V869" i="5" s="1"/>
  <c r="S868" i="5"/>
  <c r="S872" i="5" s="1"/>
  <c r="R868" i="5"/>
  <c r="R872" i="5" s="1"/>
  <c r="S867" i="5"/>
  <c r="S871" i="5" s="1"/>
  <c r="S866" i="5"/>
  <c r="S870" i="5" s="1"/>
  <c r="S865" i="5"/>
  <c r="S869" i="5" s="1"/>
  <c r="R865" i="5"/>
  <c r="R869" i="5" s="1"/>
  <c r="N869" i="5"/>
  <c r="O868" i="5"/>
  <c r="O872" i="5" s="1"/>
  <c r="N868" i="5"/>
  <c r="N872" i="5" s="1"/>
  <c r="O867" i="5"/>
  <c r="O871" i="5" s="1"/>
  <c r="O866" i="5"/>
  <c r="O870" i="5" s="1"/>
  <c r="O865" i="5"/>
  <c r="O869" i="5" s="1"/>
  <c r="N865" i="5"/>
  <c r="K868" i="5"/>
  <c r="K872" i="5" s="1"/>
  <c r="J868" i="5"/>
  <c r="J872" i="5" s="1"/>
  <c r="K867" i="5"/>
  <c r="K871" i="5" s="1"/>
  <c r="K866" i="5"/>
  <c r="K870" i="5" s="1"/>
  <c r="K865" i="5"/>
  <c r="K869" i="5" s="1"/>
  <c r="J865" i="5"/>
  <c r="J869" i="5" s="1"/>
  <c r="G872" i="5"/>
  <c r="F869" i="5"/>
  <c r="G867" i="5"/>
  <c r="G871" i="5" s="1"/>
  <c r="G866" i="5"/>
  <c r="G870" i="5" s="1"/>
  <c r="G865" i="5"/>
  <c r="G869" i="5" s="1"/>
  <c r="G868" i="5"/>
  <c r="F868" i="5"/>
  <c r="F872" i="5" s="1"/>
  <c r="F865" i="5"/>
  <c r="AA848" i="5"/>
  <c r="AA852" i="5" s="1"/>
  <c r="AA856" i="5" s="1"/>
  <c r="AA860" i="5" s="1"/>
  <c r="Z848" i="5"/>
  <c r="Z852" i="5" s="1"/>
  <c r="Z856" i="5" s="1"/>
  <c r="Z860" i="5" s="1"/>
  <c r="AA847" i="5"/>
  <c r="AA851" i="5" s="1"/>
  <c r="AA855" i="5" s="1"/>
  <c r="AA859" i="5" s="1"/>
  <c r="AA846" i="5"/>
  <c r="AA850" i="5" s="1"/>
  <c r="AA854" i="5" s="1"/>
  <c r="AA858" i="5" s="1"/>
  <c r="AA845" i="5"/>
  <c r="AA849" i="5" s="1"/>
  <c r="AA853" i="5" s="1"/>
  <c r="AA857" i="5" s="1"/>
  <c r="Z845" i="5"/>
  <c r="Z849" i="5" s="1"/>
  <c r="Z853" i="5" s="1"/>
  <c r="Z857" i="5" s="1"/>
  <c r="W848" i="5"/>
  <c r="W852" i="5" s="1"/>
  <c r="W856" i="5" s="1"/>
  <c r="W860" i="5" s="1"/>
  <c r="V848" i="5"/>
  <c r="V852" i="5" s="1"/>
  <c r="V856" i="5" s="1"/>
  <c r="V860" i="5" s="1"/>
  <c r="W847" i="5"/>
  <c r="W851" i="5" s="1"/>
  <c r="W855" i="5" s="1"/>
  <c r="W859" i="5" s="1"/>
  <c r="W846" i="5"/>
  <c r="W850" i="5" s="1"/>
  <c r="W854" i="5" s="1"/>
  <c r="W858" i="5" s="1"/>
  <c r="W845" i="5"/>
  <c r="W849" i="5" s="1"/>
  <c r="W853" i="5" s="1"/>
  <c r="W857" i="5" s="1"/>
  <c r="V845" i="5"/>
  <c r="V849" i="5" s="1"/>
  <c r="V853" i="5" s="1"/>
  <c r="V857" i="5" s="1"/>
  <c r="S848" i="5"/>
  <c r="S852" i="5" s="1"/>
  <c r="S856" i="5" s="1"/>
  <c r="S860" i="5" s="1"/>
  <c r="R848" i="5"/>
  <c r="R852" i="5" s="1"/>
  <c r="R856" i="5" s="1"/>
  <c r="R860" i="5" s="1"/>
  <c r="S847" i="5"/>
  <c r="S851" i="5" s="1"/>
  <c r="S855" i="5" s="1"/>
  <c r="S859" i="5" s="1"/>
  <c r="S846" i="5"/>
  <c r="S850" i="5" s="1"/>
  <c r="S854" i="5" s="1"/>
  <c r="S858" i="5" s="1"/>
  <c r="S845" i="5"/>
  <c r="S849" i="5" s="1"/>
  <c r="S853" i="5" s="1"/>
  <c r="S857" i="5" s="1"/>
  <c r="R845" i="5"/>
  <c r="R849" i="5" s="1"/>
  <c r="R853" i="5" s="1"/>
  <c r="R857" i="5" s="1"/>
  <c r="N849" i="5"/>
  <c r="N853" i="5" s="1"/>
  <c r="N857" i="5" s="1"/>
  <c r="O848" i="5"/>
  <c r="O852" i="5" s="1"/>
  <c r="O856" i="5" s="1"/>
  <c r="O860" i="5" s="1"/>
  <c r="N848" i="5"/>
  <c r="N852" i="5" s="1"/>
  <c r="N856" i="5" s="1"/>
  <c r="N860" i="5" s="1"/>
  <c r="O847" i="5"/>
  <c r="O851" i="5" s="1"/>
  <c r="O855" i="5" s="1"/>
  <c r="O859" i="5" s="1"/>
  <c r="O846" i="5"/>
  <c r="O850" i="5" s="1"/>
  <c r="O854" i="5" s="1"/>
  <c r="O858" i="5" s="1"/>
  <c r="O845" i="5"/>
  <c r="O849" i="5" s="1"/>
  <c r="O853" i="5" s="1"/>
  <c r="O857" i="5" s="1"/>
  <c r="N845" i="5"/>
  <c r="K851" i="5"/>
  <c r="K855" i="5" s="1"/>
  <c r="K859" i="5" s="1"/>
  <c r="K848" i="5"/>
  <c r="K852" i="5" s="1"/>
  <c r="K856" i="5" s="1"/>
  <c r="K860" i="5" s="1"/>
  <c r="J848" i="5"/>
  <c r="J852" i="5" s="1"/>
  <c r="J856" i="5" s="1"/>
  <c r="J860" i="5" s="1"/>
  <c r="K847" i="5"/>
  <c r="K846" i="5"/>
  <c r="K850" i="5" s="1"/>
  <c r="K854" i="5" s="1"/>
  <c r="K858" i="5" s="1"/>
  <c r="K845" i="5"/>
  <c r="K849" i="5" s="1"/>
  <c r="K853" i="5" s="1"/>
  <c r="K857" i="5" s="1"/>
  <c r="J845" i="5"/>
  <c r="J849" i="5" s="1"/>
  <c r="J853" i="5" s="1"/>
  <c r="J857" i="5" s="1"/>
  <c r="F849" i="5"/>
  <c r="F853" i="5" s="1"/>
  <c r="F857" i="5" s="1"/>
  <c r="G847" i="5"/>
  <c r="G851" i="5" s="1"/>
  <c r="G855" i="5" s="1"/>
  <c r="G859" i="5" s="1"/>
  <c r="G846" i="5"/>
  <c r="G850" i="5" s="1"/>
  <c r="G854" i="5" s="1"/>
  <c r="G858" i="5" s="1"/>
  <c r="G845" i="5"/>
  <c r="G849" i="5" s="1"/>
  <c r="G853" i="5" s="1"/>
  <c r="G857" i="5" s="1"/>
  <c r="F848" i="5"/>
  <c r="F852" i="5" s="1"/>
  <c r="F856" i="5" s="1"/>
  <c r="F860" i="5" s="1"/>
  <c r="G848" i="5"/>
  <c r="G852" i="5" s="1"/>
  <c r="G856" i="5" s="1"/>
  <c r="G860" i="5" s="1"/>
  <c r="F845" i="5"/>
  <c r="Z829" i="5"/>
  <c r="Z833" i="5" s="1"/>
  <c r="Z837" i="5" s="1"/>
  <c r="AA828" i="5"/>
  <c r="AA832" i="5" s="1"/>
  <c r="AA836" i="5" s="1"/>
  <c r="AA840" i="5" s="1"/>
  <c r="Z828" i="5"/>
  <c r="Z832" i="5" s="1"/>
  <c r="Z836" i="5" s="1"/>
  <c r="Z840" i="5" s="1"/>
  <c r="AA827" i="5"/>
  <c r="AA831" i="5" s="1"/>
  <c r="AA835" i="5" s="1"/>
  <c r="AA839" i="5" s="1"/>
  <c r="AA826" i="5"/>
  <c r="AA830" i="5" s="1"/>
  <c r="AA834" i="5" s="1"/>
  <c r="AA838" i="5" s="1"/>
  <c r="AA825" i="5"/>
  <c r="AA829" i="5" s="1"/>
  <c r="AA833" i="5" s="1"/>
  <c r="AA837" i="5" s="1"/>
  <c r="Z825" i="5"/>
  <c r="V829" i="5"/>
  <c r="V833" i="5" s="1"/>
  <c r="V837" i="5" s="1"/>
  <c r="W828" i="5"/>
  <c r="W832" i="5" s="1"/>
  <c r="W836" i="5" s="1"/>
  <c r="W840" i="5" s="1"/>
  <c r="V828" i="5"/>
  <c r="V832" i="5" s="1"/>
  <c r="V836" i="5" s="1"/>
  <c r="V840" i="5" s="1"/>
  <c r="W827" i="5"/>
  <c r="W831" i="5" s="1"/>
  <c r="W835" i="5" s="1"/>
  <c r="W839" i="5" s="1"/>
  <c r="W826" i="5"/>
  <c r="W830" i="5" s="1"/>
  <c r="W834" i="5" s="1"/>
  <c r="W838" i="5" s="1"/>
  <c r="W825" i="5"/>
  <c r="W829" i="5" s="1"/>
  <c r="W833" i="5" s="1"/>
  <c r="W837" i="5" s="1"/>
  <c r="V825" i="5"/>
  <c r="R829" i="5"/>
  <c r="R833" i="5" s="1"/>
  <c r="R837" i="5" s="1"/>
  <c r="S828" i="5"/>
  <c r="S832" i="5" s="1"/>
  <c r="S836" i="5" s="1"/>
  <c r="S840" i="5" s="1"/>
  <c r="R828" i="5"/>
  <c r="R832" i="5" s="1"/>
  <c r="R836" i="5" s="1"/>
  <c r="R840" i="5" s="1"/>
  <c r="S827" i="5"/>
  <c r="S831" i="5" s="1"/>
  <c r="S835" i="5" s="1"/>
  <c r="S839" i="5" s="1"/>
  <c r="S826" i="5"/>
  <c r="S830" i="5" s="1"/>
  <c r="S834" i="5" s="1"/>
  <c r="S838" i="5" s="1"/>
  <c r="S825" i="5"/>
  <c r="S829" i="5" s="1"/>
  <c r="S833" i="5" s="1"/>
  <c r="S837" i="5" s="1"/>
  <c r="R825" i="5"/>
  <c r="O828" i="5"/>
  <c r="O832" i="5" s="1"/>
  <c r="O836" i="5" s="1"/>
  <c r="O840" i="5" s="1"/>
  <c r="N828" i="5"/>
  <c r="N832" i="5" s="1"/>
  <c r="N836" i="5" s="1"/>
  <c r="N840" i="5" s="1"/>
  <c r="O827" i="5"/>
  <c r="O831" i="5" s="1"/>
  <c r="O835" i="5" s="1"/>
  <c r="O839" i="5" s="1"/>
  <c r="O826" i="5"/>
  <c r="O830" i="5" s="1"/>
  <c r="O834" i="5" s="1"/>
  <c r="O838" i="5" s="1"/>
  <c r="O825" i="5"/>
  <c r="O829" i="5" s="1"/>
  <c r="O833" i="5" s="1"/>
  <c r="O837" i="5" s="1"/>
  <c r="N825" i="5"/>
  <c r="N829" i="5" s="1"/>
  <c r="N833" i="5" s="1"/>
  <c r="N837" i="5" s="1"/>
  <c r="K828" i="5"/>
  <c r="K832" i="5" s="1"/>
  <c r="K836" i="5" s="1"/>
  <c r="K840" i="5" s="1"/>
  <c r="J828" i="5"/>
  <c r="J832" i="5" s="1"/>
  <c r="J836" i="5" s="1"/>
  <c r="J840" i="5" s="1"/>
  <c r="K827" i="5"/>
  <c r="K831" i="5" s="1"/>
  <c r="K835" i="5" s="1"/>
  <c r="K839" i="5" s="1"/>
  <c r="K826" i="5"/>
  <c r="K830" i="5" s="1"/>
  <c r="K834" i="5" s="1"/>
  <c r="K838" i="5" s="1"/>
  <c r="K825" i="5"/>
  <c r="K829" i="5" s="1"/>
  <c r="K833" i="5" s="1"/>
  <c r="K837" i="5" s="1"/>
  <c r="J825" i="5"/>
  <c r="J829" i="5" s="1"/>
  <c r="J833" i="5" s="1"/>
  <c r="J837" i="5" s="1"/>
  <c r="F836" i="5"/>
  <c r="F840" i="5" s="1"/>
  <c r="F832" i="5"/>
  <c r="G827" i="5"/>
  <c r="G831" i="5" s="1"/>
  <c r="G835" i="5" s="1"/>
  <c r="G839" i="5" s="1"/>
  <c r="G826" i="5"/>
  <c r="G830" i="5" s="1"/>
  <c r="G834" i="5" s="1"/>
  <c r="G838" i="5" s="1"/>
  <c r="G825" i="5"/>
  <c r="G829" i="5" s="1"/>
  <c r="G833" i="5" s="1"/>
  <c r="G837" i="5" s="1"/>
  <c r="G828" i="5"/>
  <c r="G832" i="5" s="1"/>
  <c r="G836" i="5" s="1"/>
  <c r="G840" i="5" s="1"/>
  <c r="F828" i="5"/>
  <c r="F825" i="5"/>
  <c r="F829" i="5" s="1"/>
  <c r="F833" i="5" s="1"/>
  <c r="F837" i="5" s="1"/>
  <c r="Z793" i="5"/>
  <c r="Z797" i="5" s="1"/>
  <c r="Z801" i="5" s="1"/>
  <c r="Z805" i="5" s="1"/>
  <c r="Z809" i="5" s="1"/>
  <c r="Z813" i="5" s="1"/>
  <c r="Z817" i="5" s="1"/>
  <c r="AA792" i="5"/>
  <c r="AA796" i="5" s="1"/>
  <c r="AA800" i="5" s="1"/>
  <c r="AA804" i="5" s="1"/>
  <c r="AA808" i="5" s="1"/>
  <c r="AA812" i="5" s="1"/>
  <c r="AA816" i="5" s="1"/>
  <c r="AA820" i="5" s="1"/>
  <c r="Z792" i="5"/>
  <c r="Z796" i="5" s="1"/>
  <c r="Z800" i="5" s="1"/>
  <c r="Z804" i="5" s="1"/>
  <c r="Z808" i="5" s="1"/>
  <c r="Z812" i="5" s="1"/>
  <c r="Z816" i="5" s="1"/>
  <c r="Z820" i="5" s="1"/>
  <c r="AA791" i="5"/>
  <c r="AA795" i="5" s="1"/>
  <c r="AA799" i="5" s="1"/>
  <c r="AA803" i="5" s="1"/>
  <c r="AA807" i="5" s="1"/>
  <c r="AA811" i="5" s="1"/>
  <c r="AA815" i="5" s="1"/>
  <c r="AA819" i="5" s="1"/>
  <c r="AA790" i="5"/>
  <c r="AA794" i="5" s="1"/>
  <c r="AA798" i="5" s="1"/>
  <c r="AA802" i="5" s="1"/>
  <c r="AA806" i="5" s="1"/>
  <c r="AA810" i="5" s="1"/>
  <c r="AA814" i="5" s="1"/>
  <c r="AA818" i="5" s="1"/>
  <c r="AA789" i="5"/>
  <c r="AA793" i="5" s="1"/>
  <c r="AA797" i="5" s="1"/>
  <c r="AA801" i="5" s="1"/>
  <c r="AA805" i="5" s="1"/>
  <c r="AA809" i="5" s="1"/>
  <c r="AA813" i="5" s="1"/>
  <c r="AA817" i="5" s="1"/>
  <c r="Z789" i="5"/>
  <c r="W792" i="5"/>
  <c r="W796" i="5" s="1"/>
  <c r="W800" i="5" s="1"/>
  <c r="W804" i="5" s="1"/>
  <c r="W808" i="5" s="1"/>
  <c r="W812" i="5" s="1"/>
  <c r="W816" i="5" s="1"/>
  <c r="W820" i="5" s="1"/>
  <c r="V792" i="5"/>
  <c r="V796" i="5" s="1"/>
  <c r="V800" i="5" s="1"/>
  <c r="V804" i="5" s="1"/>
  <c r="V808" i="5" s="1"/>
  <c r="V812" i="5" s="1"/>
  <c r="V816" i="5" s="1"/>
  <c r="V820" i="5" s="1"/>
  <c r="W791" i="5"/>
  <c r="W795" i="5" s="1"/>
  <c r="W799" i="5" s="1"/>
  <c r="W803" i="5" s="1"/>
  <c r="W807" i="5" s="1"/>
  <c r="W811" i="5" s="1"/>
  <c r="W815" i="5" s="1"/>
  <c r="W819" i="5" s="1"/>
  <c r="W790" i="5"/>
  <c r="W794" i="5" s="1"/>
  <c r="W798" i="5" s="1"/>
  <c r="W802" i="5" s="1"/>
  <c r="W806" i="5" s="1"/>
  <c r="W810" i="5" s="1"/>
  <c r="W814" i="5" s="1"/>
  <c r="W818" i="5" s="1"/>
  <c r="W789" i="5"/>
  <c r="W793" i="5" s="1"/>
  <c r="W797" i="5" s="1"/>
  <c r="W801" i="5" s="1"/>
  <c r="W805" i="5" s="1"/>
  <c r="W809" i="5" s="1"/>
  <c r="W813" i="5" s="1"/>
  <c r="W817" i="5" s="1"/>
  <c r="V789" i="5"/>
  <c r="V793" i="5" s="1"/>
  <c r="V797" i="5" s="1"/>
  <c r="V801" i="5" s="1"/>
  <c r="V805" i="5" s="1"/>
  <c r="V809" i="5" s="1"/>
  <c r="V813" i="5" s="1"/>
  <c r="V817" i="5" s="1"/>
  <c r="S795" i="5"/>
  <c r="S799" i="5" s="1"/>
  <c r="S803" i="5" s="1"/>
  <c r="S807" i="5" s="1"/>
  <c r="S811" i="5" s="1"/>
  <c r="S815" i="5" s="1"/>
  <c r="S819" i="5" s="1"/>
  <c r="S792" i="5"/>
  <c r="S796" i="5" s="1"/>
  <c r="S800" i="5" s="1"/>
  <c r="S804" i="5" s="1"/>
  <c r="S808" i="5" s="1"/>
  <c r="S812" i="5" s="1"/>
  <c r="S816" i="5" s="1"/>
  <c r="S820" i="5" s="1"/>
  <c r="R792" i="5"/>
  <c r="R796" i="5" s="1"/>
  <c r="R800" i="5" s="1"/>
  <c r="R804" i="5" s="1"/>
  <c r="R808" i="5" s="1"/>
  <c r="R812" i="5" s="1"/>
  <c r="R816" i="5" s="1"/>
  <c r="R820" i="5" s="1"/>
  <c r="S791" i="5"/>
  <c r="S790" i="5"/>
  <c r="S794" i="5" s="1"/>
  <c r="S798" i="5" s="1"/>
  <c r="S802" i="5" s="1"/>
  <c r="S806" i="5" s="1"/>
  <c r="S810" i="5" s="1"/>
  <c r="S814" i="5" s="1"/>
  <c r="S818" i="5" s="1"/>
  <c r="S789" i="5"/>
  <c r="S793" i="5" s="1"/>
  <c r="S797" i="5" s="1"/>
  <c r="S801" i="5" s="1"/>
  <c r="S805" i="5" s="1"/>
  <c r="S809" i="5" s="1"/>
  <c r="S813" i="5" s="1"/>
  <c r="S817" i="5" s="1"/>
  <c r="R789" i="5"/>
  <c r="R793" i="5" s="1"/>
  <c r="R797" i="5" s="1"/>
  <c r="R801" i="5" s="1"/>
  <c r="R805" i="5" s="1"/>
  <c r="R809" i="5" s="1"/>
  <c r="R813" i="5" s="1"/>
  <c r="R817" i="5" s="1"/>
  <c r="N793" i="5"/>
  <c r="N797" i="5" s="1"/>
  <c r="N801" i="5" s="1"/>
  <c r="N805" i="5" s="1"/>
  <c r="N809" i="5" s="1"/>
  <c r="N813" i="5" s="1"/>
  <c r="N817" i="5" s="1"/>
  <c r="O792" i="5"/>
  <c r="O796" i="5" s="1"/>
  <c r="O800" i="5" s="1"/>
  <c r="O804" i="5" s="1"/>
  <c r="O808" i="5" s="1"/>
  <c r="O812" i="5" s="1"/>
  <c r="O816" i="5" s="1"/>
  <c r="O820" i="5" s="1"/>
  <c r="N792" i="5"/>
  <c r="N796" i="5" s="1"/>
  <c r="N800" i="5" s="1"/>
  <c r="N804" i="5" s="1"/>
  <c r="N808" i="5" s="1"/>
  <c r="N812" i="5" s="1"/>
  <c r="N816" i="5" s="1"/>
  <c r="N820" i="5" s="1"/>
  <c r="O791" i="5"/>
  <c r="O795" i="5" s="1"/>
  <c r="O799" i="5" s="1"/>
  <c r="O803" i="5" s="1"/>
  <c r="O807" i="5" s="1"/>
  <c r="O811" i="5" s="1"/>
  <c r="O815" i="5" s="1"/>
  <c r="O819" i="5" s="1"/>
  <c r="O790" i="5"/>
  <c r="O794" i="5" s="1"/>
  <c r="O798" i="5" s="1"/>
  <c r="O802" i="5" s="1"/>
  <c r="O806" i="5" s="1"/>
  <c r="O810" i="5" s="1"/>
  <c r="O814" i="5" s="1"/>
  <c r="O818" i="5" s="1"/>
  <c r="O789" i="5"/>
  <c r="O793" i="5" s="1"/>
  <c r="O797" i="5" s="1"/>
  <c r="O801" i="5" s="1"/>
  <c r="O805" i="5" s="1"/>
  <c r="O809" i="5" s="1"/>
  <c r="O813" i="5" s="1"/>
  <c r="O817" i="5" s="1"/>
  <c r="N789" i="5"/>
  <c r="J793" i="5"/>
  <c r="J797" i="5" s="1"/>
  <c r="J801" i="5" s="1"/>
  <c r="J805" i="5" s="1"/>
  <c r="J809" i="5" s="1"/>
  <c r="J813" i="5" s="1"/>
  <c r="J817" i="5" s="1"/>
  <c r="K792" i="5"/>
  <c r="K796" i="5" s="1"/>
  <c r="K800" i="5" s="1"/>
  <c r="K804" i="5" s="1"/>
  <c r="K808" i="5" s="1"/>
  <c r="K812" i="5" s="1"/>
  <c r="K816" i="5" s="1"/>
  <c r="K820" i="5" s="1"/>
  <c r="J792" i="5"/>
  <c r="J796" i="5" s="1"/>
  <c r="J800" i="5" s="1"/>
  <c r="J804" i="5" s="1"/>
  <c r="J808" i="5" s="1"/>
  <c r="J812" i="5" s="1"/>
  <c r="J816" i="5" s="1"/>
  <c r="J820" i="5" s="1"/>
  <c r="K791" i="5"/>
  <c r="K795" i="5" s="1"/>
  <c r="K799" i="5" s="1"/>
  <c r="K803" i="5" s="1"/>
  <c r="K807" i="5" s="1"/>
  <c r="K811" i="5" s="1"/>
  <c r="K815" i="5" s="1"/>
  <c r="K819" i="5" s="1"/>
  <c r="K790" i="5"/>
  <c r="K794" i="5" s="1"/>
  <c r="K798" i="5" s="1"/>
  <c r="K802" i="5" s="1"/>
  <c r="K806" i="5" s="1"/>
  <c r="K810" i="5" s="1"/>
  <c r="K814" i="5" s="1"/>
  <c r="K818" i="5" s="1"/>
  <c r="K789" i="5"/>
  <c r="K793" i="5" s="1"/>
  <c r="K797" i="5" s="1"/>
  <c r="K801" i="5" s="1"/>
  <c r="K805" i="5" s="1"/>
  <c r="K809" i="5" s="1"/>
  <c r="K813" i="5" s="1"/>
  <c r="K817" i="5" s="1"/>
  <c r="J789" i="5"/>
  <c r="G796" i="5"/>
  <c r="G800" i="5" s="1"/>
  <c r="G804" i="5" s="1"/>
  <c r="G808" i="5" s="1"/>
  <c r="G812" i="5" s="1"/>
  <c r="G816" i="5" s="1"/>
  <c r="G820" i="5" s="1"/>
  <c r="F793" i="5"/>
  <c r="F797" i="5" s="1"/>
  <c r="F801" i="5" s="1"/>
  <c r="F805" i="5" s="1"/>
  <c r="F809" i="5" s="1"/>
  <c r="F813" i="5" s="1"/>
  <c r="F817" i="5" s="1"/>
  <c r="G791" i="5"/>
  <c r="G795" i="5" s="1"/>
  <c r="G799" i="5" s="1"/>
  <c r="G803" i="5" s="1"/>
  <c r="G807" i="5" s="1"/>
  <c r="G811" i="5" s="1"/>
  <c r="G815" i="5" s="1"/>
  <c r="G819" i="5" s="1"/>
  <c r="G790" i="5"/>
  <c r="G794" i="5" s="1"/>
  <c r="G798" i="5" s="1"/>
  <c r="G802" i="5" s="1"/>
  <c r="G806" i="5" s="1"/>
  <c r="G810" i="5" s="1"/>
  <c r="G814" i="5" s="1"/>
  <c r="G818" i="5" s="1"/>
  <c r="G789" i="5"/>
  <c r="G793" i="5" s="1"/>
  <c r="G797" i="5" s="1"/>
  <c r="G801" i="5" s="1"/>
  <c r="G805" i="5" s="1"/>
  <c r="G809" i="5" s="1"/>
  <c r="G813" i="5" s="1"/>
  <c r="G817" i="5" s="1"/>
  <c r="G792" i="5"/>
  <c r="F792" i="5"/>
  <c r="F796" i="5" s="1"/>
  <c r="F800" i="5" s="1"/>
  <c r="F804" i="5" s="1"/>
  <c r="F808" i="5" s="1"/>
  <c r="F812" i="5" s="1"/>
  <c r="F816" i="5" s="1"/>
  <c r="F820" i="5" s="1"/>
  <c r="F789" i="5"/>
  <c r="AA780" i="5"/>
  <c r="AA784" i="5" s="1"/>
  <c r="Z780" i="5"/>
  <c r="Z784" i="5" s="1"/>
  <c r="AA779" i="5"/>
  <c r="AA783" i="5" s="1"/>
  <c r="AA778" i="5"/>
  <c r="AA782" i="5" s="1"/>
  <c r="AA777" i="5"/>
  <c r="AA781" i="5" s="1"/>
  <c r="Z777" i="5"/>
  <c r="Z781" i="5" s="1"/>
  <c r="W780" i="5"/>
  <c r="W784" i="5" s="1"/>
  <c r="V780" i="5"/>
  <c r="V784" i="5" s="1"/>
  <c r="W779" i="5"/>
  <c r="W783" i="5" s="1"/>
  <c r="W778" i="5"/>
  <c r="W782" i="5" s="1"/>
  <c r="W777" i="5"/>
  <c r="W781" i="5" s="1"/>
  <c r="V777" i="5"/>
  <c r="V781" i="5" s="1"/>
  <c r="S780" i="5"/>
  <c r="S784" i="5" s="1"/>
  <c r="R780" i="5"/>
  <c r="R784" i="5" s="1"/>
  <c r="S779" i="5"/>
  <c r="S783" i="5" s="1"/>
  <c r="S778" i="5"/>
  <c r="S782" i="5" s="1"/>
  <c r="S777" i="5"/>
  <c r="S781" i="5" s="1"/>
  <c r="R777" i="5"/>
  <c r="R781" i="5" s="1"/>
  <c r="O782" i="5"/>
  <c r="O780" i="5"/>
  <c r="O784" i="5" s="1"/>
  <c r="N780" i="5"/>
  <c r="N784" i="5" s="1"/>
  <c r="O779" i="5"/>
  <c r="O783" i="5" s="1"/>
  <c r="O778" i="5"/>
  <c r="O777" i="5"/>
  <c r="O781" i="5" s="1"/>
  <c r="N777" i="5"/>
  <c r="N781" i="5" s="1"/>
  <c r="J784" i="5"/>
  <c r="J781" i="5"/>
  <c r="K780" i="5"/>
  <c r="K784" i="5" s="1"/>
  <c r="J780" i="5"/>
  <c r="K779" i="5"/>
  <c r="K783" i="5" s="1"/>
  <c r="K778" i="5"/>
  <c r="K782" i="5" s="1"/>
  <c r="K777" i="5"/>
  <c r="K781" i="5" s="1"/>
  <c r="J777" i="5"/>
  <c r="F784" i="5"/>
  <c r="G782" i="5"/>
  <c r="G779" i="5"/>
  <c r="G783" i="5" s="1"/>
  <c r="G778" i="5"/>
  <c r="G777" i="5"/>
  <c r="G781" i="5" s="1"/>
  <c r="G780" i="5"/>
  <c r="G784" i="5" s="1"/>
  <c r="F780" i="5"/>
  <c r="F777" i="5"/>
  <c r="F781" i="5" s="1"/>
  <c r="Z761" i="5"/>
  <c r="Z765" i="5" s="1"/>
  <c r="Z769" i="5" s="1"/>
  <c r="AA760" i="5"/>
  <c r="AA764" i="5" s="1"/>
  <c r="AA768" i="5" s="1"/>
  <c r="AA772" i="5" s="1"/>
  <c r="Z760" i="5"/>
  <c r="Z764" i="5" s="1"/>
  <c r="Z768" i="5" s="1"/>
  <c r="Z772" i="5" s="1"/>
  <c r="AA759" i="5"/>
  <c r="AA763" i="5" s="1"/>
  <c r="AA767" i="5" s="1"/>
  <c r="AA771" i="5" s="1"/>
  <c r="AA758" i="5"/>
  <c r="AA762" i="5" s="1"/>
  <c r="AA766" i="5" s="1"/>
  <c r="AA770" i="5" s="1"/>
  <c r="AA757" i="5"/>
  <c r="AA761" i="5" s="1"/>
  <c r="AA765" i="5" s="1"/>
  <c r="AA769" i="5" s="1"/>
  <c r="Z757" i="5"/>
  <c r="V764" i="5"/>
  <c r="V768" i="5" s="1"/>
  <c r="V772" i="5" s="1"/>
  <c r="W760" i="5"/>
  <c r="W764" i="5" s="1"/>
  <c r="W768" i="5" s="1"/>
  <c r="W772" i="5" s="1"/>
  <c r="V760" i="5"/>
  <c r="W759" i="5"/>
  <c r="W763" i="5" s="1"/>
  <c r="W767" i="5" s="1"/>
  <c r="W771" i="5" s="1"/>
  <c r="W758" i="5"/>
  <c r="W762" i="5" s="1"/>
  <c r="W766" i="5" s="1"/>
  <c r="W770" i="5" s="1"/>
  <c r="W757" i="5"/>
  <c r="W761" i="5" s="1"/>
  <c r="W765" i="5" s="1"/>
  <c r="W769" i="5" s="1"/>
  <c r="V757" i="5"/>
  <c r="V761" i="5" s="1"/>
  <c r="V765" i="5" s="1"/>
  <c r="V769" i="5" s="1"/>
  <c r="S760" i="5"/>
  <c r="S764" i="5" s="1"/>
  <c r="S768" i="5" s="1"/>
  <c r="S772" i="5" s="1"/>
  <c r="R760" i="5"/>
  <c r="R764" i="5" s="1"/>
  <c r="R768" i="5" s="1"/>
  <c r="R772" i="5" s="1"/>
  <c r="S759" i="5"/>
  <c r="S763" i="5" s="1"/>
  <c r="S767" i="5" s="1"/>
  <c r="S771" i="5" s="1"/>
  <c r="S758" i="5"/>
  <c r="S762" i="5" s="1"/>
  <c r="S766" i="5" s="1"/>
  <c r="S770" i="5" s="1"/>
  <c r="S757" i="5"/>
  <c r="S761" i="5" s="1"/>
  <c r="S765" i="5" s="1"/>
  <c r="S769" i="5" s="1"/>
  <c r="R757" i="5"/>
  <c r="R761" i="5" s="1"/>
  <c r="R765" i="5" s="1"/>
  <c r="R769" i="5" s="1"/>
  <c r="O763" i="5"/>
  <c r="O767" i="5" s="1"/>
  <c r="O771" i="5" s="1"/>
  <c r="O760" i="5"/>
  <c r="O764" i="5" s="1"/>
  <c r="O768" i="5" s="1"/>
  <c r="O772" i="5" s="1"/>
  <c r="N760" i="5"/>
  <c r="N764" i="5" s="1"/>
  <c r="N768" i="5" s="1"/>
  <c r="N772" i="5" s="1"/>
  <c r="O759" i="5"/>
  <c r="O758" i="5"/>
  <c r="O762" i="5" s="1"/>
  <c r="O766" i="5" s="1"/>
  <c r="O770" i="5" s="1"/>
  <c r="O757" i="5"/>
  <c r="O761" i="5" s="1"/>
  <c r="O765" i="5" s="1"/>
  <c r="O769" i="5" s="1"/>
  <c r="N757" i="5"/>
  <c r="N761" i="5" s="1"/>
  <c r="N765" i="5" s="1"/>
  <c r="N769" i="5" s="1"/>
  <c r="K764" i="5"/>
  <c r="K768" i="5" s="1"/>
  <c r="K772" i="5" s="1"/>
  <c r="K759" i="5"/>
  <c r="K763" i="5" s="1"/>
  <c r="K767" i="5" s="1"/>
  <c r="K771" i="5" s="1"/>
  <c r="K758" i="5"/>
  <c r="K762" i="5" s="1"/>
  <c r="K766" i="5" s="1"/>
  <c r="K770" i="5" s="1"/>
  <c r="K757" i="5"/>
  <c r="K761" i="5" s="1"/>
  <c r="K765" i="5" s="1"/>
  <c r="K769" i="5" s="1"/>
  <c r="K760" i="5"/>
  <c r="J760" i="5"/>
  <c r="J764" i="5" s="1"/>
  <c r="J768" i="5" s="1"/>
  <c r="J772" i="5" s="1"/>
  <c r="J757" i="5"/>
  <c r="J761" i="5" s="1"/>
  <c r="J765" i="5" s="1"/>
  <c r="J769" i="5" s="1"/>
  <c r="G768" i="5"/>
  <c r="G772" i="5" s="1"/>
  <c r="G763" i="5"/>
  <c r="G767" i="5" s="1"/>
  <c r="G771" i="5" s="1"/>
  <c r="G762" i="5"/>
  <c r="G766" i="5" s="1"/>
  <c r="G770" i="5" s="1"/>
  <c r="G761" i="5"/>
  <c r="G765" i="5" s="1"/>
  <c r="G769" i="5" s="1"/>
  <c r="G764" i="5"/>
  <c r="F764" i="5"/>
  <c r="F768" i="5" s="1"/>
  <c r="F772" i="5" s="1"/>
  <c r="F761" i="5"/>
  <c r="F765" i="5" s="1"/>
  <c r="F769" i="5" s="1"/>
  <c r="AA735" i="5"/>
  <c r="AA739" i="5" s="1"/>
  <c r="AA743" i="5" s="1"/>
  <c r="AA732" i="5"/>
  <c r="AA736" i="5" s="1"/>
  <c r="AA740" i="5" s="1"/>
  <c r="AA731" i="5"/>
  <c r="Z731" i="5"/>
  <c r="Z735" i="5" s="1"/>
  <c r="Z739" i="5" s="1"/>
  <c r="Z743" i="5" s="1"/>
  <c r="AA730" i="5"/>
  <c r="AA734" i="5" s="1"/>
  <c r="AA738" i="5" s="1"/>
  <c r="AA742" i="5" s="1"/>
  <c r="AA729" i="5"/>
  <c r="AA733" i="5" s="1"/>
  <c r="AA737" i="5" s="1"/>
  <c r="AA741" i="5" s="1"/>
  <c r="AA728" i="5"/>
  <c r="Z728" i="5"/>
  <c r="Z732" i="5" s="1"/>
  <c r="Z736" i="5" s="1"/>
  <c r="Z740" i="5" s="1"/>
  <c r="W733" i="5"/>
  <c r="W737" i="5" s="1"/>
  <c r="W741" i="5" s="1"/>
  <c r="W731" i="5"/>
  <c r="W735" i="5" s="1"/>
  <c r="W739" i="5" s="1"/>
  <c r="W743" i="5" s="1"/>
  <c r="V731" i="5"/>
  <c r="V735" i="5" s="1"/>
  <c r="V739" i="5" s="1"/>
  <c r="V743" i="5" s="1"/>
  <c r="W730" i="5"/>
  <c r="W734" i="5" s="1"/>
  <c r="W738" i="5" s="1"/>
  <c r="W742" i="5" s="1"/>
  <c r="W729" i="5"/>
  <c r="W728" i="5"/>
  <c r="W732" i="5" s="1"/>
  <c r="W736" i="5" s="1"/>
  <c r="W740" i="5" s="1"/>
  <c r="V728" i="5"/>
  <c r="V732" i="5" s="1"/>
  <c r="V736" i="5" s="1"/>
  <c r="V740" i="5" s="1"/>
  <c r="R735" i="5"/>
  <c r="R739" i="5" s="1"/>
  <c r="R743" i="5" s="1"/>
  <c r="S731" i="5"/>
  <c r="S735" i="5" s="1"/>
  <c r="S739" i="5" s="1"/>
  <c r="S743" i="5" s="1"/>
  <c r="R731" i="5"/>
  <c r="S730" i="5"/>
  <c r="S734" i="5" s="1"/>
  <c r="S738" i="5" s="1"/>
  <c r="S742" i="5" s="1"/>
  <c r="S729" i="5"/>
  <c r="S733" i="5" s="1"/>
  <c r="S737" i="5" s="1"/>
  <c r="S741" i="5" s="1"/>
  <c r="S728" i="5"/>
  <c r="S732" i="5" s="1"/>
  <c r="S736" i="5" s="1"/>
  <c r="S740" i="5" s="1"/>
  <c r="R728" i="5"/>
  <c r="R732" i="5" s="1"/>
  <c r="R736" i="5" s="1"/>
  <c r="R740" i="5" s="1"/>
  <c r="N732" i="5"/>
  <c r="N736" i="5" s="1"/>
  <c r="N740" i="5" s="1"/>
  <c r="O731" i="5"/>
  <c r="O735" i="5" s="1"/>
  <c r="O739" i="5" s="1"/>
  <c r="O743" i="5" s="1"/>
  <c r="N731" i="5"/>
  <c r="N735" i="5" s="1"/>
  <c r="N739" i="5" s="1"/>
  <c r="N743" i="5" s="1"/>
  <c r="O730" i="5"/>
  <c r="O734" i="5" s="1"/>
  <c r="O738" i="5" s="1"/>
  <c r="O742" i="5" s="1"/>
  <c r="O729" i="5"/>
  <c r="O733" i="5" s="1"/>
  <c r="O737" i="5" s="1"/>
  <c r="O741" i="5" s="1"/>
  <c r="O728" i="5"/>
  <c r="O732" i="5" s="1"/>
  <c r="O736" i="5" s="1"/>
  <c r="O740" i="5" s="1"/>
  <c r="N728" i="5"/>
  <c r="K734" i="5"/>
  <c r="K738" i="5" s="1"/>
  <c r="K742" i="5" s="1"/>
  <c r="K731" i="5"/>
  <c r="K735" i="5" s="1"/>
  <c r="K739" i="5" s="1"/>
  <c r="K743" i="5" s="1"/>
  <c r="J731" i="5"/>
  <c r="J735" i="5" s="1"/>
  <c r="J739" i="5" s="1"/>
  <c r="J743" i="5" s="1"/>
  <c r="K730" i="5"/>
  <c r="K729" i="5"/>
  <c r="K733" i="5" s="1"/>
  <c r="K737" i="5" s="1"/>
  <c r="K741" i="5" s="1"/>
  <c r="K728" i="5"/>
  <c r="K732" i="5" s="1"/>
  <c r="K736" i="5" s="1"/>
  <c r="K740" i="5" s="1"/>
  <c r="J728" i="5"/>
  <c r="J732" i="5" s="1"/>
  <c r="J736" i="5" s="1"/>
  <c r="J740" i="5" s="1"/>
  <c r="G735" i="5"/>
  <c r="G739" i="5" s="1"/>
  <c r="G743" i="5" s="1"/>
  <c r="F732" i="5"/>
  <c r="F736" i="5" s="1"/>
  <c r="F740" i="5" s="1"/>
  <c r="G730" i="5"/>
  <c r="G734" i="5" s="1"/>
  <c r="G738" i="5" s="1"/>
  <c r="G742" i="5" s="1"/>
  <c r="G729" i="5"/>
  <c r="G733" i="5" s="1"/>
  <c r="G737" i="5" s="1"/>
  <c r="G741" i="5" s="1"/>
  <c r="G728" i="5"/>
  <c r="G732" i="5" s="1"/>
  <c r="G736" i="5" s="1"/>
  <c r="G740" i="5" s="1"/>
  <c r="G731" i="5"/>
  <c r="F731" i="5"/>
  <c r="F735" i="5" s="1"/>
  <c r="F739" i="5" s="1"/>
  <c r="F743" i="5" s="1"/>
  <c r="F728" i="5"/>
  <c r="AA722" i="5"/>
  <c r="AA719" i="5"/>
  <c r="AA723" i="5" s="1"/>
  <c r="Z719" i="5"/>
  <c r="Z723" i="5" s="1"/>
  <c r="AA718" i="5"/>
  <c r="AA717" i="5"/>
  <c r="AA721" i="5" s="1"/>
  <c r="AA716" i="5"/>
  <c r="AA720" i="5" s="1"/>
  <c r="Z716" i="5"/>
  <c r="Z720" i="5" s="1"/>
  <c r="W719" i="5"/>
  <c r="W723" i="5" s="1"/>
  <c r="V719" i="5"/>
  <c r="V723" i="5" s="1"/>
  <c r="W718" i="5"/>
  <c r="W722" i="5" s="1"/>
  <c r="W717" i="5"/>
  <c r="W721" i="5" s="1"/>
  <c r="W716" i="5"/>
  <c r="W720" i="5" s="1"/>
  <c r="V716" i="5"/>
  <c r="V720" i="5" s="1"/>
  <c r="S719" i="5"/>
  <c r="S723" i="5" s="1"/>
  <c r="R719" i="5"/>
  <c r="R723" i="5" s="1"/>
  <c r="S718" i="5"/>
  <c r="S722" i="5" s="1"/>
  <c r="S717" i="5"/>
  <c r="S721" i="5" s="1"/>
  <c r="S716" i="5"/>
  <c r="S720" i="5" s="1"/>
  <c r="R716" i="5"/>
  <c r="R720" i="5" s="1"/>
  <c r="O719" i="5"/>
  <c r="O723" i="5" s="1"/>
  <c r="N719" i="5"/>
  <c r="N723" i="5" s="1"/>
  <c r="O718" i="5"/>
  <c r="O722" i="5" s="1"/>
  <c r="O717" i="5"/>
  <c r="O721" i="5" s="1"/>
  <c r="O716" i="5"/>
  <c r="O720" i="5" s="1"/>
  <c r="N716" i="5"/>
  <c r="N720" i="5" s="1"/>
  <c r="K719" i="5"/>
  <c r="K723" i="5" s="1"/>
  <c r="J719" i="5"/>
  <c r="J723" i="5" s="1"/>
  <c r="K718" i="5"/>
  <c r="K722" i="5" s="1"/>
  <c r="K717" i="5"/>
  <c r="K721" i="5" s="1"/>
  <c r="K716" i="5"/>
  <c r="K720" i="5" s="1"/>
  <c r="J716" i="5"/>
  <c r="J720" i="5" s="1"/>
  <c r="F723" i="5"/>
  <c r="G718" i="5"/>
  <c r="G722" i="5" s="1"/>
  <c r="G717" i="5"/>
  <c r="G721" i="5" s="1"/>
  <c r="G716" i="5"/>
  <c r="G720" i="5" s="1"/>
  <c r="G719" i="5"/>
  <c r="G723" i="5" s="1"/>
  <c r="F719" i="5"/>
  <c r="F716" i="5"/>
  <c r="F720" i="5" s="1"/>
  <c r="AA699" i="5"/>
  <c r="AA703" i="5" s="1"/>
  <c r="AA707" i="5" s="1"/>
  <c r="AA711" i="5" s="1"/>
  <c r="Z699" i="5"/>
  <c r="Z703" i="5" s="1"/>
  <c r="Z707" i="5" s="1"/>
  <c r="Z711" i="5" s="1"/>
  <c r="AA698" i="5"/>
  <c r="AA702" i="5" s="1"/>
  <c r="AA706" i="5" s="1"/>
  <c r="AA710" i="5" s="1"/>
  <c r="AA697" i="5"/>
  <c r="AA701" i="5" s="1"/>
  <c r="AA705" i="5" s="1"/>
  <c r="AA709" i="5" s="1"/>
  <c r="AA696" i="5"/>
  <c r="AA700" i="5" s="1"/>
  <c r="AA704" i="5" s="1"/>
  <c r="AA708" i="5" s="1"/>
  <c r="Z696" i="5"/>
  <c r="Z700" i="5" s="1"/>
  <c r="Z704" i="5" s="1"/>
  <c r="Z708" i="5" s="1"/>
  <c r="W699" i="5"/>
  <c r="W703" i="5" s="1"/>
  <c r="W707" i="5" s="1"/>
  <c r="W711" i="5" s="1"/>
  <c r="V699" i="5"/>
  <c r="V703" i="5" s="1"/>
  <c r="V707" i="5" s="1"/>
  <c r="V711" i="5" s="1"/>
  <c r="W698" i="5"/>
  <c r="W702" i="5" s="1"/>
  <c r="W706" i="5" s="1"/>
  <c r="W710" i="5" s="1"/>
  <c r="W697" i="5"/>
  <c r="W701" i="5" s="1"/>
  <c r="W705" i="5" s="1"/>
  <c r="W709" i="5" s="1"/>
  <c r="W696" i="5"/>
  <c r="W700" i="5" s="1"/>
  <c r="W704" i="5" s="1"/>
  <c r="W708" i="5" s="1"/>
  <c r="V696" i="5"/>
  <c r="V700" i="5" s="1"/>
  <c r="V704" i="5" s="1"/>
  <c r="V708" i="5" s="1"/>
  <c r="S701" i="5"/>
  <c r="S705" i="5" s="1"/>
  <c r="S709" i="5" s="1"/>
  <c r="S699" i="5"/>
  <c r="S703" i="5" s="1"/>
  <c r="S707" i="5" s="1"/>
  <c r="S711" i="5" s="1"/>
  <c r="R699" i="5"/>
  <c r="R703" i="5" s="1"/>
  <c r="R707" i="5" s="1"/>
  <c r="R711" i="5" s="1"/>
  <c r="S698" i="5"/>
  <c r="S702" i="5" s="1"/>
  <c r="S706" i="5" s="1"/>
  <c r="S710" i="5" s="1"/>
  <c r="S697" i="5"/>
  <c r="S696" i="5"/>
  <c r="S700" i="5" s="1"/>
  <c r="S704" i="5" s="1"/>
  <c r="S708" i="5" s="1"/>
  <c r="R696" i="5"/>
  <c r="R700" i="5" s="1"/>
  <c r="R704" i="5" s="1"/>
  <c r="R708" i="5" s="1"/>
  <c r="O699" i="5"/>
  <c r="O703" i="5" s="1"/>
  <c r="O707" i="5" s="1"/>
  <c r="O711" i="5" s="1"/>
  <c r="N699" i="5"/>
  <c r="N703" i="5" s="1"/>
  <c r="N707" i="5" s="1"/>
  <c r="N711" i="5" s="1"/>
  <c r="O698" i="5"/>
  <c r="O702" i="5" s="1"/>
  <c r="O706" i="5" s="1"/>
  <c r="O710" i="5" s="1"/>
  <c r="O697" i="5"/>
  <c r="O701" i="5" s="1"/>
  <c r="O705" i="5" s="1"/>
  <c r="O709" i="5" s="1"/>
  <c r="O696" i="5"/>
  <c r="O700" i="5" s="1"/>
  <c r="O704" i="5" s="1"/>
  <c r="O708" i="5" s="1"/>
  <c r="N696" i="5"/>
  <c r="N700" i="5" s="1"/>
  <c r="N704" i="5" s="1"/>
  <c r="N708" i="5" s="1"/>
  <c r="K699" i="5"/>
  <c r="K703" i="5" s="1"/>
  <c r="K707" i="5" s="1"/>
  <c r="K711" i="5" s="1"/>
  <c r="J699" i="5"/>
  <c r="J703" i="5" s="1"/>
  <c r="J707" i="5" s="1"/>
  <c r="J711" i="5" s="1"/>
  <c r="K698" i="5"/>
  <c r="K702" i="5" s="1"/>
  <c r="K706" i="5" s="1"/>
  <c r="K710" i="5" s="1"/>
  <c r="K697" i="5"/>
  <c r="K701" i="5" s="1"/>
  <c r="K705" i="5" s="1"/>
  <c r="K709" i="5" s="1"/>
  <c r="K696" i="5"/>
  <c r="K700" i="5" s="1"/>
  <c r="K704" i="5" s="1"/>
  <c r="K708" i="5" s="1"/>
  <c r="J696" i="5"/>
  <c r="J700" i="5" s="1"/>
  <c r="J704" i="5" s="1"/>
  <c r="J708" i="5" s="1"/>
  <c r="F711" i="5"/>
  <c r="F707" i="5"/>
  <c r="G705" i="5"/>
  <c r="G709" i="5" s="1"/>
  <c r="F703" i="5"/>
  <c r="G701" i="5"/>
  <c r="F700" i="5"/>
  <c r="F704" i="5" s="1"/>
  <c r="F708" i="5" s="1"/>
  <c r="G698" i="5"/>
  <c r="G702" i="5" s="1"/>
  <c r="G706" i="5" s="1"/>
  <c r="G710" i="5" s="1"/>
  <c r="G697" i="5"/>
  <c r="G696" i="5"/>
  <c r="G700" i="5" s="1"/>
  <c r="G704" i="5" s="1"/>
  <c r="G708" i="5" s="1"/>
  <c r="G699" i="5"/>
  <c r="G703" i="5" s="1"/>
  <c r="G707" i="5" s="1"/>
  <c r="G711" i="5" s="1"/>
  <c r="F699" i="5"/>
  <c r="F696" i="5"/>
  <c r="AA682" i="5"/>
  <c r="AA686" i="5" s="1"/>
  <c r="AA690" i="5" s="1"/>
  <c r="AA679" i="5"/>
  <c r="AA683" i="5" s="1"/>
  <c r="AA687" i="5" s="1"/>
  <c r="AA691" i="5" s="1"/>
  <c r="Z679" i="5"/>
  <c r="Z683" i="5" s="1"/>
  <c r="Z687" i="5" s="1"/>
  <c r="Z691" i="5" s="1"/>
  <c r="AA678" i="5"/>
  <c r="AA677" i="5"/>
  <c r="AA681" i="5" s="1"/>
  <c r="AA685" i="5" s="1"/>
  <c r="AA689" i="5" s="1"/>
  <c r="AA676" i="5"/>
  <c r="AA680" i="5" s="1"/>
  <c r="AA684" i="5" s="1"/>
  <c r="AA688" i="5" s="1"/>
  <c r="Z676" i="5"/>
  <c r="Z680" i="5" s="1"/>
  <c r="Z684" i="5" s="1"/>
  <c r="Z688" i="5" s="1"/>
  <c r="W679" i="5"/>
  <c r="W683" i="5" s="1"/>
  <c r="W687" i="5" s="1"/>
  <c r="W691" i="5" s="1"/>
  <c r="V679" i="5"/>
  <c r="V683" i="5" s="1"/>
  <c r="V687" i="5" s="1"/>
  <c r="V691" i="5" s="1"/>
  <c r="W678" i="5"/>
  <c r="W682" i="5" s="1"/>
  <c r="W686" i="5" s="1"/>
  <c r="W690" i="5" s="1"/>
  <c r="W677" i="5"/>
  <c r="W681" i="5" s="1"/>
  <c r="W685" i="5" s="1"/>
  <c r="W689" i="5" s="1"/>
  <c r="W676" i="5"/>
  <c r="W680" i="5" s="1"/>
  <c r="W684" i="5" s="1"/>
  <c r="W688" i="5" s="1"/>
  <c r="V676" i="5"/>
  <c r="V680" i="5" s="1"/>
  <c r="V684" i="5" s="1"/>
  <c r="V688" i="5" s="1"/>
  <c r="S679" i="5"/>
  <c r="S683" i="5" s="1"/>
  <c r="S687" i="5" s="1"/>
  <c r="S691" i="5" s="1"/>
  <c r="R679" i="5"/>
  <c r="R683" i="5" s="1"/>
  <c r="R687" i="5" s="1"/>
  <c r="R691" i="5" s="1"/>
  <c r="S678" i="5"/>
  <c r="S682" i="5" s="1"/>
  <c r="S686" i="5" s="1"/>
  <c r="S690" i="5" s="1"/>
  <c r="S677" i="5"/>
  <c r="S681" i="5" s="1"/>
  <c r="S685" i="5" s="1"/>
  <c r="S689" i="5" s="1"/>
  <c r="S676" i="5"/>
  <c r="S680" i="5" s="1"/>
  <c r="S684" i="5" s="1"/>
  <c r="S688" i="5" s="1"/>
  <c r="R676" i="5"/>
  <c r="R680" i="5" s="1"/>
  <c r="R684" i="5" s="1"/>
  <c r="R688" i="5" s="1"/>
  <c r="N680" i="5"/>
  <c r="N684" i="5" s="1"/>
  <c r="N688" i="5" s="1"/>
  <c r="O679" i="5"/>
  <c r="O683" i="5" s="1"/>
  <c r="O687" i="5" s="1"/>
  <c r="O691" i="5" s="1"/>
  <c r="N679" i="5"/>
  <c r="N683" i="5" s="1"/>
  <c r="N687" i="5" s="1"/>
  <c r="N691" i="5" s="1"/>
  <c r="O678" i="5"/>
  <c r="O682" i="5" s="1"/>
  <c r="O686" i="5" s="1"/>
  <c r="O690" i="5" s="1"/>
  <c r="O677" i="5"/>
  <c r="O681" i="5" s="1"/>
  <c r="O685" i="5" s="1"/>
  <c r="O689" i="5" s="1"/>
  <c r="O676" i="5"/>
  <c r="O680" i="5" s="1"/>
  <c r="O684" i="5" s="1"/>
  <c r="O688" i="5" s="1"/>
  <c r="N676" i="5"/>
  <c r="K679" i="5"/>
  <c r="K683" i="5" s="1"/>
  <c r="K687" i="5" s="1"/>
  <c r="K691" i="5" s="1"/>
  <c r="J679" i="5"/>
  <c r="J683" i="5" s="1"/>
  <c r="J687" i="5" s="1"/>
  <c r="J691" i="5" s="1"/>
  <c r="K678" i="5"/>
  <c r="K682" i="5" s="1"/>
  <c r="K686" i="5" s="1"/>
  <c r="K690" i="5" s="1"/>
  <c r="K677" i="5"/>
  <c r="K681" i="5" s="1"/>
  <c r="K685" i="5" s="1"/>
  <c r="K689" i="5" s="1"/>
  <c r="K676" i="5"/>
  <c r="K680" i="5" s="1"/>
  <c r="K684" i="5" s="1"/>
  <c r="K688" i="5" s="1"/>
  <c r="J676" i="5"/>
  <c r="J680" i="5" s="1"/>
  <c r="J684" i="5" s="1"/>
  <c r="J688" i="5" s="1"/>
  <c r="F688" i="5"/>
  <c r="F683" i="5"/>
  <c r="F687" i="5" s="1"/>
  <c r="F691" i="5" s="1"/>
  <c r="G678" i="5"/>
  <c r="G682" i="5" s="1"/>
  <c r="G686" i="5" s="1"/>
  <c r="G690" i="5" s="1"/>
  <c r="G677" i="5"/>
  <c r="G681" i="5" s="1"/>
  <c r="G685" i="5" s="1"/>
  <c r="G689" i="5" s="1"/>
  <c r="G676" i="5"/>
  <c r="G680" i="5" s="1"/>
  <c r="G684" i="5" s="1"/>
  <c r="G688" i="5" s="1"/>
  <c r="G679" i="5"/>
  <c r="G683" i="5" s="1"/>
  <c r="G687" i="5" s="1"/>
  <c r="G691" i="5" s="1"/>
  <c r="F679" i="5"/>
  <c r="F676" i="5"/>
  <c r="F680" i="5" s="1"/>
  <c r="F684" i="5" s="1"/>
  <c r="AA646" i="5"/>
  <c r="AA650" i="5" s="1"/>
  <c r="AA654" i="5" s="1"/>
  <c r="AA658" i="5" s="1"/>
  <c r="AA662" i="5" s="1"/>
  <c r="AA666" i="5" s="1"/>
  <c r="AA670" i="5" s="1"/>
  <c r="AA643" i="5"/>
  <c r="AA647" i="5" s="1"/>
  <c r="AA651" i="5" s="1"/>
  <c r="AA655" i="5" s="1"/>
  <c r="AA659" i="5" s="1"/>
  <c r="AA663" i="5" s="1"/>
  <c r="AA667" i="5" s="1"/>
  <c r="AA671" i="5" s="1"/>
  <c r="Z643" i="5"/>
  <c r="Z647" i="5" s="1"/>
  <c r="Z651" i="5" s="1"/>
  <c r="Z655" i="5" s="1"/>
  <c r="Z659" i="5" s="1"/>
  <c r="Z663" i="5" s="1"/>
  <c r="Z667" i="5" s="1"/>
  <c r="Z671" i="5" s="1"/>
  <c r="AA642" i="5"/>
  <c r="AA641" i="5"/>
  <c r="AA645" i="5" s="1"/>
  <c r="AA649" i="5" s="1"/>
  <c r="AA653" i="5" s="1"/>
  <c r="AA657" i="5" s="1"/>
  <c r="AA661" i="5" s="1"/>
  <c r="AA665" i="5" s="1"/>
  <c r="AA669" i="5" s="1"/>
  <c r="AA640" i="5"/>
  <c r="AA644" i="5" s="1"/>
  <c r="AA648" i="5" s="1"/>
  <c r="AA652" i="5" s="1"/>
  <c r="AA656" i="5" s="1"/>
  <c r="AA660" i="5" s="1"/>
  <c r="AA664" i="5" s="1"/>
  <c r="AA668" i="5" s="1"/>
  <c r="Z640" i="5"/>
  <c r="Z644" i="5" s="1"/>
  <c r="Z648" i="5" s="1"/>
  <c r="Z652" i="5" s="1"/>
  <c r="Z656" i="5" s="1"/>
  <c r="Z660" i="5" s="1"/>
  <c r="Z664" i="5" s="1"/>
  <c r="Z668" i="5" s="1"/>
  <c r="V647" i="5"/>
  <c r="V651" i="5" s="1"/>
  <c r="V655" i="5" s="1"/>
  <c r="V659" i="5" s="1"/>
  <c r="V663" i="5" s="1"/>
  <c r="V667" i="5" s="1"/>
  <c r="V671" i="5" s="1"/>
  <c r="V644" i="5"/>
  <c r="V648" i="5" s="1"/>
  <c r="V652" i="5" s="1"/>
  <c r="V656" i="5" s="1"/>
  <c r="V660" i="5" s="1"/>
  <c r="V664" i="5" s="1"/>
  <c r="V668" i="5" s="1"/>
  <c r="W643" i="5"/>
  <c r="W647" i="5" s="1"/>
  <c r="W651" i="5" s="1"/>
  <c r="W655" i="5" s="1"/>
  <c r="W659" i="5" s="1"/>
  <c r="W663" i="5" s="1"/>
  <c r="W667" i="5" s="1"/>
  <c r="W671" i="5" s="1"/>
  <c r="V643" i="5"/>
  <c r="W642" i="5"/>
  <c r="W646" i="5" s="1"/>
  <c r="W650" i="5" s="1"/>
  <c r="W654" i="5" s="1"/>
  <c r="W658" i="5" s="1"/>
  <c r="W662" i="5" s="1"/>
  <c r="W666" i="5" s="1"/>
  <c r="W670" i="5" s="1"/>
  <c r="W641" i="5"/>
  <c r="W645" i="5" s="1"/>
  <c r="W649" i="5" s="1"/>
  <c r="W653" i="5" s="1"/>
  <c r="W657" i="5" s="1"/>
  <c r="W661" i="5" s="1"/>
  <c r="W665" i="5" s="1"/>
  <c r="W669" i="5" s="1"/>
  <c r="W640" i="5"/>
  <c r="W644" i="5" s="1"/>
  <c r="W648" i="5" s="1"/>
  <c r="W652" i="5" s="1"/>
  <c r="W656" i="5" s="1"/>
  <c r="W660" i="5" s="1"/>
  <c r="W664" i="5" s="1"/>
  <c r="W668" i="5" s="1"/>
  <c r="V640" i="5"/>
  <c r="S643" i="5"/>
  <c r="S647" i="5" s="1"/>
  <c r="S651" i="5" s="1"/>
  <c r="S655" i="5" s="1"/>
  <c r="S659" i="5" s="1"/>
  <c r="S663" i="5" s="1"/>
  <c r="S667" i="5" s="1"/>
  <c r="S671" i="5" s="1"/>
  <c r="R643" i="5"/>
  <c r="R647" i="5" s="1"/>
  <c r="R651" i="5" s="1"/>
  <c r="R655" i="5" s="1"/>
  <c r="R659" i="5" s="1"/>
  <c r="R663" i="5" s="1"/>
  <c r="R667" i="5" s="1"/>
  <c r="R671" i="5" s="1"/>
  <c r="S642" i="5"/>
  <c r="S646" i="5" s="1"/>
  <c r="S650" i="5" s="1"/>
  <c r="S654" i="5" s="1"/>
  <c r="S658" i="5" s="1"/>
  <c r="S662" i="5" s="1"/>
  <c r="S666" i="5" s="1"/>
  <c r="S670" i="5" s="1"/>
  <c r="S641" i="5"/>
  <c r="S645" i="5" s="1"/>
  <c r="S649" i="5" s="1"/>
  <c r="S653" i="5" s="1"/>
  <c r="S657" i="5" s="1"/>
  <c r="S661" i="5" s="1"/>
  <c r="S665" i="5" s="1"/>
  <c r="S669" i="5" s="1"/>
  <c r="S640" i="5"/>
  <c r="S644" i="5" s="1"/>
  <c r="S648" i="5" s="1"/>
  <c r="S652" i="5" s="1"/>
  <c r="S656" i="5" s="1"/>
  <c r="S660" i="5" s="1"/>
  <c r="S664" i="5" s="1"/>
  <c r="S668" i="5" s="1"/>
  <c r="R640" i="5"/>
  <c r="R644" i="5" s="1"/>
  <c r="R648" i="5" s="1"/>
  <c r="R652" i="5" s="1"/>
  <c r="R656" i="5" s="1"/>
  <c r="R660" i="5" s="1"/>
  <c r="R664" i="5" s="1"/>
  <c r="R668" i="5" s="1"/>
  <c r="O643" i="5"/>
  <c r="O647" i="5" s="1"/>
  <c r="O651" i="5" s="1"/>
  <c r="O655" i="5" s="1"/>
  <c r="O659" i="5" s="1"/>
  <c r="O663" i="5" s="1"/>
  <c r="O667" i="5" s="1"/>
  <c r="O671" i="5" s="1"/>
  <c r="N643" i="5"/>
  <c r="N647" i="5" s="1"/>
  <c r="N651" i="5" s="1"/>
  <c r="N655" i="5" s="1"/>
  <c r="N659" i="5" s="1"/>
  <c r="N663" i="5" s="1"/>
  <c r="N667" i="5" s="1"/>
  <c r="N671" i="5" s="1"/>
  <c r="O642" i="5"/>
  <c r="O646" i="5" s="1"/>
  <c r="O650" i="5" s="1"/>
  <c r="O654" i="5" s="1"/>
  <c r="O658" i="5" s="1"/>
  <c r="O662" i="5" s="1"/>
  <c r="O666" i="5" s="1"/>
  <c r="O670" i="5" s="1"/>
  <c r="O641" i="5"/>
  <c r="O645" i="5" s="1"/>
  <c r="O649" i="5" s="1"/>
  <c r="O653" i="5" s="1"/>
  <c r="O657" i="5" s="1"/>
  <c r="O661" i="5" s="1"/>
  <c r="O665" i="5" s="1"/>
  <c r="O669" i="5" s="1"/>
  <c r="O640" i="5"/>
  <c r="O644" i="5" s="1"/>
  <c r="O648" i="5" s="1"/>
  <c r="O652" i="5" s="1"/>
  <c r="O656" i="5" s="1"/>
  <c r="O660" i="5" s="1"/>
  <c r="O664" i="5" s="1"/>
  <c r="O668" i="5" s="1"/>
  <c r="N640" i="5"/>
  <c r="N644" i="5" s="1"/>
  <c r="N648" i="5" s="1"/>
  <c r="N652" i="5" s="1"/>
  <c r="N656" i="5" s="1"/>
  <c r="N660" i="5" s="1"/>
  <c r="N664" i="5" s="1"/>
  <c r="N668" i="5" s="1"/>
  <c r="K646" i="5"/>
  <c r="K650" i="5" s="1"/>
  <c r="K654" i="5" s="1"/>
  <c r="K658" i="5" s="1"/>
  <c r="K662" i="5" s="1"/>
  <c r="K666" i="5" s="1"/>
  <c r="K670" i="5" s="1"/>
  <c r="K643" i="5"/>
  <c r="K647" i="5" s="1"/>
  <c r="K651" i="5" s="1"/>
  <c r="K655" i="5" s="1"/>
  <c r="K659" i="5" s="1"/>
  <c r="K663" i="5" s="1"/>
  <c r="K667" i="5" s="1"/>
  <c r="K671" i="5" s="1"/>
  <c r="J643" i="5"/>
  <c r="J647" i="5" s="1"/>
  <c r="J651" i="5" s="1"/>
  <c r="J655" i="5" s="1"/>
  <c r="J659" i="5" s="1"/>
  <c r="J663" i="5" s="1"/>
  <c r="J667" i="5" s="1"/>
  <c r="J671" i="5" s="1"/>
  <c r="K642" i="5"/>
  <c r="K641" i="5"/>
  <c r="K645" i="5" s="1"/>
  <c r="K649" i="5" s="1"/>
  <c r="K653" i="5" s="1"/>
  <c r="K657" i="5" s="1"/>
  <c r="K661" i="5" s="1"/>
  <c r="K665" i="5" s="1"/>
  <c r="K669" i="5" s="1"/>
  <c r="K640" i="5"/>
  <c r="K644" i="5" s="1"/>
  <c r="K648" i="5" s="1"/>
  <c r="K652" i="5" s="1"/>
  <c r="K656" i="5" s="1"/>
  <c r="K660" i="5" s="1"/>
  <c r="K664" i="5" s="1"/>
  <c r="K668" i="5" s="1"/>
  <c r="J640" i="5"/>
  <c r="J644" i="5" s="1"/>
  <c r="J648" i="5" s="1"/>
  <c r="J652" i="5" s="1"/>
  <c r="J656" i="5" s="1"/>
  <c r="J660" i="5" s="1"/>
  <c r="J664" i="5" s="1"/>
  <c r="J668" i="5" s="1"/>
  <c r="G653" i="5"/>
  <c r="G657" i="5" s="1"/>
  <c r="G661" i="5" s="1"/>
  <c r="G665" i="5" s="1"/>
  <c r="G669" i="5" s="1"/>
  <c r="F648" i="5"/>
  <c r="F652" i="5" s="1"/>
  <c r="F656" i="5" s="1"/>
  <c r="F660" i="5" s="1"/>
  <c r="F664" i="5" s="1"/>
  <c r="F668" i="5" s="1"/>
  <c r="G645" i="5"/>
  <c r="G649" i="5" s="1"/>
  <c r="G644" i="5"/>
  <c r="G648" i="5" s="1"/>
  <c r="G652" i="5" s="1"/>
  <c r="G656" i="5" s="1"/>
  <c r="G660" i="5" s="1"/>
  <c r="G664" i="5" s="1"/>
  <c r="G668" i="5" s="1"/>
  <c r="G642" i="5"/>
  <c r="G646" i="5" s="1"/>
  <c r="G650" i="5" s="1"/>
  <c r="G654" i="5" s="1"/>
  <c r="G658" i="5" s="1"/>
  <c r="G662" i="5" s="1"/>
  <c r="G666" i="5" s="1"/>
  <c r="G670" i="5" s="1"/>
  <c r="G643" i="5"/>
  <c r="G647" i="5" s="1"/>
  <c r="G651" i="5" s="1"/>
  <c r="G655" i="5" s="1"/>
  <c r="G659" i="5" s="1"/>
  <c r="G663" i="5" s="1"/>
  <c r="G667" i="5" s="1"/>
  <c r="G671" i="5" s="1"/>
  <c r="F643" i="5"/>
  <c r="F647" i="5" s="1"/>
  <c r="F651" i="5" s="1"/>
  <c r="F655" i="5" s="1"/>
  <c r="F659" i="5" s="1"/>
  <c r="F663" i="5" s="1"/>
  <c r="F667" i="5" s="1"/>
  <c r="F671" i="5" s="1"/>
  <c r="G641" i="5"/>
  <c r="G640" i="5"/>
  <c r="F640" i="5"/>
  <c r="F644" i="5" s="1"/>
  <c r="AA631" i="5"/>
  <c r="AA635" i="5" s="1"/>
  <c r="Z631" i="5"/>
  <c r="Z635" i="5" s="1"/>
  <c r="AA630" i="5"/>
  <c r="AA634" i="5" s="1"/>
  <c r="AA629" i="5"/>
  <c r="AA633" i="5" s="1"/>
  <c r="AA628" i="5"/>
  <c r="AA632" i="5" s="1"/>
  <c r="Z628" i="5"/>
  <c r="Z632" i="5" s="1"/>
  <c r="W631" i="5"/>
  <c r="W635" i="5" s="1"/>
  <c r="V631" i="5"/>
  <c r="V635" i="5" s="1"/>
  <c r="W630" i="5"/>
  <c r="W634" i="5" s="1"/>
  <c r="W629" i="5"/>
  <c r="W633" i="5" s="1"/>
  <c r="W628" i="5"/>
  <c r="W632" i="5" s="1"/>
  <c r="V628" i="5"/>
  <c r="V632" i="5" s="1"/>
  <c r="R632" i="5"/>
  <c r="S631" i="5"/>
  <c r="S635" i="5" s="1"/>
  <c r="R631" i="5"/>
  <c r="R635" i="5" s="1"/>
  <c r="S630" i="5"/>
  <c r="S634" i="5" s="1"/>
  <c r="S629" i="5"/>
  <c r="S633" i="5" s="1"/>
  <c r="S628" i="5"/>
  <c r="S632" i="5" s="1"/>
  <c r="R628" i="5"/>
  <c r="N635" i="5"/>
  <c r="O631" i="5"/>
  <c r="O635" i="5" s="1"/>
  <c r="N631" i="5"/>
  <c r="O630" i="5"/>
  <c r="O634" i="5" s="1"/>
  <c r="O629" i="5"/>
  <c r="O633" i="5" s="1"/>
  <c r="O628" i="5"/>
  <c r="O632" i="5" s="1"/>
  <c r="N628" i="5"/>
  <c r="N632" i="5" s="1"/>
  <c r="K634" i="5"/>
  <c r="K631" i="5"/>
  <c r="K635" i="5" s="1"/>
  <c r="J631" i="5"/>
  <c r="J635" i="5" s="1"/>
  <c r="K630" i="5"/>
  <c r="K629" i="5"/>
  <c r="K633" i="5" s="1"/>
  <c r="K628" i="5"/>
  <c r="K632" i="5" s="1"/>
  <c r="J628" i="5"/>
  <c r="J632" i="5" s="1"/>
  <c r="G635" i="5"/>
  <c r="F635" i="5"/>
  <c r="G632" i="5"/>
  <c r="G630" i="5"/>
  <c r="G634" i="5" s="1"/>
  <c r="G629" i="5"/>
  <c r="G633" i="5" s="1"/>
  <c r="G628" i="5"/>
  <c r="G631" i="5"/>
  <c r="F631" i="5"/>
  <c r="F628" i="5"/>
  <c r="F632" i="5" s="1"/>
  <c r="AA611" i="5"/>
  <c r="AA615" i="5" s="1"/>
  <c r="AA619" i="5" s="1"/>
  <c r="AA623" i="5" s="1"/>
  <c r="Z611" i="5"/>
  <c r="Z615" i="5" s="1"/>
  <c r="Z619" i="5" s="1"/>
  <c r="Z623" i="5" s="1"/>
  <c r="AA610" i="5"/>
  <c r="AA614" i="5" s="1"/>
  <c r="AA618" i="5" s="1"/>
  <c r="AA622" i="5" s="1"/>
  <c r="AA609" i="5"/>
  <c r="AA613" i="5" s="1"/>
  <c r="AA617" i="5" s="1"/>
  <c r="AA621" i="5" s="1"/>
  <c r="AA608" i="5"/>
  <c r="AA612" i="5" s="1"/>
  <c r="AA616" i="5" s="1"/>
  <c r="AA620" i="5" s="1"/>
  <c r="Z608" i="5"/>
  <c r="Z612" i="5" s="1"/>
  <c r="Z616" i="5" s="1"/>
  <c r="Z620" i="5" s="1"/>
  <c r="W614" i="5"/>
  <c r="W618" i="5" s="1"/>
  <c r="W622" i="5" s="1"/>
  <c r="W611" i="5"/>
  <c r="W615" i="5" s="1"/>
  <c r="W619" i="5" s="1"/>
  <c r="W623" i="5" s="1"/>
  <c r="V611" i="5"/>
  <c r="V615" i="5" s="1"/>
  <c r="V619" i="5" s="1"/>
  <c r="V623" i="5" s="1"/>
  <c r="W610" i="5"/>
  <c r="W609" i="5"/>
  <c r="W613" i="5" s="1"/>
  <c r="W617" i="5" s="1"/>
  <c r="W621" i="5" s="1"/>
  <c r="W608" i="5"/>
  <c r="W612" i="5" s="1"/>
  <c r="W616" i="5" s="1"/>
  <c r="W620" i="5" s="1"/>
  <c r="V608" i="5"/>
  <c r="V612" i="5" s="1"/>
  <c r="V616" i="5" s="1"/>
  <c r="V620" i="5" s="1"/>
  <c r="S611" i="5"/>
  <c r="S615" i="5" s="1"/>
  <c r="S619" i="5" s="1"/>
  <c r="S623" i="5" s="1"/>
  <c r="R611" i="5"/>
  <c r="R615" i="5" s="1"/>
  <c r="R619" i="5" s="1"/>
  <c r="R623" i="5" s="1"/>
  <c r="S610" i="5"/>
  <c r="S614" i="5" s="1"/>
  <c r="S618" i="5" s="1"/>
  <c r="S622" i="5" s="1"/>
  <c r="S609" i="5"/>
  <c r="S613" i="5" s="1"/>
  <c r="S617" i="5" s="1"/>
  <c r="S621" i="5" s="1"/>
  <c r="S608" i="5"/>
  <c r="S612" i="5" s="1"/>
  <c r="S616" i="5" s="1"/>
  <c r="S620" i="5" s="1"/>
  <c r="R608" i="5"/>
  <c r="R612" i="5" s="1"/>
  <c r="R616" i="5" s="1"/>
  <c r="R620" i="5" s="1"/>
  <c r="O614" i="5"/>
  <c r="O618" i="5" s="1"/>
  <c r="O622" i="5" s="1"/>
  <c r="O611" i="5"/>
  <c r="O615" i="5" s="1"/>
  <c r="O619" i="5" s="1"/>
  <c r="O623" i="5" s="1"/>
  <c r="N611" i="5"/>
  <c r="N615" i="5" s="1"/>
  <c r="N619" i="5" s="1"/>
  <c r="N623" i="5" s="1"/>
  <c r="O610" i="5"/>
  <c r="O609" i="5"/>
  <c r="O613" i="5" s="1"/>
  <c r="O617" i="5" s="1"/>
  <c r="O621" i="5" s="1"/>
  <c r="O608" i="5"/>
  <c r="O612" i="5" s="1"/>
  <c r="O616" i="5" s="1"/>
  <c r="O620" i="5" s="1"/>
  <c r="N608" i="5"/>
  <c r="N612" i="5" s="1"/>
  <c r="N616" i="5" s="1"/>
  <c r="N620" i="5" s="1"/>
  <c r="K620" i="5"/>
  <c r="J619" i="5"/>
  <c r="J623" i="5" s="1"/>
  <c r="J616" i="5"/>
  <c r="J620" i="5" s="1"/>
  <c r="K613" i="5"/>
  <c r="K617" i="5" s="1"/>
  <c r="K621" i="5" s="1"/>
  <c r="K612" i="5"/>
  <c r="K616" i="5" s="1"/>
  <c r="K610" i="5"/>
  <c r="K614" i="5" s="1"/>
  <c r="K618" i="5" s="1"/>
  <c r="K622" i="5" s="1"/>
  <c r="K609" i="5"/>
  <c r="K611" i="5"/>
  <c r="K615" i="5" s="1"/>
  <c r="K619" i="5" s="1"/>
  <c r="K623" i="5" s="1"/>
  <c r="K608" i="5"/>
  <c r="J611" i="5"/>
  <c r="J615" i="5" s="1"/>
  <c r="J608" i="5"/>
  <c r="J612" i="5" s="1"/>
  <c r="G620" i="5"/>
  <c r="G618" i="5"/>
  <c r="G622" i="5" s="1"/>
  <c r="F616" i="5"/>
  <c r="F620" i="5" s="1"/>
  <c r="G614" i="5"/>
  <c r="G613" i="5"/>
  <c r="G617" i="5" s="1"/>
  <c r="G621" i="5" s="1"/>
  <c r="G615" i="5"/>
  <c r="G619" i="5" s="1"/>
  <c r="G623" i="5" s="1"/>
  <c r="G612" i="5"/>
  <c r="G616" i="5" s="1"/>
  <c r="F615" i="5"/>
  <c r="F619" i="5" s="1"/>
  <c r="F623" i="5" s="1"/>
  <c r="F612" i="5"/>
  <c r="AA534" i="5"/>
  <c r="AA538" i="5" s="1"/>
  <c r="AA542" i="5" s="1"/>
  <c r="AA531" i="5"/>
  <c r="AA535" i="5" s="1"/>
  <c r="AA539" i="5" s="1"/>
  <c r="AA530" i="5"/>
  <c r="Z530" i="5"/>
  <c r="Z534" i="5" s="1"/>
  <c r="Z538" i="5" s="1"/>
  <c r="Z542" i="5" s="1"/>
  <c r="AA529" i="5"/>
  <c r="AA533" i="5" s="1"/>
  <c r="AA537" i="5" s="1"/>
  <c r="AA541" i="5" s="1"/>
  <c r="AA528" i="5"/>
  <c r="AA532" i="5" s="1"/>
  <c r="AA536" i="5" s="1"/>
  <c r="AA540" i="5" s="1"/>
  <c r="AA527" i="5"/>
  <c r="Z527" i="5"/>
  <c r="Z531" i="5" s="1"/>
  <c r="Z535" i="5" s="1"/>
  <c r="Z539" i="5" s="1"/>
  <c r="W530" i="5"/>
  <c r="W534" i="5" s="1"/>
  <c r="W538" i="5" s="1"/>
  <c r="W542" i="5" s="1"/>
  <c r="V530" i="5"/>
  <c r="V534" i="5" s="1"/>
  <c r="V538" i="5" s="1"/>
  <c r="V542" i="5" s="1"/>
  <c r="W529" i="5"/>
  <c r="W533" i="5" s="1"/>
  <c r="W537" i="5" s="1"/>
  <c r="W541" i="5" s="1"/>
  <c r="W528" i="5"/>
  <c r="W532" i="5" s="1"/>
  <c r="W536" i="5" s="1"/>
  <c r="W540" i="5" s="1"/>
  <c r="W527" i="5"/>
  <c r="W531" i="5" s="1"/>
  <c r="W535" i="5" s="1"/>
  <c r="W539" i="5" s="1"/>
  <c r="V527" i="5"/>
  <c r="V531" i="5" s="1"/>
  <c r="V535" i="5" s="1"/>
  <c r="V539" i="5" s="1"/>
  <c r="S530" i="5"/>
  <c r="S534" i="5" s="1"/>
  <c r="S538" i="5" s="1"/>
  <c r="S542" i="5" s="1"/>
  <c r="R530" i="5"/>
  <c r="R534" i="5" s="1"/>
  <c r="R538" i="5" s="1"/>
  <c r="R542" i="5" s="1"/>
  <c r="S529" i="5"/>
  <c r="S533" i="5" s="1"/>
  <c r="S537" i="5" s="1"/>
  <c r="S541" i="5" s="1"/>
  <c r="S528" i="5"/>
  <c r="S532" i="5" s="1"/>
  <c r="S536" i="5" s="1"/>
  <c r="S540" i="5" s="1"/>
  <c r="S527" i="5"/>
  <c r="S531" i="5" s="1"/>
  <c r="S535" i="5" s="1"/>
  <c r="S539" i="5" s="1"/>
  <c r="R527" i="5"/>
  <c r="R531" i="5" s="1"/>
  <c r="R535" i="5" s="1"/>
  <c r="R539" i="5" s="1"/>
  <c r="O534" i="5"/>
  <c r="O538" i="5" s="1"/>
  <c r="O542" i="5" s="1"/>
  <c r="O532" i="5"/>
  <c r="O536" i="5" s="1"/>
  <c r="O540" i="5" s="1"/>
  <c r="O530" i="5"/>
  <c r="N530" i="5"/>
  <c r="N534" i="5" s="1"/>
  <c r="N538" i="5" s="1"/>
  <c r="N542" i="5" s="1"/>
  <c r="O529" i="5"/>
  <c r="O533" i="5" s="1"/>
  <c r="O537" i="5" s="1"/>
  <c r="O541" i="5" s="1"/>
  <c r="O528" i="5"/>
  <c r="O527" i="5"/>
  <c r="O531" i="5" s="1"/>
  <c r="O535" i="5" s="1"/>
  <c r="O539" i="5" s="1"/>
  <c r="N527" i="5"/>
  <c r="N531" i="5" s="1"/>
  <c r="N535" i="5" s="1"/>
  <c r="N539" i="5" s="1"/>
  <c r="K530" i="5"/>
  <c r="K534" i="5" s="1"/>
  <c r="K538" i="5" s="1"/>
  <c r="K542" i="5" s="1"/>
  <c r="J530" i="5"/>
  <c r="J534" i="5" s="1"/>
  <c r="J538" i="5" s="1"/>
  <c r="J542" i="5" s="1"/>
  <c r="K529" i="5"/>
  <c r="K533" i="5" s="1"/>
  <c r="K537" i="5" s="1"/>
  <c r="K541" i="5" s="1"/>
  <c r="K528" i="5"/>
  <c r="K532" i="5" s="1"/>
  <c r="K536" i="5" s="1"/>
  <c r="K540" i="5" s="1"/>
  <c r="K527" i="5"/>
  <c r="K531" i="5" s="1"/>
  <c r="K535" i="5" s="1"/>
  <c r="K539" i="5" s="1"/>
  <c r="J527" i="5"/>
  <c r="J531" i="5" s="1"/>
  <c r="J535" i="5" s="1"/>
  <c r="J539" i="5" s="1"/>
  <c r="G535" i="5"/>
  <c r="G539" i="5" s="1"/>
  <c r="G532" i="5"/>
  <c r="G536" i="5" s="1"/>
  <c r="G540" i="5" s="1"/>
  <c r="G529" i="5"/>
  <c r="G533" i="5" s="1"/>
  <c r="G537" i="5" s="1"/>
  <c r="G541" i="5" s="1"/>
  <c r="G528" i="5"/>
  <c r="G530" i="5"/>
  <c r="G534" i="5" s="1"/>
  <c r="G538" i="5" s="1"/>
  <c r="G542" i="5" s="1"/>
  <c r="G527" i="5"/>
  <c r="G531" i="5" s="1"/>
  <c r="F530" i="5"/>
  <c r="F534" i="5" s="1"/>
  <c r="F538" i="5" s="1"/>
  <c r="F542" i="5" s="1"/>
  <c r="F527" i="5"/>
  <c r="F531" i="5" s="1"/>
  <c r="F535" i="5" s="1"/>
  <c r="F539" i="5" s="1"/>
  <c r="G470" i="5"/>
  <c r="G474" i="5" s="1"/>
  <c r="F470" i="5"/>
  <c r="F474" i="5" s="1"/>
  <c r="G466" i="5"/>
  <c r="F466" i="5"/>
  <c r="AA385" i="5"/>
  <c r="AA389" i="5" s="1"/>
  <c r="AA393" i="5" s="1"/>
  <c r="AA383" i="5"/>
  <c r="AA387" i="5" s="1"/>
  <c r="AA391" i="5" s="1"/>
  <c r="AA381" i="5"/>
  <c r="Z381" i="5"/>
  <c r="Z385" i="5" s="1"/>
  <c r="Z389" i="5" s="1"/>
  <c r="Z393" i="5" s="1"/>
  <c r="AA380" i="5"/>
  <c r="AA384" i="5" s="1"/>
  <c r="AA388" i="5" s="1"/>
  <c r="AA392" i="5" s="1"/>
  <c r="AA379" i="5"/>
  <c r="AA378" i="5"/>
  <c r="AA382" i="5" s="1"/>
  <c r="AA386" i="5" s="1"/>
  <c r="AA390" i="5" s="1"/>
  <c r="Z378" i="5"/>
  <c r="Z382" i="5" s="1"/>
  <c r="Z386" i="5" s="1"/>
  <c r="Z390" i="5" s="1"/>
  <c r="W385" i="5"/>
  <c r="W389" i="5" s="1"/>
  <c r="W393" i="5" s="1"/>
  <c r="W381" i="5"/>
  <c r="V381" i="5"/>
  <c r="V385" i="5" s="1"/>
  <c r="V389" i="5" s="1"/>
  <c r="V393" i="5" s="1"/>
  <c r="W380" i="5"/>
  <c r="W384" i="5" s="1"/>
  <c r="W388" i="5" s="1"/>
  <c r="W392" i="5" s="1"/>
  <c r="W379" i="5"/>
  <c r="W383" i="5" s="1"/>
  <c r="W387" i="5" s="1"/>
  <c r="W391" i="5" s="1"/>
  <c r="W378" i="5"/>
  <c r="W382" i="5" s="1"/>
  <c r="W386" i="5" s="1"/>
  <c r="W390" i="5" s="1"/>
  <c r="V378" i="5"/>
  <c r="V382" i="5" s="1"/>
  <c r="V386" i="5" s="1"/>
  <c r="V390" i="5" s="1"/>
  <c r="S381" i="5"/>
  <c r="S385" i="5" s="1"/>
  <c r="S389" i="5" s="1"/>
  <c r="S393" i="5" s="1"/>
  <c r="R381" i="5"/>
  <c r="R385" i="5" s="1"/>
  <c r="R389" i="5" s="1"/>
  <c r="R393" i="5" s="1"/>
  <c r="S380" i="5"/>
  <c r="S384" i="5" s="1"/>
  <c r="S388" i="5" s="1"/>
  <c r="S392" i="5" s="1"/>
  <c r="S379" i="5"/>
  <c r="S383" i="5" s="1"/>
  <c r="S387" i="5" s="1"/>
  <c r="S391" i="5" s="1"/>
  <c r="S378" i="5"/>
  <c r="S382" i="5" s="1"/>
  <c r="S386" i="5" s="1"/>
  <c r="S390" i="5" s="1"/>
  <c r="R378" i="5"/>
  <c r="R382" i="5" s="1"/>
  <c r="R386" i="5" s="1"/>
  <c r="R390" i="5" s="1"/>
  <c r="O385" i="5"/>
  <c r="O389" i="5" s="1"/>
  <c r="O393" i="5" s="1"/>
  <c r="O383" i="5"/>
  <c r="O387" i="5" s="1"/>
  <c r="O391" i="5" s="1"/>
  <c r="O382" i="5"/>
  <c r="O386" i="5" s="1"/>
  <c r="O390" i="5" s="1"/>
  <c r="O381" i="5"/>
  <c r="N381" i="5"/>
  <c r="N385" i="5" s="1"/>
  <c r="N389" i="5" s="1"/>
  <c r="N393" i="5" s="1"/>
  <c r="O380" i="5"/>
  <c r="O384" i="5" s="1"/>
  <c r="O388" i="5" s="1"/>
  <c r="O392" i="5" s="1"/>
  <c r="O379" i="5"/>
  <c r="O378" i="5"/>
  <c r="N378" i="5"/>
  <c r="N382" i="5" s="1"/>
  <c r="N386" i="5" s="1"/>
  <c r="N390" i="5" s="1"/>
  <c r="K381" i="5"/>
  <c r="K385" i="5" s="1"/>
  <c r="K389" i="5" s="1"/>
  <c r="K393" i="5" s="1"/>
  <c r="J381" i="5"/>
  <c r="J385" i="5" s="1"/>
  <c r="J389" i="5" s="1"/>
  <c r="J393" i="5" s="1"/>
  <c r="K380" i="5"/>
  <c r="K384" i="5" s="1"/>
  <c r="K388" i="5" s="1"/>
  <c r="K392" i="5" s="1"/>
  <c r="K379" i="5"/>
  <c r="K383" i="5" s="1"/>
  <c r="K387" i="5" s="1"/>
  <c r="K391" i="5" s="1"/>
  <c r="K378" i="5"/>
  <c r="K382" i="5" s="1"/>
  <c r="K386" i="5" s="1"/>
  <c r="K390" i="5" s="1"/>
  <c r="J378" i="5"/>
  <c r="J382" i="5" s="1"/>
  <c r="J386" i="5" s="1"/>
  <c r="J390" i="5" s="1"/>
  <c r="G383" i="5"/>
  <c r="G387" i="5" s="1"/>
  <c r="G391" i="5" s="1"/>
  <c r="G380" i="5"/>
  <c r="G384" i="5" s="1"/>
  <c r="G388" i="5" s="1"/>
  <c r="G392" i="5" s="1"/>
  <c r="G379" i="5"/>
  <c r="G378" i="5"/>
  <c r="G382" i="5" s="1"/>
  <c r="G386" i="5" s="1"/>
  <c r="G390" i="5" s="1"/>
  <c r="G381" i="5"/>
  <c r="G385" i="5" s="1"/>
  <c r="G389" i="5" s="1"/>
  <c r="G393" i="5" s="1"/>
  <c r="F381" i="5"/>
  <c r="F385" i="5" s="1"/>
  <c r="F389" i="5" s="1"/>
  <c r="F393" i="5" s="1"/>
  <c r="F378" i="5"/>
  <c r="F382" i="5" s="1"/>
  <c r="F386" i="5" s="1"/>
  <c r="F390" i="5" s="1"/>
  <c r="F325" i="5"/>
  <c r="F321" i="5"/>
  <c r="F317" i="5"/>
  <c r="AA232" i="5"/>
  <c r="AA236" i="5" s="1"/>
  <c r="AA240" i="5" s="1"/>
  <c r="AA244" i="5" s="1"/>
  <c r="Z232" i="5"/>
  <c r="Z236" i="5" s="1"/>
  <c r="Z240" i="5" s="1"/>
  <c r="Z244" i="5" s="1"/>
  <c r="AA231" i="5"/>
  <c r="AA235" i="5" s="1"/>
  <c r="AA239" i="5" s="1"/>
  <c r="AA243" i="5" s="1"/>
  <c r="AA230" i="5"/>
  <c r="AA234" i="5" s="1"/>
  <c r="AA238" i="5" s="1"/>
  <c r="AA242" i="5" s="1"/>
  <c r="AA229" i="5"/>
  <c r="AA233" i="5" s="1"/>
  <c r="AA237" i="5" s="1"/>
  <c r="AA241" i="5" s="1"/>
  <c r="Z229" i="5"/>
  <c r="Z233" i="5" s="1"/>
  <c r="Z237" i="5" s="1"/>
  <c r="Z241" i="5" s="1"/>
  <c r="W232" i="5"/>
  <c r="W236" i="5" s="1"/>
  <c r="W240" i="5" s="1"/>
  <c r="W244" i="5" s="1"/>
  <c r="V232" i="5"/>
  <c r="V236" i="5" s="1"/>
  <c r="V240" i="5" s="1"/>
  <c r="V244" i="5" s="1"/>
  <c r="W231" i="5"/>
  <c r="W235" i="5" s="1"/>
  <c r="W239" i="5" s="1"/>
  <c r="W243" i="5" s="1"/>
  <c r="W230" i="5"/>
  <c r="W234" i="5" s="1"/>
  <c r="W238" i="5" s="1"/>
  <c r="W242" i="5" s="1"/>
  <c r="W229" i="5"/>
  <c r="W233" i="5" s="1"/>
  <c r="W237" i="5" s="1"/>
  <c r="W241" i="5" s="1"/>
  <c r="V229" i="5"/>
  <c r="V233" i="5" s="1"/>
  <c r="V237" i="5" s="1"/>
  <c r="V241" i="5" s="1"/>
  <c r="R233" i="5"/>
  <c r="R237" i="5" s="1"/>
  <c r="R241" i="5" s="1"/>
  <c r="S232" i="5"/>
  <c r="S236" i="5" s="1"/>
  <c r="S240" i="5" s="1"/>
  <c r="S244" i="5" s="1"/>
  <c r="R232" i="5"/>
  <c r="R236" i="5" s="1"/>
  <c r="R240" i="5" s="1"/>
  <c r="R244" i="5" s="1"/>
  <c r="S231" i="5"/>
  <c r="S235" i="5" s="1"/>
  <c r="S239" i="5" s="1"/>
  <c r="S243" i="5" s="1"/>
  <c r="S230" i="5"/>
  <c r="S234" i="5" s="1"/>
  <c r="S238" i="5" s="1"/>
  <c r="S242" i="5" s="1"/>
  <c r="S229" i="5"/>
  <c r="S233" i="5" s="1"/>
  <c r="S237" i="5" s="1"/>
  <c r="S241" i="5" s="1"/>
  <c r="R229" i="5"/>
  <c r="N233" i="5"/>
  <c r="N237" i="5" s="1"/>
  <c r="N241" i="5" s="1"/>
  <c r="O232" i="5"/>
  <c r="O236" i="5" s="1"/>
  <c r="O240" i="5" s="1"/>
  <c r="O244" i="5" s="1"/>
  <c r="N232" i="5"/>
  <c r="N236" i="5" s="1"/>
  <c r="N240" i="5" s="1"/>
  <c r="N244" i="5" s="1"/>
  <c r="O231" i="5"/>
  <c r="O235" i="5" s="1"/>
  <c r="O239" i="5" s="1"/>
  <c r="O243" i="5" s="1"/>
  <c r="O230" i="5"/>
  <c r="O234" i="5" s="1"/>
  <c r="O238" i="5" s="1"/>
  <c r="O242" i="5" s="1"/>
  <c r="O229" i="5"/>
  <c r="O233" i="5" s="1"/>
  <c r="O237" i="5" s="1"/>
  <c r="O241" i="5" s="1"/>
  <c r="N229" i="5"/>
  <c r="K234" i="5"/>
  <c r="K238" i="5" s="1"/>
  <c r="K242" i="5" s="1"/>
  <c r="K232" i="5"/>
  <c r="K236" i="5" s="1"/>
  <c r="K240" i="5" s="1"/>
  <c r="K244" i="5" s="1"/>
  <c r="J232" i="5"/>
  <c r="J236" i="5" s="1"/>
  <c r="J240" i="5" s="1"/>
  <c r="J244" i="5" s="1"/>
  <c r="K231" i="5"/>
  <c r="K235" i="5" s="1"/>
  <c r="K239" i="5" s="1"/>
  <c r="K243" i="5" s="1"/>
  <c r="K230" i="5"/>
  <c r="K229" i="5"/>
  <c r="K233" i="5" s="1"/>
  <c r="K237" i="5" s="1"/>
  <c r="K241" i="5" s="1"/>
  <c r="J229" i="5"/>
  <c r="J233" i="5" s="1"/>
  <c r="J237" i="5" s="1"/>
  <c r="J241" i="5" s="1"/>
  <c r="G233" i="5"/>
  <c r="G237" i="5" s="1"/>
  <c r="G241" i="5" s="1"/>
  <c r="G231" i="5"/>
  <c r="G235" i="5" s="1"/>
  <c r="G239" i="5" s="1"/>
  <c r="G243" i="5" s="1"/>
  <c r="G230" i="5"/>
  <c r="G234" i="5" s="1"/>
  <c r="G238" i="5" s="1"/>
  <c r="G242" i="5" s="1"/>
  <c r="G232" i="5"/>
  <c r="G236" i="5" s="1"/>
  <c r="G240" i="5" s="1"/>
  <c r="G244" i="5" s="1"/>
  <c r="G229" i="5"/>
  <c r="F232" i="5"/>
  <c r="F236" i="5" s="1"/>
  <c r="F240" i="5" s="1"/>
  <c r="F244" i="5" s="1"/>
  <c r="F229" i="5"/>
  <c r="F233" i="5" s="1"/>
  <c r="F237" i="5" s="1"/>
  <c r="F241" i="5" s="1"/>
  <c r="F168" i="5"/>
  <c r="F172" i="5" s="1"/>
  <c r="F176" i="5" s="1"/>
  <c r="F32" i="5"/>
  <c r="F36" i="5" s="1"/>
  <c r="G32" i="5"/>
  <c r="G36" i="5" s="1"/>
  <c r="G33" i="5"/>
  <c r="G34" i="5"/>
  <c r="G38" i="5" s="1"/>
  <c r="F35" i="5"/>
  <c r="F39" i="5" s="1"/>
  <c r="G35" i="5"/>
  <c r="G39" i="5" s="1"/>
  <c r="G37" i="5"/>
  <c r="F44" i="5"/>
  <c r="G44" i="5"/>
  <c r="G45" i="5"/>
  <c r="G46" i="5"/>
  <c r="F47" i="5"/>
  <c r="G47" i="5"/>
  <c r="Z16" i="5"/>
  <c r="Z20" i="5" s="1"/>
  <c r="Z24" i="5" s="1"/>
  <c r="AA15" i="5"/>
  <c r="AA19" i="5" s="1"/>
  <c r="AA23" i="5" s="1"/>
  <c r="AA27" i="5" s="1"/>
  <c r="Z15" i="5"/>
  <c r="Z19" i="5" s="1"/>
  <c r="Z23" i="5" s="1"/>
  <c r="Z27" i="5" s="1"/>
  <c r="AA14" i="5"/>
  <c r="AA18" i="5" s="1"/>
  <c r="AA22" i="5" s="1"/>
  <c r="AA26" i="5" s="1"/>
  <c r="AA13" i="5"/>
  <c r="AA17" i="5" s="1"/>
  <c r="AA21" i="5" s="1"/>
  <c r="AA25" i="5" s="1"/>
  <c r="AA12" i="5"/>
  <c r="AA16" i="5" s="1"/>
  <c r="AA20" i="5" s="1"/>
  <c r="AA24" i="5" s="1"/>
  <c r="Z12" i="5"/>
  <c r="W15" i="5"/>
  <c r="W19" i="5" s="1"/>
  <c r="W23" i="5" s="1"/>
  <c r="W27" i="5" s="1"/>
  <c r="V15" i="5"/>
  <c r="V19" i="5" s="1"/>
  <c r="V23" i="5" s="1"/>
  <c r="V27" i="5" s="1"/>
  <c r="W14" i="5"/>
  <c r="W18" i="5" s="1"/>
  <c r="W22" i="5" s="1"/>
  <c r="W26" i="5" s="1"/>
  <c r="W13" i="5"/>
  <c r="W17" i="5" s="1"/>
  <c r="W21" i="5" s="1"/>
  <c r="W25" i="5" s="1"/>
  <c r="W12" i="5"/>
  <c r="W16" i="5" s="1"/>
  <c r="W20" i="5" s="1"/>
  <c r="W24" i="5" s="1"/>
  <c r="V12" i="5"/>
  <c r="V16" i="5" s="1"/>
  <c r="V20" i="5" s="1"/>
  <c r="V24" i="5" s="1"/>
  <c r="S15" i="5"/>
  <c r="S19" i="5" s="1"/>
  <c r="S23" i="5" s="1"/>
  <c r="S27" i="5" s="1"/>
  <c r="R15" i="5"/>
  <c r="R19" i="5" s="1"/>
  <c r="R23" i="5" s="1"/>
  <c r="R27" i="5" s="1"/>
  <c r="S14" i="5"/>
  <c r="S18" i="5" s="1"/>
  <c r="S22" i="5" s="1"/>
  <c r="S26" i="5" s="1"/>
  <c r="S13" i="5"/>
  <c r="S17" i="5" s="1"/>
  <c r="S21" i="5" s="1"/>
  <c r="S25" i="5" s="1"/>
  <c r="S12" i="5"/>
  <c r="S16" i="5" s="1"/>
  <c r="S20" i="5" s="1"/>
  <c r="S24" i="5" s="1"/>
  <c r="R12" i="5"/>
  <c r="R16" i="5" s="1"/>
  <c r="R20" i="5" s="1"/>
  <c r="R24" i="5" s="1"/>
  <c r="N19" i="5"/>
  <c r="N23" i="5" s="1"/>
  <c r="N27" i="5" s="1"/>
  <c r="O15" i="5"/>
  <c r="O19" i="5" s="1"/>
  <c r="O23" i="5" s="1"/>
  <c r="O27" i="5" s="1"/>
  <c r="N15" i="5"/>
  <c r="O14" i="5"/>
  <c r="O18" i="5" s="1"/>
  <c r="O22" i="5" s="1"/>
  <c r="O26" i="5" s="1"/>
  <c r="O13" i="5"/>
  <c r="O17" i="5" s="1"/>
  <c r="O21" i="5" s="1"/>
  <c r="O25" i="5" s="1"/>
  <c r="O12" i="5"/>
  <c r="O16" i="5" s="1"/>
  <c r="O20" i="5" s="1"/>
  <c r="O24" i="5" s="1"/>
  <c r="N12" i="5"/>
  <c r="N16" i="5" s="1"/>
  <c r="N20" i="5" s="1"/>
  <c r="N24" i="5" s="1"/>
  <c r="J12" i="5"/>
  <c r="K12" i="5"/>
  <c r="K13" i="5"/>
  <c r="K14" i="5"/>
  <c r="J15" i="5"/>
  <c r="K15" i="5"/>
  <c r="G18" i="5"/>
  <c r="G22" i="5" s="1"/>
  <c r="G26" i="5" s="1"/>
  <c r="G19" i="5"/>
  <c r="G23" i="5" s="1"/>
  <c r="G27" i="5" s="1"/>
  <c r="G16" i="5"/>
  <c r="G20" i="5" s="1"/>
  <c r="G24" i="5" s="1"/>
  <c r="F19" i="5"/>
  <c r="F23" i="5" s="1"/>
  <c r="F27" i="5" s="1"/>
  <c r="C5" i="4" l="1"/>
  <c r="C4" i="4"/>
  <c r="P1" i="5"/>
  <c r="E1" i="5"/>
  <c r="AA345" i="5"/>
  <c r="AA349" i="5" s="1"/>
  <c r="AA353" i="5" s="1"/>
  <c r="AA357" i="5" s="1"/>
  <c r="AA361" i="5" s="1"/>
  <c r="AA365" i="5" s="1"/>
  <c r="AA369" i="5" s="1"/>
  <c r="AA373" i="5" s="1"/>
  <c r="Z345" i="5"/>
  <c r="Z349" i="5" s="1"/>
  <c r="Z353" i="5" s="1"/>
  <c r="Z357" i="5" s="1"/>
  <c r="Z361" i="5" s="1"/>
  <c r="Z365" i="5" s="1"/>
  <c r="Z369" i="5" s="1"/>
  <c r="Z373" i="5" s="1"/>
  <c r="AA344" i="5"/>
  <c r="AA348" i="5" s="1"/>
  <c r="AA352" i="5" s="1"/>
  <c r="AA356" i="5" s="1"/>
  <c r="AA360" i="5" s="1"/>
  <c r="AA364" i="5" s="1"/>
  <c r="AA368" i="5" s="1"/>
  <c r="AA372" i="5" s="1"/>
  <c r="AA343" i="5"/>
  <c r="AA347" i="5" s="1"/>
  <c r="AA351" i="5" s="1"/>
  <c r="AA355" i="5" s="1"/>
  <c r="AA359" i="5" s="1"/>
  <c r="AA363" i="5" s="1"/>
  <c r="AA367" i="5" s="1"/>
  <c r="AA371" i="5" s="1"/>
  <c r="AA342" i="5"/>
  <c r="AA346" i="5" s="1"/>
  <c r="AA350" i="5" s="1"/>
  <c r="AA354" i="5" s="1"/>
  <c r="AA358" i="5" s="1"/>
  <c r="AA362" i="5" s="1"/>
  <c r="AA366" i="5" s="1"/>
  <c r="AA370" i="5" s="1"/>
  <c r="Z342" i="5"/>
  <c r="Z346" i="5" s="1"/>
  <c r="Z350" i="5" s="1"/>
  <c r="Z354" i="5" s="1"/>
  <c r="Z358" i="5" s="1"/>
  <c r="Z362" i="5" s="1"/>
  <c r="Z366" i="5" s="1"/>
  <c r="Z370" i="5" s="1"/>
  <c r="V346" i="5"/>
  <c r="V350" i="5" s="1"/>
  <c r="V354" i="5" s="1"/>
  <c r="V358" i="5" s="1"/>
  <c r="V362" i="5" s="1"/>
  <c r="V366" i="5" s="1"/>
  <c r="V370" i="5" s="1"/>
  <c r="W345" i="5"/>
  <c r="W349" i="5" s="1"/>
  <c r="W353" i="5" s="1"/>
  <c r="W357" i="5" s="1"/>
  <c r="W361" i="5" s="1"/>
  <c r="W365" i="5" s="1"/>
  <c r="W369" i="5" s="1"/>
  <c r="W373" i="5" s="1"/>
  <c r="V345" i="5"/>
  <c r="V349" i="5" s="1"/>
  <c r="V353" i="5" s="1"/>
  <c r="V357" i="5" s="1"/>
  <c r="V361" i="5" s="1"/>
  <c r="V365" i="5" s="1"/>
  <c r="V369" i="5" s="1"/>
  <c r="V373" i="5" s="1"/>
  <c r="W344" i="5"/>
  <c r="W348" i="5" s="1"/>
  <c r="W352" i="5" s="1"/>
  <c r="W356" i="5" s="1"/>
  <c r="W360" i="5" s="1"/>
  <c r="W364" i="5" s="1"/>
  <c r="W368" i="5" s="1"/>
  <c r="W372" i="5" s="1"/>
  <c r="W343" i="5"/>
  <c r="W347" i="5" s="1"/>
  <c r="W351" i="5" s="1"/>
  <c r="W355" i="5" s="1"/>
  <c r="W359" i="5" s="1"/>
  <c r="W363" i="5" s="1"/>
  <c r="W367" i="5" s="1"/>
  <c r="W371" i="5" s="1"/>
  <c r="W342" i="5"/>
  <c r="W346" i="5" s="1"/>
  <c r="W350" i="5" s="1"/>
  <c r="W354" i="5" s="1"/>
  <c r="W358" i="5" s="1"/>
  <c r="W362" i="5" s="1"/>
  <c r="W366" i="5" s="1"/>
  <c r="W370" i="5" s="1"/>
  <c r="V342" i="5"/>
  <c r="S345" i="5"/>
  <c r="S349" i="5" s="1"/>
  <c r="S353" i="5" s="1"/>
  <c r="S357" i="5" s="1"/>
  <c r="S361" i="5" s="1"/>
  <c r="S365" i="5" s="1"/>
  <c r="S369" i="5" s="1"/>
  <c r="S373" i="5" s="1"/>
  <c r="R345" i="5"/>
  <c r="R349" i="5" s="1"/>
  <c r="R353" i="5" s="1"/>
  <c r="R357" i="5" s="1"/>
  <c r="R361" i="5" s="1"/>
  <c r="R365" i="5" s="1"/>
  <c r="R369" i="5" s="1"/>
  <c r="R373" i="5" s="1"/>
  <c r="S344" i="5"/>
  <c r="S348" i="5" s="1"/>
  <c r="S352" i="5" s="1"/>
  <c r="S356" i="5" s="1"/>
  <c r="S360" i="5" s="1"/>
  <c r="S364" i="5" s="1"/>
  <c r="S368" i="5" s="1"/>
  <c r="S372" i="5" s="1"/>
  <c r="S343" i="5"/>
  <c r="S347" i="5" s="1"/>
  <c r="S351" i="5" s="1"/>
  <c r="S355" i="5" s="1"/>
  <c r="S359" i="5" s="1"/>
  <c r="S363" i="5" s="1"/>
  <c r="S367" i="5" s="1"/>
  <c r="S371" i="5" s="1"/>
  <c r="S342" i="5"/>
  <c r="S346" i="5" s="1"/>
  <c r="S350" i="5" s="1"/>
  <c r="S354" i="5" s="1"/>
  <c r="S358" i="5" s="1"/>
  <c r="S362" i="5" s="1"/>
  <c r="S366" i="5" s="1"/>
  <c r="S370" i="5" s="1"/>
  <c r="R342" i="5"/>
  <c r="R346" i="5" s="1"/>
  <c r="R350" i="5" s="1"/>
  <c r="R354" i="5" s="1"/>
  <c r="R358" i="5" s="1"/>
  <c r="R362" i="5" s="1"/>
  <c r="R366" i="5" s="1"/>
  <c r="R370" i="5" s="1"/>
  <c r="N349" i="5"/>
  <c r="N353" i="5" s="1"/>
  <c r="N357" i="5" s="1"/>
  <c r="N361" i="5" s="1"/>
  <c r="N365" i="5" s="1"/>
  <c r="N369" i="5" s="1"/>
  <c r="N373" i="5" s="1"/>
  <c r="N346" i="5"/>
  <c r="N350" i="5" s="1"/>
  <c r="N354" i="5" s="1"/>
  <c r="N358" i="5" s="1"/>
  <c r="N362" i="5" s="1"/>
  <c r="N366" i="5" s="1"/>
  <c r="N370" i="5" s="1"/>
  <c r="O345" i="5"/>
  <c r="O349" i="5" s="1"/>
  <c r="O353" i="5" s="1"/>
  <c r="O357" i="5" s="1"/>
  <c r="O361" i="5" s="1"/>
  <c r="O365" i="5" s="1"/>
  <c r="O369" i="5" s="1"/>
  <c r="O373" i="5" s="1"/>
  <c r="N345" i="5"/>
  <c r="O344" i="5"/>
  <c r="O348" i="5" s="1"/>
  <c r="O352" i="5" s="1"/>
  <c r="O356" i="5" s="1"/>
  <c r="O360" i="5" s="1"/>
  <c r="O364" i="5" s="1"/>
  <c r="O368" i="5" s="1"/>
  <c r="O372" i="5" s="1"/>
  <c r="O343" i="5"/>
  <c r="O347" i="5" s="1"/>
  <c r="O351" i="5" s="1"/>
  <c r="O355" i="5" s="1"/>
  <c r="O359" i="5" s="1"/>
  <c r="O363" i="5" s="1"/>
  <c r="O367" i="5" s="1"/>
  <c r="O371" i="5" s="1"/>
  <c r="O342" i="5"/>
  <c r="O346" i="5" s="1"/>
  <c r="O350" i="5" s="1"/>
  <c r="O354" i="5" s="1"/>
  <c r="O358" i="5" s="1"/>
  <c r="O362" i="5" s="1"/>
  <c r="O366" i="5" s="1"/>
  <c r="O370" i="5" s="1"/>
  <c r="N342" i="5"/>
  <c r="K346" i="5"/>
  <c r="K350" i="5" s="1"/>
  <c r="K354" i="5" s="1"/>
  <c r="K358" i="5" s="1"/>
  <c r="K362" i="5" s="1"/>
  <c r="K366" i="5" s="1"/>
  <c r="K370" i="5" s="1"/>
  <c r="K345" i="5"/>
  <c r="K349" i="5" s="1"/>
  <c r="K353" i="5" s="1"/>
  <c r="K357" i="5" s="1"/>
  <c r="K361" i="5" s="1"/>
  <c r="K365" i="5" s="1"/>
  <c r="K369" i="5" s="1"/>
  <c r="K373" i="5" s="1"/>
  <c r="J345" i="5"/>
  <c r="J349" i="5" s="1"/>
  <c r="J353" i="5" s="1"/>
  <c r="J357" i="5" s="1"/>
  <c r="J361" i="5" s="1"/>
  <c r="J365" i="5" s="1"/>
  <c r="J369" i="5" s="1"/>
  <c r="J373" i="5" s="1"/>
  <c r="K344" i="5"/>
  <c r="K348" i="5" s="1"/>
  <c r="K352" i="5" s="1"/>
  <c r="K356" i="5" s="1"/>
  <c r="K360" i="5" s="1"/>
  <c r="K364" i="5" s="1"/>
  <c r="K368" i="5" s="1"/>
  <c r="K372" i="5" s="1"/>
  <c r="K343" i="5"/>
  <c r="K347" i="5" s="1"/>
  <c r="K351" i="5" s="1"/>
  <c r="K355" i="5" s="1"/>
  <c r="K359" i="5" s="1"/>
  <c r="K363" i="5" s="1"/>
  <c r="K367" i="5" s="1"/>
  <c r="K371" i="5" s="1"/>
  <c r="K342" i="5"/>
  <c r="J342" i="5"/>
  <c r="J346" i="5" s="1"/>
  <c r="J350" i="5" s="1"/>
  <c r="J354" i="5" s="1"/>
  <c r="J358" i="5" s="1"/>
  <c r="J362" i="5" s="1"/>
  <c r="J366" i="5" s="1"/>
  <c r="J370" i="5" s="1"/>
  <c r="G349" i="5"/>
  <c r="G353" i="5" s="1"/>
  <c r="G357" i="5" s="1"/>
  <c r="G361" i="5" s="1"/>
  <c r="G365" i="5" s="1"/>
  <c r="G369" i="5" s="1"/>
  <c r="G373" i="5" s="1"/>
  <c r="G345" i="5"/>
  <c r="F345" i="5"/>
  <c r="F349" i="5" s="1"/>
  <c r="F353" i="5" s="1"/>
  <c r="F357" i="5" s="1"/>
  <c r="F361" i="5" s="1"/>
  <c r="F365" i="5" s="1"/>
  <c r="F369" i="5" s="1"/>
  <c r="F373" i="5" s="1"/>
  <c r="Z586" i="5"/>
  <c r="Z590" i="5" s="1"/>
  <c r="Z594" i="5" s="1"/>
  <c r="AA582" i="5"/>
  <c r="AA586" i="5" s="1"/>
  <c r="AA590" i="5" s="1"/>
  <c r="AA594" i="5" s="1"/>
  <c r="Z582" i="5"/>
  <c r="AA581" i="5"/>
  <c r="AA585" i="5" s="1"/>
  <c r="AA589" i="5" s="1"/>
  <c r="AA593" i="5" s="1"/>
  <c r="AA580" i="5"/>
  <c r="AA584" i="5" s="1"/>
  <c r="AA588" i="5" s="1"/>
  <c r="AA592" i="5" s="1"/>
  <c r="AA579" i="5"/>
  <c r="AA583" i="5" s="1"/>
  <c r="AA587" i="5" s="1"/>
  <c r="AA591" i="5" s="1"/>
  <c r="Z579" i="5"/>
  <c r="Z583" i="5" s="1"/>
  <c r="Z587" i="5" s="1"/>
  <c r="Z591" i="5" s="1"/>
  <c r="W582" i="5"/>
  <c r="W586" i="5" s="1"/>
  <c r="W590" i="5" s="1"/>
  <c r="W594" i="5" s="1"/>
  <c r="V582" i="5"/>
  <c r="V586" i="5" s="1"/>
  <c r="V590" i="5" s="1"/>
  <c r="V594" i="5" s="1"/>
  <c r="W581" i="5"/>
  <c r="W585" i="5" s="1"/>
  <c r="W589" i="5" s="1"/>
  <c r="W593" i="5" s="1"/>
  <c r="W580" i="5"/>
  <c r="W584" i="5" s="1"/>
  <c r="W588" i="5" s="1"/>
  <c r="W592" i="5" s="1"/>
  <c r="W579" i="5"/>
  <c r="W583" i="5" s="1"/>
  <c r="W587" i="5" s="1"/>
  <c r="W591" i="5" s="1"/>
  <c r="V579" i="5"/>
  <c r="V583" i="5" s="1"/>
  <c r="V587" i="5" s="1"/>
  <c r="V591" i="5" s="1"/>
  <c r="R583" i="5"/>
  <c r="R587" i="5" s="1"/>
  <c r="R591" i="5" s="1"/>
  <c r="S582" i="5"/>
  <c r="S586" i="5" s="1"/>
  <c r="S590" i="5" s="1"/>
  <c r="S594" i="5" s="1"/>
  <c r="R582" i="5"/>
  <c r="R586" i="5" s="1"/>
  <c r="R590" i="5" s="1"/>
  <c r="R594" i="5" s="1"/>
  <c r="S581" i="5"/>
  <c r="S585" i="5" s="1"/>
  <c r="S589" i="5" s="1"/>
  <c r="S593" i="5" s="1"/>
  <c r="S580" i="5"/>
  <c r="S584" i="5" s="1"/>
  <c r="S588" i="5" s="1"/>
  <c r="S592" i="5" s="1"/>
  <c r="S579" i="5"/>
  <c r="S583" i="5" s="1"/>
  <c r="S587" i="5" s="1"/>
  <c r="S591" i="5" s="1"/>
  <c r="R579" i="5"/>
  <c r="O583" i="5"/>
  <c r="O587" i="5" s="1"/>
  <c r="O591" i="5" s="1"/>
  <c r="O582" i="5"/>
  <c r="O586" i="5" s="1"/>
  <c r="O590" i="5" s="1"/>
  <c r="O594" i="5" s="1"/>
  <c r="N582" i="5"/>
  <c r="N586" i="5" s="1"/>
  <c r="N590" i="5" s="1"/>
  <c r="N594" i="5" s="1"/>
  <c r="O581" i="5"/>
  <c r="O585" i="5" s="1"/>
  <c r="O589" i="5" s="1"/>
  <c r="O593" i="5" s="1"/>
  <c r="O580" i="5"/>
  <c r="O584" i="5" s="1"/>
  <c r="O588" i="5" s="1"/>
  <c r="O592" i="5" s="1"/>
  <c r="O579" i="5"/>
  <c r="N579" i="5"/>
  <c r="N583" i="5" s="1"/>
  <c r="N587" i="5" s="1"/>
  <c r="N591" i="5" s="1"/>
  <c r="J586" i="5"/>
  <c r="J590" i="5" s="1"/>
  <c r="J594" i="5" s="1"/>
  <c r="K582" i="5"/>
  <c r="K586" i="5" s="1"/>
  <c r="K590" i="5" s="1"/>
  <c r="K594" i="5" s="1"/>
  <c r="J582" i="5"/>
  <c r="K581" i="5"/>
  <c r="K585" i="5" s="1"/>
  <c r="K589" i="5" s="1"/>
  <c r="K593" i="5" s="1"/>
  <c r="K580" i="5"/>
  <c r="K584" i="5" s="1"/>
  <c r="K588" i="5" s="1"/>
  <c r="K592" i="5" s="1"/>
  <c r="K579" i="5"/>
  <c r="K583" i="5" s="1"/>
  <c r="K587" i="5" s="1"/>
  <c r="K591" i="5" s="1"/>
  <c r="J579" i="5"/>
  <c r="J583" i="5" s="1"/>
  <c r="J587" i="5" s="1"/>
  <c r="J591" i="5" s="1"/>
  <c r="G586" i="5"/>
  <c r="G590" i="5" s="1"/>
  <c r="G594" i="5" s="1"/>
  <c r="G581" i="5"/>
  <c r="G585" i="5" s="1"/>
  <c r="G589" i="5" s="1"/>
  <c r="G593" i="5" s="1"/>
  <c r="G580" i="5"/>
  <c r="G584" i="5" s="1"/>
  <c r="G588" i="5" s="1"/>
  <c r="G592" i="5" s="1"/>
  <c r="G579" i="5"/>
  <c r="G583" i="5" s="1"/>
  <c r="G587" i="5" s="1"/>
  <c r="G591" i="5" s="1"/>
  <c r="G582" i="5"/>
  <c r="F582" i="5"/>
  <c r="F586" i="5" s="1"/>
  <c r="F590" i="5" s="1"/>
  <c r="F594" i="5" s="1"/>
  <c r="F579" i="5"/>
  <c r="F583" i="5" s="1"/>
  <c r="F587" i="5" s="1"/>
  <c r="F591" i="5" s="1"/>
  <c r="Z574" i="5"/>
  <c r="AA570" i="5"/>
  <c r="AA574" i="5" s="1"/>
  <c r="Z570" i="5"/>
  <c r="AA569" i="5"/>
  <c r="AA573" i="5" s="1"/>
  <c r="AA568" i="5"/>
  <c r="AA572" i="5" s="1"/>
  <c r="AA567" i="5"/>
  <c r="AA571" i="5" s="1"/>
  <c r="Z567" i="5"/>
  <c r="Z571" i="5" s="1"/>
  <c r="W571" i="5"/>
  <c r="W570" i="5"/>
  <c r="W574" i="5" s="1"/>
  <c r="V570" i="5"/>
  <c r="V574" i="5" s="1"/>
  <c r="W569" i="5"/>
  <c r="W573" i="5" s="1"/>
  <c r="W568" i="5"/>
  <c r="W572" i="5" s="1"/>
  <c r="W567" i="5"/>
  <c r="V567" i="5"/>
  <c r="V571" i="5" s="1"/>
  <c r="R571" i="5"/>
  <c r="S570" i="5"/>
  <c r="S574" i="5" s="1"/>
  <c r="R570" i="5"/>
  <c r="R574" i="5" s="1"/>
  <c r="S569" i="5"/>
  <c r="S573" i="5" s="1"/>
  <c r="S568" i="5"/>
  <c r="S572" i="5" s="1"/>
  <c r="S567" i="5"/>
  <c r="S571" i="5" s="1"/>
  <c r="R567" i="5"/>
  <c r="O570" i="5"/>
  <c r="O574" i="5" s="1"/>
  <c r="N570" i="5"/>
  <c r="N574" i="5" s="1"/>
  <c r="O569" i="5"/>
  <c r="O573" i="5" s="1"/>
  <c r="O568" i="5"/>
  <c r="O572" i="5" s="1"/>
  <c r="O567" i="5"/>
  <c r="O571" i="5" s="1"/>
  <c r="N567" i="5"/>
  <c r="N571" i="5" s="1"/>
  <c r="K570" i="5"/>
  <c r="K574" i="5" s="1"/>
  <c r="J570" i="5"/>
  <c r="J574" i="5" s="1"/>
  <c r="K569" i="5"/>
  <c r="K573" i="5" s="1"/>
  <c r="K568" i="5"/>
  <c r="K572" i="5" s="1"/>
  <c r="K567" i="5"/>
  <c r="K571" i="5" s="1"/>
  <c r="J567" i="5"/>
  <c r="J571" i="5" s="1"/>
  <c r="F574" i="5"/>
  <c r="G569" i="5"/>
  <c r="G573" i="5" s="1"/>
  <c r="G568" i="5"/>
  <c r="G572" i="5" s="1"/>
  <c r="G567" i="5"/>
  <c r="G571" i="5" s="1"/>
  <c r="G570" i="5"/>
  <c r="G574" i="5" s="1"/>
  <c r="F570" i="5"/>
  <c r="F567" i="5"/>
  <c r="F571" i="5" s="1"/>
  <c r="AA551" i="5"/>
  <c r="AA555" i="5" s="1"/>
  <c r="AA559" i="5" s="1"/>
  <c r="Z551" i="5"/>
  <c r="Z555" i="5" s="1"/>
  <c r="Z559" i="5" s="1"/>
  <c r="AA550" i="5"/>
  <c r="AA554" i="5" s="1"/>
  <c r="AA558" i="5" s="1"/>
  <c r="AA562" i="5" s="1"/>
  <c r="Z550" i="5"/>
  <c r="Z554" i="5" s="1"/>
  <c r="Z558" i="5" s="1"/>
  <c r="Z562" i="5" s="1"/>
  <c r="AA549" i="5"/>
  <c r="AA553" i="5" s="1"/>
  <c r="AA557" i="5" s="1"/>
  <c r="AA561" i="5" s="1"/>
  <c r="AA548" i="5"/>
  <c r="AA552" i="5" s="1"/>
  <c r="AA556" i="5" s="1"/>
  <c r="AA560" i="5" s="1"/>
  <c r="AA547" i="5"/>
  <c r="Z547" i="5"/>
  <c r="V551" i="5"/>
  <c r="V555" i="5" s="1"/>
  <c r="V559" i="5" s="1"/>
  <c r="W550" i="5"/>
  <c r="W554" i="5" s="1"/>
  <c r="W558" i="5" s="1"/>
  <c r="W562" i="5" s="1"/>
  <c r="V550" i="5"/>
  <c r="V554" i="5" s="1"/>
  <c r="V558" i="5" s="1"/>
  <c r="V562" i="5" s="1"/>
  <c r="W549" i="5"/>
  <c r="W553" i="5" s="1"/>
  <c r="W557" i="5" s="1"/>
  <c r="W561" i="5" s="1"/>
  <c r="W548" i="5"/>
  <c r="W552" i="5" s="1"/>
  <c r="W556" i="5" s="1"/>
  <c r="W560" i="5" s="1"/>
  <c r="W547" i="5"/>
  <c r="W551" i="5" s="1"/>
  <c r="W555" i="5" s="1"/>
  <c r="W559" i="5" s="1"/>
  <c r="V547" i="5"/>
  <c r="S550" i="5"/>
  <c r="S554" i="5" s="1"/>
  <c r="S558" i="5" s="1"/>
  <c r="S562" i="5" s="1"/>
  <c r="R550" i="5"/>
  <c r="R554" i="5" s="1"/>
  <c r="R558" i="5" s="1"/>
  <c r="R562" i="5" s="1"/>
  <c r="S549" i="5"/>
  <c r="S553" i="5" s="1"/>
  <c r="S557" i="5" s="1"/>
  <c r="S561" i="5" s="1"/>
  <c r="S548" i="5"/>
  <c r="S552" i="5" s="1"/>
  <c r="S556" i="5" s="1"/>
  <c r="S560" i="5" s="1"/>
  <c r="S547" i="5"/>
  <c r="S551" i="5" s="1"/>
  <c r="S555" i="5" s="1"/>
  <c r="S559" i="5" s="1"/>
  <c r="R547" i="5"/>
  <c r="R551" i="5" s="1"/>
  <c r="R555" i="5" s="1"/>
  <c r="R559" i="5" s="1"/>
  <c r="O550" i="5"/>
  <c r="O554" i="5" s="1"/>
  <c r="O558" i="5" s="1"/>
  <c r="O562" i="5" s="1"/>
  <c r="N550" i="5"/>
  <c r="N554" i="5" s="1"/>
  <c r="N558" i="5" s="1"/>
  <c r="N562" i="5" s="1"/>
  <c r="O549" i="5"/>
  <c r="O553" i="5" s="1"/>
  <c r="O557" i="5" s="1"/>
  <c r="O561" i="5" s="1"/>
  <c r="O548" i="5"/>
  <c r="O552" i="5" s="1"/>
  <c r="O556" i="5" s="1"/>
  <c r="O560" i="5" s="1"/>
  <c r="O547" i="5"/>
  <c r="O551" i="5" s="1"/>
  <c r="O555" i="5" s="1"/>
  <c r="O559" i="5" s="1"/>
  <c r="N547" i="5"/>
  <c r="N551" i="5" s="1"/>
  <c r="N555" i="5" s="1"/>
  <c r="N559" i="5" s="1"/>
  <c r="K550" i="5"/>
  <c r="K554" i="5" s="1"/>
  <c r="K558" i="5" s="1"/>
  <c r="K562" i="5" s="1"/>
  <c r="J550" i="5"/>
  <c r="J554" i="5" s="1"/>
  <c r="J558" i="5" s="1"/>
  <c r="J562" i="5" s="1"/>
  <c r="K549" i="5"/>
  <c r="K553" i="5" s="1"/>
  <c r="K557" i="5" s="1"/>
  <c r="K561" i="5" s="1"/>
  <c r="K548" i="5"/>
  <c r="K552" i="5" s="1"/>
  <c r="K556" i="5" s="1"/>
  <c r="K560" i="5" s="1"/>
  <c r="K547" i="5"/>
  <c r="K551" i="5" s="1"/>
  <c r="K555" i="5" s="1"/>
  <c r="K559" i="5" s="1"/>
  <c r="J547" i="5"/>
  <c r="J551" i="5" s="1"/>
  <c r="J555" i="5" s="1"/>
  <c r="J559" i="5" s="1"/>
  <c r="F558" i="5"/>
  <c r="F562" i="5" s="1"/>
  <c r="F554" i="5"/>
  <c r="G549" i="5"/>
  <c r="G553" i="5" s="1"/>
  <c r="G557" i="5" s="1"/>
  <c r="G561" i="5" s="1"/>
  <c r="G548" i="5"/>
  <c r="G552" i="5" s="1"/>
  <c r="G556" i="5" s="1"/>
  <c r="G560" i="5" s="1"/>
  <c r="G547" i="5"/>
  <c r="G551" i="5" s="1"/>
  <c r="G555" i="5" s="1"/>
  <c r="G559" i="5" s="1"/>
  <c r="G550" i="5"/>
  <c r="G554" i="5" s="1"/>
  <c r="G558" i="5" s="1"/>
  <c r="G562" i="5" s="1"/>
  <c r="F550" i="5"/>
  <c r="F547" i="5"/>
  <c r="F551" i="5" s="1"/>
  <c r="F555" i="5" s="1"/>
  <c r="F559" i="5" s="1"/>
  <c r="AA494" i="5"/>
  <c r="AA498" i="5" s="1"/>
  <c r="AA502" i="5" s="1"/>
  <c r="AA506" i="5" s="1"/>
  <c r="AA510" i="5" s="1"/>
  <c r="AA514" i="5" s="1"/>
  <c r="AA518" i="5" s="1"/>
  <c r="AA522" i="5" s="1"/>
  <c r="Z494" i="5"/>
  <c r="Z498" i="5" s="1"/>
  <c r="Z502" i="5" s="1"/>
  <c r="Z506" i="5" s="1"/>
  <c r="Z510" i="5" s="1"/>
  <c r="Z514" i="5" s="1"/>
  <c r="Z518" i="5" s="1"/>
  <c r="Z522" i="5" s="1"/>
  <c r="AA493" i="5"/>
  <c r="AA497" i="5" s="1"/>
  <c r="AA501" i="5" s="1"/>
  <c r="AA505" i="5" s="1"/>
  <c r="AA509" i="5" s="1"/>
  <c r="AA513" i="5" s="1"/>
  <c r="AA517" i="5" s="1"/>
  <c r="AA521" i="5" s="1"/>
  <c r="AA492" i="5"/>
  <c r="AA496" i="5" s="1"/>
  <c r="AA500" i="5" s="1"/>
  <c r="AA504" i="5" s="1"/>
  <c r="AA508" i="5" s="1"/>
  <c r="AA512" i="5" s="1"/>
  <c r="AA516" i="5" s="1"/>
  <c r="AA520" i="5" s="1"/>
  <c r="AA491" i="5"/>
  <c r="AA495" i="5" s="1"/>
  <c r="AA499" i="5" s="1"/>
  <c r="AA503" i="5" s="1"/>
  <c r="AA507" i="5" s="1"/>
  <c r="AA511" i="5" s="1"/>
  <c r="AA515" i="5" s="1"/>
  <c r="AA519" i="5" s="1"/>
  <c r="Z491" i="5"/>
  <c r="Z495" i="5" s="1"/>
  <c r="Z499" i="5" s="1"/>
  <c r="Z503" i="5" s="1"/>
  <c r="Z507" i="5" s="1"/>
  <c r="Z511" i="5" s="1"/>
  <c r="Z515" i="5" s="1"/>
  <c r="Z519" i="5" s="1"/>
  <c r="W494" i="5"/>
  <c r="W498" i="5" s="1"/>
  <c r="W502" i="5" s="1"/>
  <c r="W506" i="5" s="1"/>
  <c r="W510" i="5" s="1"/>
  <c r="W514" i="5" s="1"/>
  <c r="W518" i="5" s="1"/>
  <c r="W522" i="5" s="1"/>
  <c r="V494" i="5"/>
  <c r="V498" i="5" s="1"/>
  <c r="V502" i="5" s="1"/>
  <c r="V506" i="5" s="1"/>
  <c r="V510" i="5" s="1"/>
  <c r="V514" i="5" s="1"/>
  <c r="V518" i="5" s="1"/>
  <c r="V522" i="5" s="1"/>
  <c r="W493" i="5"/>
  <c r="W497" i="5" s="1"/>
  <c r="W501" i="5" s="1"/>
  <c r="W505" i="5" s="1"/>
  <c r="W509" i="5" s="1"/>
  <c r="W513" i="5" s="1"/>
  <c r="W517" i="5" s="1"/>
  <c r="W521" i="5" s="1"/>
  <c r="W492" i="5"/>
  <c r="W496" i="5" s="1"/>
  <c r="W500" i="5" s="1"/>
  <c r="W504" i="5" s="1"/>
  <c r="W508" i="5" s="1"/>
  <c r="W512" i="5" s="1"/>
  <c r="W516" i="5" s="1"/>
  <c r="W520" i="5" s="1"/>
  <c r="W491" i="5"/>
  <c r="W495" i="5" s="1"/>
  <c r="W499" i="5" s="1"/>
  <c r="W503" i="5" s="1"/>
  <c r="W507" i="5" s="1"/>
  <c r="W511" i="5" s="1"/>
  <c r="W515" i="5" s="1"/>
  <c r="W519" i="5" s="1"/>
  <c r="V491" i="5"/>
  <c r="V495" i="5" s="1"/>
  <c r="V499" i="5" s="1"/>
  <c r="V503" i="5" s="1"/>
  <c r="V507" i="5" s="1"/>
  <c r="V511" i="5" s="1"/>
  <c r="V515" i="5" s="1"/>
  <c r="V519" i="5" s="1"/>
  <c r="S494" i="5"/>
  <c r="S498" i="5" s="1"/>
  <c r="S502" i="5" s="1"/>
  <c r="S506" i="5" s="1"/>
  <c r="S510" i="5" s="1"/>
  <c r="S514" i="5" s="1"/>
  <c r="S518" i="5" s="1"/>
  <c r="S522" i="5" s="1"/>
  <c r="R494" i="5"/>
  <c r="R498" i="5" s="1"/>
  <c r="R502" i="5" s="1"/>
  <c r="R506" i="5" s="1"/>
  <c r="R510" i="5" s="1"/>
  <c r="R514" i="5" s="1"/>
  <c r="R518" i="5" s="1"/>
  <c r="R522" i="5" s="1"/>
  <c r="S493" i="5"/>
  <c r="S497" i="5" s="1"/>
  <c r="S501" i="5" s="1"/>
  <c r="S505" i="5" s="1"/>
  <c r="S509" i="5" s="1"/>
  <c r="S513" i="5" s="1"/>
  <c r="S517" i="5" s="1"/>
  <c r="S521" i="5" s="1"/>
  <c r="S492" i="5"/>
  <c r="S496" i="5" s="1"/>
  <c r="S500" i="5" s="1"/>
  <c r="S504" i="5" s="1"/>
  <c r="S508" i="5" s="1"/>
  <c r="S512" i="5" s="1"/>
  <c r="S516" i="5" s="1"/>
  <c r="S520" i="5" s="1"/>
  <c r="S491" i="5"/>
  <c r="S495" i="5" s="1"/>
  <c r="S499" i="5" s="1"/>
  <c r="S503" i="5" s="1"/>
  <c r="S507" i="5" s="1"/>
  <c r="S511" i="5" s="1"/>
  <c r="S515" i="5" s="1"/>
  <c r="S519" i="5" s="1"/>
  <c r="R491" i="5"/>
  <c r="R495" i="5" s="1"/>
  <c r="R499" i="5" s="1"/>
  <c r="R503" i="5" s="1"/>
  <c r="R507" i="5" s="1"/>
  <c r="R511" i="5" s="1"/>
  <c r="R515" i="5" s="1"/>
  <c r="R519" i="5" s="1"/>
  <c r="O494" i="5"/>
  <c r="O498" i="5" s="1"/>
  <c r="O502" i="5" s="1"/>
  <c r="O506" i="5" s="1"/>
  <c r="O510" i="5" s="1"/>
  <c r="O514" i="5" s="1"/>
  <c r="O518" i="5" s="1"/>
  <c r="O522" i="5" s="1"/>
  <c r="N494" i="5"/>
  <c r="N498" i="5" s="1"/>
  <c r="N502" i="5" s="1"/>
  <c r="N506" i="5" s="1"/>
  <c r="N510" i="5" s="1"/>
  <c r="N514" i="5" s="1"/>
  <c r="N518" i="5" s="1"/>
  <c r="N522" i="5" s="1"/>
  <c r="O493" i="5"/>
  <c r="O497" i="5" s="1"/>
  <c r="O501" i="5" s="1"/>
  <c r="O505" i="5" s="1"/>
  <c r="O509" i="5" s="1"/>
  <c r="O513" i="5" s="1"/>
  <c r="O517" i="5" s="1"/>
  <c r="O521" i="5" s="1"/>
  <c r="O492" i="5"/>
  <c r="O496" i="5" s="1"/>
  <c r="O500" i="5" s="1"/>
  <c r="O504" i="5" s="1"/>
  <c r="O508" i="5" s="1"/>
  <c r="O512" i="5" s="1"/>
  <c r="O516" i="5" s="1"/>
  <c r="O520" i="5" s="1"/>
  <c r="O491" i="5"/>
  <c r="O495" i="5" s="1"/>
  <c r="O499" i="5" s="1"/>
  <c r="O503" i="5" s="1"/>
  <c r="O507" i="5" s="1"/>
  <c r="O511" i="5" s="1"/>
  <c r="O515" i="5" s="1"/>
  <c r="O519" i="5" s="1"/>
  <c r="N491" i="5"/>
  <c r="N495" i="5" s="1"/>
  <c r="N499" i="5" s="1"/>
  <c r="N503" i="5" s="1"/>
  <c r="N507" i="5" s="1"/>
  <c r="N511" i="5" s="1"/>
  <c r="N515" i="5" s="1"/>
  <c r="N519" i="5" s="1"/>
  <c r="J498" i="5"/>
  <c r="J502" i="5" s="1"/>
  <c r="J506" i="5" s="1"/>
  <c r="J510" i="5" s="1"/>
  <c r="J514" i="5" s="1"/>
  <c r="J518" i="5" s="1"/>
  <c r="J522" i="5" s="1"/>
  <c r="K494" i="5"/>
  <c r="K498" i="5" s="1"/>
  <c r="K502" i="5" s="1"/>
  <c r="K506" i="5" s="1"/>
  <c r="K510" i="5" s="1"/>
  <c r="K514" i="5" s="1"/>
  <c r="K518" i="5" s="1"/>
  <c r="K522" i="5" s="1"/>
  <c r="J494" i="5"/>
  <c r="K493" i="5"/>
  <c r="K497" i="5" s="1"/>
  <c r="K501" i="5" s="1"/>
  <c r="K505" i="5" s="1"/>
  <c r="K509" i="5" s="1"/>
  <c r="K513" i="5" s="1"/>
  <c r="K517" i="5" s="1"/>
  <c r="K521" i="5" s="1"/>
  <c r="K492" i="5"/>
  <c r="K496" i="5" s="1"/>
  <c r="K500" i="5" s="1"/>
  <c r="K504" i="5" s="1"/>
  <c r="K508" i="5" s="1"/>
  <c r="K512" i="5" s="1"/>
  <c r="K516" i="5" s="1"/>
  <c r="K520" i="5" s="1"/>
  <c r="K491" i="5"/>
  <c r="K495" i="5" s="1"/>
  <c r="K499" i="5" s="1"/>
  <c r="K503" i="5" s="1"/>
  <c r="K507" i="5" s="1"/>
  <c r="K511" i="5" s="1"/>
  <c r="K515" i="5" s="1"/>
  <c r="K519" i="5" s="1"/>
  <c r="J491" i="5"/>
  <c r="J495" i="5" s="1"/>
  <c r="J499" i="5" s="1"/>
  <c r="J503" i="5" s="1"/>
  <c r="J507" i="5" s="1"/>
  <c r="J511" i="5" s="1"/>
  <c r="J515" i="5" s="1"/>
  <c r="J519" i="5" s="1"/>
  <c r="G498" i="5"/>
  <c r="G502" i="5" s="1"/>
  <c r="G506" i="5" s="1"/>
  <c r="G510" i="5" s="1"/>
  <c r="G514" i="5" s="1"/>
  <c r="G518" i="5" s="1"/>
  <c r="G522" i="5" s="1"/>
  <c r="G496" i="5"/>
  <c r="G500" i="5" s="1"/>
  <c r="G504" i="5" s="1"/>
  <c r="G508" i="5" s="1"/>
  <c r="G512" i="5" s="1"/>
  <c r="G516" i="5" s="1"/>
  <c r="G520" i="5" s="1"/>
  <c r="G495" i="5"/>
  <c r="G499" i="5" s="1"/>
  <c r="G503" i="5" s="1"/>
  <c r="G507" i="5" s="1"/>
  <c r="G511" i="5" s="1"/>
  <c r="G515" i="5" s="1"/>
  <c r="G519" i="5" s="1"/>
  <c r="G494" i="5"/>
  <c r="F494" i="5"/>
  <c r="F498" i="5" s="1"/>
  <c r="F502" i="5" s="1"/>
  <c r="F506" i="5" s="1"/>
  <c r="F510" i="5" s="1"/>
  <c r="F514" i="5" s="1"/>
  <c r="F518" i="5" s="1"/>
  <c r="F522" i="5" s="1"/>
  <c r="G493" i="5"/>
  <c r="G497" i="5" s="1"/>
  <c r="G501" i="5" s="1"/>
  <c r="G505" i="5" s="1"/>
  <c r="G509" i="5" s="1"/>
  <c r="G513" i="5" s="1"/>
  <c r="G517" i="5" s="1"/>
  <c r="G521" i="5" s="1"/>
  <c r="G492" i="5"/>
  <c r="G491" i="5"/>
  <c r="F491" i="5"/>
  <c r="F495" i="5" s="1"/>
  <c r="F499" i="5" s="1"/>
  <c r="F503" i="5" s="1"/>
  <c r="F507" i="5" s="1"/>
  <c r="F511" i="5" s="1"/>
  <c r="F515" i="5" s="1"/>
  <c r="F519" i="5" s="1"/>
  <c r="AA482" i="5"/>
  <c r="AA486" i="5" s="1"/>
  <c r="Z482" i="5"/>
  <c r="Z486" i="5" s="1"/>
  <c r="AA481" i="5"/>
  <c r="AA485" i="5" s="1"/>
  <c r="AA480" i="5"/>
  <c r="AA484" i="5" s="1"/>
  <c r="AA479" i="5"/>
  <c r="AA483" i="5" s="1"/>
  <c r="Z479" i="5"/>
  <c r="Z483" i="5" s="1"/>
  <c r="W482" i="5"/>
  <c r="W486" i="5" s="1"/>
  <c r="V482" i="5"/>
  <c r="V486" i="5" s="1"/>
  <c r="W481" i="5"/>
  <c r="W485" i="5" s="1"/>
  <c r="W480" i="5"/>
  <c r="W484" i="5" s="1"/>
  <c r="W479" i="5"/>
  <c r="W483" i="5" s="1"/>
  <c r="V479" i="5"/>
  <c r="V483" i="5" s="1"/>
  <c r="S482" i="5"/>
  <c r="S486" i="5" s="1"/>
  <c r="R482" i="5"/>
  <c r="R486" i="5" s="1"/>
  <c r="S481" i="5"/>
  <c r="S485" i="5" s="1"/>
  <c r="S480" i="5"/>
  <c r="S484" i="5" s="1"/>
  <c r="S479" i="5"/>
  <c r="S483" i="5" s="1"/>
  <c r="R479" i="5"/>
  <c r="R483" i="5" s="1"/>
  <c r="O482" i="5"/>
  <c r="O486" i="5" s="1"/>
  <c r="N482" i="5"/>
  <c r="N486" i="5" s="1"/>
  <c r="O481" i="5"/>
  <c r="O485" i="5" s="1"/>
  <c r="O480" i="5"/>
  <c r="O484" i="5" s="1"/>
  <c r="O479" i="5"/>
  <c r="O483" i="5" s="1"/>
  <c r="N479" i="5"/>
  <c r="N483" i="5" s="1"/>
  <c r="K482" i="5"/>
  <c r="K486" i="5" s="1"/>
  <c r="J482" i="5"/>
  <c r="J486" i="5" s="1"/>
  <c r="K481" i="5"/>
  <c r="K485" i="5" s="1"/>
  <c r="K480" i="5"/>
  <c r="K484" i="5" s="1"/>
  <c r="K479" i="5"/>
  <c r="K483" i="5" s="1"/>
  <c r="J479" i="5"/>
  <c r="J483" i="5" s="1"/>
  <c r="G486" i="5"/>
  <c r="F483" i="5"/>
  <c r="G481" i="5"/>
  <c r="G485" i="5" s="1"/>
  <c r="G480" i="5"/>
  <c r="G484" i="5" s="1"/>
  <c r="G479" i="5"/>
  <c r="G483" i="5" s="1"/>
  <c r="G482" i="5"/>
  <c r="F482" i="5"/>
  <c r="F486" i="5" s="1"/>
  <c r="F479" i="5"/>
  <c r="AA462" i="5"/>
  <c r="AA466" i="5" s="1"/>
  <c r="AA470" i="5" s="1"/>
  <c r="AA474" i="5" s="1"/>
  <c r="Z462" i="5"/>
  <c r="Z466" i="5" s="1"/>
  <c r="Z470" i="5" s="1"/>
  <c r="Z474" i="5" s="1"/>
  <c r="AA461" i="5"/>
  <c r="AA465" i="5" s="1"/>
  <c r="AA469" i="5" s="1"/>
  <c r="AA473" i="5" s="1"/>
  <c r="AA460" i="5"/>
  <c r="AA464" i="5" s="1"/>
  <c r="AA468" i="5" s="1"/>
  <c r="AA472" i="5" s="1"/>
  <c r="AA459" i="5"/>
  <c r="AA463" i="5" s="1"/>
  <c r="AA467" i="5" s="1"/>
  <c r="AA471" i="5" s="1"/>
  <c r="Z459" i="5"/>
  <c r="Z463" i="5" s="1"/>
  <c r="Z467" i="5" s="1"/>
  <c r="Z471" i="5" s="1"/>
  <c r="W463" i="5"/>
  <c r="W467" i="5" s="1"/>
  <c r="W471" i="5" s="1"/>
  <c r="W462" i="5"/>
  <c r="W466" i="5" s="1"/>
  <c r="W470" i="5" s="1"/>
  <c r="W474" i="5" s="1"/>
  <c r="V462" i="5"/>
  <c r="V466" i="5" s="1"/>
  <c r="V470" i="5" s="1"/>
  <c r="V474" i="5" s="1"/>
  <c r="W461" i="5"/>
  <c r="W465" i="5" s="1"/>
  <c r="W469" i="5" s="1"/>
  <c r="W473" i="5" s="1"/>
  <c r="W460" i="5"/>
  <c r="W464" i="5" s="1"/>
  <c r="W468" i="5" s="1"/>
  <c r="W472" i="5" s="1"/>
  <c r="W459" i="5"/>
  <c r="V459" i="5"/>
  <c r="V463" i="5" s="1"/>
  <c r="V467" i="5" s="1"/>
  <c r="V471" i="5" s="1"/>
  <c r="R463" i="5"/>
  <c r="R467" i="5" s="1"/>
  <c r="R471" i="5" s="1"/>
  <c r="S462" i="5"/>
  <c r="S466" i="5" s="1"/>
  <c r="S470" i="5" s="1"/>
  <c r="S474" i="5" s="1"/>
  <c r="R462" i="5"/>
  <c r="R466" i="5" s="1"/>
  <c r="R470" i="5" s="1"/>
  <c r="R474" i="5" s="1"/>
  <c r="S461" i="5"/>
  <c r="S465" i="5" s="1"/>
  <c r="S469" i="5" s="1"/>
  <c r="S473" i="5" s="1"/>
  <c r="S460" i="5"/>
  <c r="S464" i="5" s="1"/>
  <c r="S468" i="5" s="1"/>
  <c r="S472" i="5" s="1"/>
  <c r="S459" i="5"/>
  <c r="S463" i="5" s="1"/>
  <c r="S467" i="5" s="1"/>
  <c r="S471" i="5" s="1"/>
  <c r="R459" i="5"/>
  <c r="O463" i="5"/>
  <c r="O467" i="5" s="1"/>
  <c r="O471" i="5" s="1"/>
  <c r="O462" i="5"/>
  <c r="O466" i="5" s="1"/>
  <c r="O470" i="5" s="1"/>
  <c r="O474" i="5" s="1"/>
  <c r="N462" i="5"/>
  <c r="N466" i="5" s="1"/>
  <c r="N470" i="5" s="1"/>
  <c r="N474" i="5" s="1"/>
  <c r="O461" i="5"/>
  <c r="O465" i="5" s="1"/>
  <c r="O469" i="5" s="1"/>
  <c r="O473" i="5" s="1"/>
  <c r="O460" i="5"/>
  <c r="O464" i="5" s="1"/>
  <c r="O468" i="5" s="1"/>
  <c r="O472" i="5" s="1"/>
  <c r="O459" i="5"/>
  <c r="N459" i="5"/>
  <c r="N463" i="5" s="1"/>
  <c r="N467" i="5" s="1"/>
  <c r="N471" i="5" s="1"/>
  <c r="K466" i="5"/>
  <c r="K470" i="5" s="1"/>
  <c r="K474" i="5" s="1"/>
  <c r="K461" i="5"/>
  <c r="K465" i="5" s="1"/>
  <c r="K469" i="5" s="1"/>
  <c r="K473" i="5" s="1"/>
  <c r="K460" i="5"/>
  <c r="K464" i="5" s="1"/>
  <c r="K468" i="5" s="1"/>
  <c r="K472" i="5" s="1"/>
  <c r="K459" i="5"/>
  <c r="K463" i="5" s="1"/>
  <c r="K467" i="5" s="1"/>
  <c r="K471" i="5" s="1"/>
  <c r="K462" i="5"/>
  <c r="J462" i="5"/>
  <c r="J466" i="5" s="1"/>
  <c r="J470" i="5" s="1"/>
  <c r="J474" i="5" s="1"/>
  <c r="J459" i="5"/>
  <c r="J463" i="5" s="1"/>
  <c r="J467" i="5" s="1"/>
  <c r="J471" i="5" s="1"/>
  <c r="G465" i="5"/>
  <c r="G469" i="5" s="1"/>
  <c r="G473" i="5" s="1"/>
  <c r="G464" i="5"/>
  <c r="G468" i="5" s="1"/>
  <c r="G472" i="5" s="1"/>
  <c r="G463" i="5"/>
  <c r="G467" i="5" s="1"/>
  <c r="G471" i="5" s="1"/>
  <c r="F463" i="5"/>
  <c r="F467" i="5" s="1"/>
  <c r="F471" i="5" s="1"/>
  <c r="AA433" i="5"/>
  <c r="AA437" i="5" s="1"/>
  <c r="AA441" i="5" s="1"/>
  <c r="AA445" i="5" s="1"/>
  <c r="Z433" i="5"/>
  <c r="Z437" i="5" s="1"/>
  <c r="Z441" i="5" s="1"/>
  <c r="Z445" i="5" s="1"/>
  <c r="AA432" i="5"/>
  <c r="AA436" i="5" s="1"/>
  <c r="AA440" i="5" s="1"/>
  <c r="AA444" i="5" s="1"/>
  <c r="AA431" i="5"/>
  <c r="AA435" i="5" s="1"/>
  <c r="AA439" i="5" s="1"/>
  <c r="AA443" i="5" s="1"/>
  <c r="AA430" i="5"/>
  <c r="AA434" i="5" s="1"/>
  <c r="AA438" i="5" s="1"/>
  <c r="AA442" i="5" s="1"/>
  <c r="Z430" i="5"/>
  <c r="Z434" i="5" s="1"/>
  <c r="Z438" i="5" s="1"/>
  <c r="Z442" i="5" s="1"/>
  <c r="W434" i="5"/>
  <c r="W438" i="5" s="1"/>
  <c r="W442" i="5" s="1"/>
  <c r="W433" i="5"/>
  <c r="W437" i="5" s="1"/>
  <c r="W441" i="5" s="1"/>
  <c r="W445" i="5" s="1"/>
  <c r="V433" i="5"/>
  <c r="V437" i="5" s="1"/>
  <c r="V441" i="5" s="1"/>
  <c r="V445" i="5" s="1"/>
  <c r="W432" i="5"/>
  <c r="W436" i="5" s="1"/>
  <c r="W440" i="5" s="1"/>
  <c r="W444" i="5" s="1"/>
  <c r="W431" i="5"/>
  <c r="W435" i="5" s="1"/>
  <c r="W439" i="5" s="1"/>
  <c r="W443" i="5" s="1"/>
  <c r="W430" i="5"/>
  <c r="V430" i="5"/>
  <c r="V434" i="5" s="1"/>
  <c r="V438" i="5" s="1"/>
  <c r="V442" i="5" s="1"/>
  <c r="S433" i="5"/>
  <c r="S437" i="5" s="1"/>
  <c r="S441" i="5" s="1"/>
  <c r="S445" i="5" s="1"/>
  <c r="R433" i="5"/>
  <c r="R437" i="5" s="1"/>
  <c r="R441" i="5" s="1"/>
  <c r="R445" i="5" s="1"/>
  <c r="S432" i="5"/>
  <c r="S436" i="5" s="1"/>
  <c r="S440" i="5" s="1"/>
  <c r="S444" i="5" s="1"/>
  <c r="S431" i="5"/>
  <c r="S435" i="5" s="1"/>
  <c r="S439" i="5" s="1"/>
  <c r="S443" i="5" s="1"/>
  <c r="S430" i="5"/>
  <c r="S434" i="5" s="1"/>
  <c r="S438" i="5" s="1"/>
  <c r="S442" i="5" s="1"/>
  <c r="R430" i="5"/>
  <c r="R434" i="5" s="1"/>
  <c r="R438" i="5" s="1"/>
  <c r="R442" i="5" s="1"/>
  <c r="O433" i="5"/>
  <c r="O437" i="5" s="1"/>
  <c r="O441" i="5" s="1"/>
  <c r="O445" i="5" s="1"/>
  <c r="N433" i="5"/>
  <c r="N437" i="5" s="1"/>
  <c r="N441" i="5" s="1"/>
  <c r="N445" i="5" s="1"/>
  <c r="O432" i="5"/>
  <c r="O436" i="5" s="1"/>
  <c r="O440" i="5" s="1"/>
  <c r="O444" i="5" s="1"/>
  <c r="O431" i="5"/>
  <c r="O435" i="5" s="1"/>
  <c r="O439" i="5" s="1"/>
  <c r="O443" i="5" s="1"/>
  <c r="O430" i="5"/>
  <c r="O434" i="5" s="1"/>
  <c r="O438" i="5" s="1"/>
  <c r="O442" i="5" s="1"/>
  <c r="N430" i="5"/>
  <c r="N434" i="5" s="1"/>
  <c r="N438" i="5" s="1"/>
  <c r="N442" i="5" s="1"/>
  <c r="K433" i="5"/>
  <c r="K437" i="5" s="1"/>
  <c r="K441" i="5" s="1"/>
  <c r="K445" i="5" s="1"/>
  <c r="J433" i="5"/>
  <c r="J437" i="5" s="1"/>
  <c r="J441" i="5" s="1"/>
  <c r="J445" i="5" s="1"/>
  <c r="K432" i="5"/>
  <c r="K436" i="5" s="1"/>
  <c r="K440" i="5" s="1"/>
  <c r="K444" i="5" s="1"/>
  <c r="K431" i="5"/>
  <c r="K435" i="5" s="1"/>
  <c r="K439" i="5" s="1"/>
  <c r="K443" i="5" s="1"/>
  <c r="K430" i="5"/>
  <c r="K434" i="5" s="1"/>
  <c r="K438" i="5" s="1"/>
  <c r="K442" i="5" s="1"/>
  <c r="J430" i="5"/>
  <c r="J434" i="5" s="1"/>
  <c r="J438" i="5" s="1"/>
  <c r="J442" i="5" s="1"/>
  <c r="G441" i="5"/>
  <c r="G445" i="5" s="1"/>
  <c r="G437" i="5"/>
  <c r="G432" i="5"/>
  <c r="G436" i="5" s="1"/>
  <c r="G440" i="5" s="1"/>
  <c r="G444" i="5" s="1"/>
  <c r="G431" i="5"/>
  <c r="G435" i="5" s="1"/>
  <c r="G439" i="5" s="1"/>
  <c r="G443" i="5" s="1"/>
  <c r="G430" i="5"/>
  <c r="G434" i="5" s="1"/>
  <c r="G438" i="5" s="1"/>
  <c r="G442" i="5" s="1"/>
  <c r="G433" i="5"/>
  <c r="F433" i="5"/>
  <c r="F437" i="5" s="1"/>
  <c r="F441" i="5" s="1"/>
  <c r="F445" i="5" s="1"/>
  <c r="F430" i="5"/>
  <c r="F434" i="5" s="1"/>
  <c r="F438" i="5" s="1"/>
  <c r="F442" i="5" s="1"/>
  <c r="AA421" i="5"/>
  <c r="AA425" i="5" s="1"/>
  <c r="Z421" i="5"/>
  <c r="Z425" i="5" s="1"/>
  <c r="AA420" i="5"/>
  <c r="AA424" i="5" s="1"/>
  <c r="AA419" i="5"/>
  <c r="AA423" i="5" s="1"/>
  <c r="AA418" i="5"/>
  <c r="AA422" i="5" s="1"/>
  <c r="Z418" i="5"/>
  <c r="Z422" i="5" s="1"/>
  <c r="W421" i="5"/>
  <c r="W425" i="5" s="1"/>
  <c r="V421" i="5"/>
  <c r="V425" i="5" s="1"/>
  <c r="W420" i="5"/>
  <c r="W424" i="5" s="1"/>
  <c r="W419" i="5"/>
  <c r="W423" i="5" s="1"/>
  <c r="W418" i="5"/>
  <c r="W422" i="5" s="1"/>
  <c r="V418" i="5"/>
  <c r="V422" i="5" s="1"/>
  <c r="S421" i="5"/>
  <c r="S425" i="5" s="1"/>
  <c r="R421" i="5"/>
  <c r="R425" i="5" s="1"/>
  <c r="S420" i="5"/>
  <c r="S424" i="5" s="1"/>
  <c r="S419" i="5"/>
  <c r="S423" i="5" s="1"/>
  <c r="S418" i="5"/>
  <c r="S422" i="5" s="1"/>
  <c r="R418" i="5"/>
  <c r="R422" i="5" s="1"/>
  <c r="O421" i="5"/>
  <c r="O425" i="5" s="1"/>
  <c r="N421" i="5"/>
  <c r="N425" i="5" s="1"/>
  <c r="O420" i="5"/>
  <c r="O424" i="5" s="1"/>
  <c r="O419" i="5"/>
  <c r="O423" i="5" s="1"/>
  <c r="O418" i="5"/>
  <c r="O422" i="5" s="1"/>
  <c r="N418" i="5"/>
  <c r="N422" i="5" s="1"/>
  <c r="K422" i="5"/>
  <c r="K421" i="5"/>
  <c r="K425" i="5" s="1"/>
  <c r="J421" i="5"/>
  <c r="J425" i="5" s="1"/>
  <c r="K420" i="5"/>
  <c r="K424" i="5" s="1"/>
  <c r="K419" i="5"/>
  <c r="K423" i="5" s="1"/>
  <c r="K418" i="5"/>
  <c r="J418" i="5"/>
  <c r="J422" i="5" s="1"/>
  <c r="G425" i="5"/>
  <c r="G420" i="5"/>
  <c r="G424" i="5" s="1"/>
  <c r="G419" i="5"/>
  <c r="G423" i="5" s="1"/>
  <c r="G418" i="5"/>
  <c r="G422" i="5" s="1"/>
  <c r="G421" i="5"/>
  <c r="F421" i="5"/>
  <c r="F425" i="5" s="1"/>
  <c r="F418" i="5"/>
  <c r="F422" i="5" s="1"/>
  <c r="AA401" i="5" l="1"/>
  <c r="AA405" i="5" s="1"/>
  <c r="AA409" i="5" s="1"/>
  <c r="AA413" i="5" s="1"/>
  <c r="Z401" i="5"/>
  <c r="Z405" i="5" s="1"/>
  <c r="Z409" i="5" s="1"/>
  <c r="Z413" i="5" s="1"/>
  <c r="AA400" i="5"/>
  <c r="AA404" i="5" s="1"/>
  <c r="AA408" i="5" s="1"/>
  <c r="AA412" i="5" s="1"/>
  <c r="AA399" i="5"/>
  <c r="AA403" i="5" s="1"/>
  <c r="AA407" i="5" s="1"/>
  <c r="AA411" i="5" s="1"/>
  <c r="AA398" i="5"/>
  <c r="AA402" i="5" s="1"/>
  <c r="AA406" i="5" s="1"/>
  <c r="AA410" i="5" s="1"/>
  <c r="Z398" i="5"/>
  <c r="Z402" i="5" s="1"/>
  <c r="Z406" i="5" s="1"/>
  <c r="Z410" i="5" s="1"/>
  <c r="W402" i="5"/>
  <c r="W406" i="5" s="1"/>
  <c r="W410" i="5" s="1"/>
  <c r="V402" i="5"/>
  <c r="V406" i="5" s="1"/>
  <c r="V410" i="5" s="1"/>
  <c r="W401" i="5"/>
  <c r="W405" i="5" s="1"/>
  <c r="W409" i="5" s="1"/>
  <c r="W413" i="5" s="1"/>
  <c r="V401" i="5"/>
  <c r="V405" i="5" s="1"/>
  <c r="V409" i="5" s="1"/>
  <c r="V413" i="5" s="1"/>
  <c r="W400" i="5"/>
  <c r="W404" i="5" s="1"/>
  <c r="W408" i="5" s="1"/>
  <c r="W412" i="5" s="1"/>
  <c r="W399" i="5"/>
  <c r="W403" i="5" s="1"/>
  <c r="W407" i="5" s="1"/>
  <c r="W411" i="5" s="1"/>
  <c r="W398" i="5"/>
  <c r="V398" i="5"/>
  <c r="R402" i="5"/>
  <c r="R406" i="5" s="1"/>
  <c r="R410" i="5" s="1"/>
  <c r="S401" i="5"/>
  <c r="S405" i="5" s="1"/>
  <c r="S409" i="5" s="1"/>
  <c r="S413" i="5" s="1"/>
  <c r="R401" i="5"/>
  <c r="R405" i="5" s="1"/>
  <c r="R409" i="5" s="1"/>
  <c r="R413" i="5" s="1"/>
  <c r="S400" i="5"/>
  <c r="S404" i="5" s="1"/>
  <c r="S408" i="5" s="1"/>
  <c r="S412" i="5" s="1"/>
  <c r="S399" i="5"/>
  <c r="S403" i="5" s="1"/>
  <c r="S407" i="5" s="1"/>
  <c r="S411" i="5" s="1"/>
  <c r="S398" i="5"/>
  <c r="S402" i="5" s="1"/>
  <c r="S406" i="5" s="1"/>
  <c r="S410" i="5" s="1"/>
  <c r="R398" i="5"/>
  <c r="O401" i="5"/>
  <c r="O405" i="5" s="1"/>
  <c r="O409" i="5" s="1"/>
  <c r="O413" i="5" s="1"/>
  <c r="N401" i="5"/>
  <c r="N405" i="5" s="1"/>
  <c r="N409" i="5" s="1"/>
  <c r="N413" i="5" s="1"/>
  <c r="O400" i="5"/>
  <c r="O404" i="5" s="1"/>
  <c r="O408" i="5" s="1"/>
  <c r="O412" i="5" s="1"/>
  <c r="O399" i="5"/>
  <c r="O403" i="5" s="1"/>
  <c r="O407" i="5" s="1"/>
  <c r="O411" i="5" s="1"/>
  <c r="O398" i="5"/>
  <c r="O402" i="5" s="1"/>
  <c r="O406" i="5" s="1"/>
  <c r="O410" i="5" s="1"/>
  <c r="N398" i="5"/>
  <c r="N402" i="5" s="1"/>
  <c r="N406" i="5" s="1"/>
  <c r="N410" i="5" s="1"/>
  <c r="K401" i="5"/>
  <c r="K405" i="5" s="1"/>
  <c r="K409" i="5" s="1"/>
  <c r="K413" i="5" s="1"/>
  <c r="J401" i="5"/>
  <c r="J405" i="5" s="1"/>
  <c r="J409" i="5" s="1"/>
  <c r="J413" i="5" s="1"/>
  <c r="K400" i="5"/>
  <c r="K404" i="5" s="1"/>
  <c r="K408" i="5" s="1"/>
  <c r="K412" i="5" s="1"/>
  <c r="K399" i="5"/>
  <c r="K403" i="5" s="1"/>
  <c r="K407" i="5" s="1"/>
  <c r="K411" i="5" s="1"/>
  <c r="K398" i="5"/>
  <c r="K402" i="5" s="1"/>
  <c r="K406" i="5" s="1"/>
  <c r="K410" i="5" s="1"/>
  <c r="J398" i="5"/>
  <c r="J402" i="5" s="1"/>
  <c r="J406" i="5" s="1"/>
  <c r="J410" i="5" s="1"/>
  <c r="F409" i="5"/>
  <c r="F413" i="5" s="1"/>
  <c r="F405" i="5"/>
  <c r="G403" i="5"/>
  <c r="G407" i="5" s="1"/>
  <c r="G411" i="5" s="1"/>
  <c r="G401" i="5"/>
  <c r="G405" i="5" s="1"/>
  <c r="G409" i="5" s="1"/>
  <c r="G413" i="5" s="1"/>
  <c r="G400" i="5"/>
  <c r="G404" i="5" s="1"/>
  <c r="G408" i="5" s="1"/>
  <c r="G412" i="5" s="1"/>
  <c r="G399" i="5"/>
  <c r="G398" i="5"/>
  <c r="G402" i="5" s="1"/>
  <c r="G406" i="5" s="1"/>
  <c r="G410" i="5" s="1"/>
  <c r="F401" i="5"/>
  <c r="F398" i="5"/>
  <c r="F402" i="5" s="1"/>
  <c r="F406" i="5" s="1"/>
  <c r="F410" i="5" s="1"/>
  <c r="G344" i="5"/>
  <c r="G348" i="5" s="1"/>
  <c r="G352" i="5" s="1"/>
  <c r="G356" i="5" s="1"/>
  <c r="G360" i="5" s="1"/>
  <c r="G364" i="5" s="1"/>
  <c r="G368" i="5" s="1"/>
  <c r="G372" i="5" s="1"/>
  <c r="G343" i="5"/>
  <c r="G347" i="5" s="1"/>
  <c r="G351" i="5" s="1"/>
  <c r="G355" i="5" s="1"/>
  <c r="G359" i="5" s="1"/>
  <c r="G363" i="5" s="1"/>
  <c r="G367" i="5" s="1"/>
  <c r="G371" i="5" s="1"/>
  <c r="G342" i="5"/>
  <c r="G346" i="5" s="1"/>
  <c r="G350" i="5" s="1"/>
  <c r="G354" i="5" s="1"/>
  <c r="G358" i="5" s="1"/>
  <c r="G362" i="5" s="1"/>
  <c r="G366" i="5" s="1"/>
  <c r="G370" i="5" s="1"/>
  <c r="F342" i="5"/>
  <c r="F346" i="5" s="1"/>
  <c r="F350" i="5" s="1"/>
  <c r="F354" i="5" s="1"/>
  <c r="F358" i="5" s="1"/>
  <c r="F362" i="5" s="1"/>
  <c r="F366" i="5" s="1"/>
  <c r="F370" i="5" s="1"/>
  <c r="AA333" i="5"/>
  <c r="AA337" i="5" s="1"/>
  <c r="Z333" i="5"/>
  <c r="Z337" i="5" s="1"/>
  <c r="AA332" i="5"/>
  <c r="AA336" i="5" s="1"/>
  <c r="AA331" i="5"/>
  <c r="AA335" i="5" s="1"/>
  <c r="AA330" i="5"/>
  <c r="AA334" i="5" s="1"/>
  <c r="Z330" i="5"/>
  <c r="Z334" i="5" s="1"/>
  <c r="W333" i="5"/>
  <c r="W337" i="5" s="1"/>
  <c r="V333" i="5"/>
  <c r="V337" i="5" s="1"/>
  <c r="W332" i="5"/>
  <c r="W336" i="5" s="1"/>
  <c r="W331" i="5"/>
  <c r="W335" i="5" s="1"/>
  <c r="W330" i="5"/>
  <c r="W334" i="5" s="1"/>
  <c r="V330" i="5"/>
  <c r="V334" i="5" s="1"/>
  <c r="S334" i="5"/>
  <c r="R334" i="5"/>
  <c r="S333" i="5"/>
  <c r="S337" i="5" s="1"/>
  <c r="R333" i="5"/>
  <c r="R337" i="5" s="1"/>
  <c r="S332" i="5"/>
  <c r="S336" i="5" s="1"/>
  <c r="S331" i="5"/>
  <c r="S335" i="5" s="1"/>
  <c r="S330" i="5"/>
  <c r="R330" i="5"/>
  <c r="O333" i="5"/>
  <c r="O337" i="5" s="1"/>
  <c r="N333" i="5"/>
  <c r="N337" i="5" s="1"/>
  <c r="O332" i="5"/>
  <c r="O336" i="5" s="1"/>
  <c r="O331" i="5"/>
  <c r="O335" i="5" s="1"/>
  <c r="O330" i="5"/>
  <c r="O334" i="5" s="1"/>
  <c r="N330" i="5"/>
  <c r="N334" i="5" s="1"/>
  <c r="K333" i="5"/>
  <c r="K337" i="5" s="1"/>
  <c r="J333" i="5"/>
  <c r="J337" i="5" s="1"/>
  <c r="K332" i="5"/>
  <c r="K336" i="5" s="1"/>
  <c r="K331" i="5"/>
  <c r="K335" i="5" s="1"/>
  <c r="K330" i="5"/>
  <c r="K334" i="5" s="1"/>
  <c r="J330" i="5"/>
  <c r="J334" i="5" s="1"/>
  <c r="F337" i="5"/>
  <c r="G335" i="5"/>
  <c r="G333" i="5"/>
  <c r="G337" i="5" s="1"/>
  <c r="G332" i="5"/>
  <c r="G336" i="5" s="1"/>
  <c r="G331" i="5"/>
  <c r="G330" i="5"/>
  <c r="G334" i="5" s="1"/>
  <c r="F333" i="5"/>
  <c r="F330" i="5"/>
  <c r="F334" i="5" s="1"/>
  <c r="AA313" i="5"/>
  <c r="AA317" i="5" s="1"/>
  <c r="AA321" i="5" s="1"/>
  <c r="AA325" i="5" s="1"/>
  <c r="Z313" i="5"/>
  <c r="Z317" i="5" s="1"/>
  <c r="Z321" i="5" s="1"/>
  <c r="Z325" i="5" s="1"/>
  <c r="AA312" i="5"/>
  <c r="AA316" i="5" s="1"/>
  <c r="AA320" i="5" s="1"/>
  <c r="AA324" i="5" s="1"/>
  <c r="AA311" i="5"/>
  <c r="AA315" i="5" s="1"/>
  <c r="AA319" i="5" s="1"/>
  <c r="AA323" i="5" s="1"/>
  <c r="AA310" i="5"/>
  <c r="AA314" i="5" s="1"/>
  <c r="AA318" i="5" s="1"/>
  <c r="AA322" i="5" s="1"/>
  <c r="Z310" i="5"/>
  <c r="Z314" i="5" s="1"/>
  <c r="Z318" i="5" s="1"/>
  <c r="Z322" i="5" s="1"/>
  <c r="W313" i="5"/>
  <c r="W317" i="5" s="1"/>
  <c r="W321" i="5" s="1"/>
  <c r="W325" i="5" s="1"/>
  <c r="V313" i="5"/>
  <c r="V317" i="5" s="1"/>
  <c r="V321" i="5" s="1"/>
  <c r="V325" i="5" s="1"/>
  <c r="W312" i="5"/>
  <c r="W316" i="5" s="1"/>
  <c r="W320" i="5" s="1"/>
  <c r="W324" i="5" s="1"/>
  <c r="W311" i="5"/>
  <c r="W315" i="5" s="1"/>
  <c r="W319" i="5" s="1"/>
  <c r="W323" i="5" s="1"/>
  <c r="W310" i="5"/>
  <c r="W314" i="5" s="1"/>
  <c r="W318" i="5" s="1"/>
  <c r="W322" i="5" s="1"/>
  <c r="V310" i="5"/>
  <c r="V314" i="5" s="1"/>
  <c r="V318" i="5" s="1"/>
  <c r="V322" i="5" s="1"/>
  <c r="R317" i="5"/>
  <c r="R321" i="5" s="1"/>
  <c r="R325" i="5" s="1"/>
  <c r="S313" i="5"/>
  <c r="S317" i="5" s="1"/>
  <c r="S321" i="5" s="1"/>
  <c r="S325" i="5" s="1"/>
  <c r="R313" i="5"/>
  <c r="S312" i="5"/>
  <c r="S316" i="5" s="1"/>
  <c r="S320" i="5" s="1"/>
  <c r="S324" i="5" s="1"/>
  <c r="S311" i="5"/>
  <c r="S315" i="5" s="1"/>
  <c r="S319" i="5" s="1"/>
  <c r="S323" i="5" s="1"/>
  <c r="S310" i="5"/>
  <c r="S314" i="5" s="1"/>
  <c r="S318" i="5" s="1"/>
  <c r="S322" i="5" s="1"/>
  <c r="R310" i="5"/>
  <c r="R314" i="5" s="1"/>
  <c r="R318" i="5" s="1"/>
  <c r="R322" i="5" s="1"/>
  <c r="N317" i="5"/>
  <c r="N321" i="5" s="1"/>
  <c r="N325" i="5" s="1"/>
  <c r="O313" i="5"/>
  <c r="O317" i="5" s="1"/>
  <c r="O321" i="5" s="1"/>
  <c r="O325" i="5" s="1"/>
  <c r="N313" i="5"/>
  <c r="O312" i="5"/>
  <c r="O316" i="5" s="1"/>
  <c r="O320" i="5" s="1"/>
  <c r="O324" i="5" s="1"/>
  <c r="O311" i="5"/>
  <c r="O315" i="5" s="1"/>
  <c r="O319" i="5" s="1"/>
  <c r="O323" i="5" s="1"/>
  <c r="O310" i="5"/>
  <c r="O314" i="5" s="1"/>
  <c r="O318" i="5" s="1"/>
  <c r="O322" i="5" s="1"/>
  <c r="N310" i="5"/>
  <c r="N314" i="5" s="1"/>
  <c r="N318" i="5" s="1"/>
  <c r="N322" i="5" s="1"/>
  <c r="K320" i="5"/>
  <c r="K324" i="5" s="1"/>
  <c r="K317" i="5"/>
  <c r="K321" i="5" s="1"/>
  <c r="K325" i="5" s="1"/>
  <c r="K316" i="5"/>
  <c r="K314" i="5"/>
  <c r="K318" i="5" s="1"/>
  <c r="K322" i="5" s="1"/>
  <c r="K313" i="5"/>
  <c r="K312" i="5"/>
  <c r="K311" i="5"/>
  <c r="K315" i="5" s="1"/>
  <c r="K319" i="5" s="1"/>
  <c r="K323" i="5" s="1"/>
  <c r="K310" i="5"/>
  <c r="J313" i="5"/>
  <c r="J317" i="5" s="1"/>
  <c r="J321" i="5" s="1"/>
  <c r="J325" i="5" s="1"/>
  <c r="J310" i="5"/>
  <c r="J314" i="5" s="1"/>
  <c r="J318" i="5" s="1"/>
  <c r="J322" i="5" s="1"/>
  <c r="G317" i="5"/>
  <c r="G321" i="5" s="1"/>
  <c r="G325" i="5" s="1"/>
  <c r="G316" i="5"/>
  <c r="G320" i="5" s="1"/>
  <c r="G324" i="5" s="1"/>
  <c r="G315" i="5"/>
  <c r="G319" i="5" s="1"/>
  <c r="G323" i="5" s="1"/>
  <c r="G314" i="5"/>
  <c r="G318" i="5" s="1"/>
  <c r="G322" i="5" s="1"/>
  <c r="F314" i="5"/>
  <c r="F318" i="5" s="1"/>
  <c r="F322" i="5" s="1"/>
  <c r="AA284" i="5"/>
  <c r="AA288" i="5" s="1"/>
  <c r="AA292" i="5" s="1"/>
  <c r="AA296" i="5" s="1"/>
  <c r="Z284" i="5"/>
  <c r="Z288" i="5" s="1"/>
  <c r="Z292" i="5" s="1"/>
  <c r="Z296" i="5" s="1"/>
  <c r="AA283" i="5"/>
  <c r="AA287" i="5" s="1"/>
  <c r="AA291" i="5" s="1"/>
  <c r="AA295" i="5" s="1"/>
  <c r="AA282" i="5"/>
  <c r="AA286" i="5" s="1"/>
  <c r="AA290" i="5" s="1"/>
  <c r="AA294" i="5" s="1"/>
  <c r="AA281" i="5"/>
  <c r="AA285" i="5" s="1"/>
  <c r="AA289" i="5" s="1"/>
  <c r="AA293" i="5" s="1"/>
  <c r="Z281" i="5"/>
  <c r="Z285" i="5" s="1"/>
  <c r="Z289" i="5" s="1"/>
  <c r="Z293" i="5" s="1"/>
  <c r="W285" i="5"/>
  <c r="W289" i="5" s="1"/>
  <c r="W293" i="5" s="1"/>
  <c r="V285" i="5"/>
  <c r="V289" i="5" s="1"/>
  <c r="V293" i="5" s="1"/>
  <c r="W284" i="5"/>
  <c r="W288" i="5" s="1"/>
  <c r="W292" i="5" s="1"/>
  <c r="W296" i="5" s="1"/>
  <c r="V284" i="5"/>
  <c r="V288" i="5" s="1"/>
  <c r="V292" i="5" s="1"/>
  <c r="V296" i="5" s="1"/>
  <c r="W283" i="5"/>
  <c r="W287" i="5" s="1"/>
  <c r="W291" i="5" s="1"/>
  <c r="W295" i="5" s="1"/>
  <c r="W282" i="5"/>
  <c r="W286" i="5" s="1"/>
  <c r="W290" i="5" s="1"/>
  <c r="W294" i="5" s="1"/>
  <c r="W281" i="5"/>
  <c r="V281" i="5"/>
  <c r="S284" i="5"/>
  <c r="S288" i="5" s="1"/>
  <c r="S292" i="5" s="1"/>
  <c r="S296" i="5" s="1"/>
  <c r="R284" i="5"/>
  <c r="R288" i="5" s="1"/>
  <c r="R292" i="5" s="1"/>
  <c r="R296" i="5" s="1"/>
  <c r="S283" i="5"/>
  <c r="S287" i="5" s="1"/>
  <c r="S291" i="5" s="1"/>
  <c r="S295" i="5" s="1"/>
  <c r="S282" i="5"/>
  <c r="S286" i="5" s="1"/>
  <c r="S290" i="5" s="1"/>
  <c r="S294" i="5" s="1"/>
  <c r="S281" i="5"/>
  <c r="S285" i="5" s="1"/>
  <c r="S289" i="5" s="1"/>
  <c r="S293" i="5" s="1"/>
  <c r="R281" i="5"/>
  <c r="R285" i="5" s="1"/>
  <c r="R289" i="5" s="1"/>
  <c r="R293" i="5" s="1"/>
  <c r="O285" i="5"/>
  <c r="O289" i="5" s="1"/>
  <c r="O293" i="5" s="1"/>
  <c r="N285" i="5"/>
  <c r="N289" i="5" s="1"/>
  <c r="N293" i="5" s="1"/>
  <c r="O284" i="5"/>
  <c r="O288" i="5" s="1"/>
  <c r="O292" i="5" s="1"/>
  <c r="O296" i="5" s="1"/>
  <c r="N284" i="5"/>
  <c r="N288" i="5" s="1"/>
  <c r="N292" i="5" s="1"/>
  <c r="N296" i="5" s="1"/>
  <c r="O283" i="5"/>
  <c r="O287" i="5" s="1"/>
  <c r="O291" i="5" s="1"/>
  <c r="O295" i="5" s="1"/>
  <c r="O282" i="5"/>
  <c r="O286" i="5" s="1"/>
  <c r="O290" i="5" s="1"/>
  <c r="O294" i="5" s="1"/>
  <c r="O281" i="5"/>
  <c r="N281" i="5"/>
  <c r="J285" i="5"/>
  <c r="J289" i="5" s="1"/>
  <c r="J293" i="5" s="1"/>
  <c r="K284" i="5"/>
  <c r="K288" i="5" s="1"/>
  <c r="K292" i="5" s="1"/>
  <c r="K296" i="5" s="1"/>
  <c r="J284" i="5"/>
  <c r="J288" i="5" s="1"/>
  <c r="J292" i="5" s="1"/>
  <c r="J296" i="5" s="1"/>
  <c r="K283" i="5"/>
  <c r="K287" i="5" s="1"/>
  <c r="K291" i="5" s="1"/>
  <c r="K295" i="5" s="1"/>
  <c r="K282" i="5"/>
  <c r="K286" i="5" s="1"/>
  <c r="K290" i="5" s="1"/>
  <c r="K294" i="5" s="1"/>
  <c r="K281" i="5"/>
  <c r="K285" i="5" s="1"/>
  <c r="K289" i="5" s="1"/>
  <c r="K293" i="5" s="1"/>
  <c r="J281" i="5"/>
  <c r="G290" i="5"/>
  <c r="G294" i="5" s="1"/>
  <c r="G288" i="5"/>
  <c r="G292" i="5" s="1"/>
  <c r="G296" i="5" s="1"/>
  <c r="F288" i="5"/>
  <c r="F292" i="5" s="1"/>
  <c r="F296" i="5" s="1"/>
  <c r="G286" i="5"/>
  <c r="F285" i="5"/>
  <c r="F289" i="5" s="1"/>
  <c r="F293" i="5" s="1"/>
  <c r="G284" i="5"/>
  <c r="G283" i="5"/>
  <c r="G287" i="5" s="1"/>
  <c r="G291" i="5" s="1"/>
  <c r="G295" i="5" s="1"/>
  <c r="G282" i="5"/>
  <c r="G281" i="5"/>
  <c r="G285" i="5" s="1"/>
  <c r="G289" i="5" s="1"/>
  <c r="G293" i="5" s="1"/>
  <c r="F284" i="5"/>
  <c r="F281" i="5"/>
  <c r="AA272" i="5"/>
  <c r="AA276" i="5" s="1"/>
  <c r="Z272" i="5"/>
  <c r="Z276" i="5" s="1"/>
  <c r="AA271" i="5"/>
  <c r="AA275" i="5" s="1"/>
  <c r="AA270" i="5"/>
  <c r="AA274" i="5" s="1"/>
  <c r="AA269" i="5"/>
  <c r="AA273" i="5" s="1"/>
  <c r="Z269" i="5"/>
  <c r="Z273" i="5" s="1"/>
  <c r="W272" i="5"/>
  <c r="W276" i="5" s="1"/>
  <c r="V272" i="5"/>
  <c r="V276" i="5" s="1"/>
  <c r="W271" i="5"/>
  <c r="W275" i="5" s="1"/>
  <c r="W270" i="5"/>
  <c r="W274" i="5" s="1"/>
  <c r="W269" i="5"/>
  <c r="W273" i="5" s="1"/>
  <c r="V269" i="5"/>
  <c r="V273" i="5" s="1"/>
  <c r="S272" i="5"/>
  <c r="S276" i="5" s="1"/>
  <c r="R272" i="5"/>
  <c r="R276" i="5" s="1"/>
  <c r="S271" i="5"/>
  <c r="S275" i="5" s="1"/>
  <c r="S270" i="5"/>
  <c r="S274" i="5" s="1"/>
  <c r="S269" i="5"/>
  <c r="S273" i="5" s="1"/>
  <c r="R269" i="5"/>
  <c r="R273" i="5" s="1"/>
  <c r="O273" i="5"/>
  <c r="N273" i="5"/>
  <c r="O272" i="5"/>
  <c r="O276" i="5" s="1"/>
  <c r="N272" i="5"/>
  <c r="N276" i="5" s="1"/>
  <c r="O271" i="5"/>
  <c r="O275" i="5" s="1"/>
  <c r="O270" i="5"/>
  <c r="O274" i="5" s="1"/>
  <c r="O269" i="5"/>
  <c r="N269" i="5"/>
  <c r="J273" i="5"/>
  <c r="K272" i="5"/>
  <c r="K276" i="5" s="1"/>
  <c r="J272" i="5"/>
  <c r="J276" i="5" s="1"/>
  <c r="K271" i="5"/>
  <c r="K275" i="5" s="1"/>
  <c r="K270" i="5"/>
  <c r="K274" i="5" s="1"/>
  <c r="K269" i="5"/>
  <c r="K273" i="5" s="1"/>
  <c r="J269" i="5"/>
  <c r="G276" i="5"/>
  <c r="F276" i="5"/>
  <c r="G274" i="5"/>
  <c r="F273" i="5"/>
  <c r="G272" i="5"/>
  <c r="G271" i="5"/>
  <c r="G275" i="5" s="1"/>
  <c r="G270" i="5"/>
  <c r="G269" i="5"/>
  <c r="G273" i="5" s="1"/>
  <c r="F272" i="5"/>
  <c r="F269" i="5"/>
  <c r="G252" i="5"/>
  <c r="G251" i="5"/>
  <c r="H251" i="5" s="1"/>
  <c r="G250" i="5"/>
  <c r="H250" i="5" s="1"/>
  <c r="G249" i="5"/>
  <c r="AA252" i="5"/>
  <c r="AA256" i="5" s="1"/>
  <c r="AA260" i="5" s="1"/>
  <c r="AA264" i="5" s="1"/>
  <c r="Z252" i="5"/>
  <c r="Z256" i="5" s="1"/>
  <c r="Z260" i="5" s="1"/>
  <c r="Z264" i="5" s="1"/>
  <c r="AA251" i="5"/>
  <c r="AA255" i="5" s="1"/>
  <c r="AA259" i="5" s="1"/>
  <c r="AA263" i="5" s="1"/>
  <c r="AA250" i="5"/>
  <c r="AA254" i="5" s="1"/>
  <c r="AA258" i="5" s="1"/>
  <c r="AA262" i="5" s="1"/>
  <c r="AA249" i="5"/>
  <c r="AA253" i="5" s="1"/>
  <c r="AA257" i="5" s="1"/>
  <c r="AA261" i="5" s="1"/>
  <c r="Z249" i="5"/>
  <c r="Z253" i="5" s="1"/>
  <c r="Z257" i="5" s="1"/>
  <c r="Z261" i="5" s="1"/>
  <c r="W253" i="5"/>
  <c r="W257" i="5" s="1"/>
  <c r="W261" i="5" s="1"/>
  <c r="W252" i="5"/>
  <c r="W256" i="5" s="1"/>
  <c r="W260" i="5" s="1"/>
  <c r="W264" i="5" s="1"/>
  <c r="V252" i="5"/>
  <c r="V256" i="5" s="1"/>
  <c r="V260" i="5" s="1"/>
  <c r="V264" i="5" s="1"/>
  <c r="W251" i="5"/>
  <c r="W255" i="5" s="1"/>
  <c r="W259" i="5" s="1"/>
  <c r="W263" i="5" s="1"/>
  <c r="W250" i="5"/>
  <c r="W254" i="5" s="1"/>
  <c r="W258" i="5" s="1"/>
  <c r="W262" i="5" s="1"/>
  <c r="W249" i="5"/>
  <c r="V249" i="5"/>
  <c r="V253" i="5" s="1"/>
  <c r="V257" i="5" s="1"/>
  <c r="V261" i="5" s="1"/>
  <c r="S255" i="5"/>
  <c r="S259" i="5" s="1"/>
  <c r="S263" i="5" s="1"/>
  <c r="S252" i="5"/>
  <c r="S256" i="5" s="1"/>
  <c r="S260" i="5" s="1"/>
  <c r="S264" i="5" s="1"/>
  <c r="R252" i="5"/>
  <c r="R256" i="5" s="1"/>
  <c r="R260" i="5" s="1"/>
  <c r="R264" i="5" s="1"/>
  <c r="S251" i="5"/>
  <c r="S250" i="5"/>
  <c r="S254" i="5" s="1"/>
  <c r="S258" i="5" s="1"/>
  <c r="S262" i="5" s="1"/>
  <c r="S249" i="5"/>
  <c r="S253" i="5" s="1"/>
  <c r="S257" i="5" s="1"/>
  <c r="S261" i="5" s="1"/>
  <c r="R249" i="5"/>
  <c r="R253" i="5" s="1"/>
  <c r="R257" i="5" s="1"/>
  <c r="R261" i="5" s="1"/>
  <c r="O252" i="5"/>
  <c r="O256" i="5" s="1"/>
  <c r="O260" i="5" s="1"/>
  <c r="O264" i="5" s="1"/>
  <c r="N252" i="5"/>
  <c r="N256" i="5" s="1"/>
  <c r="N260" i="5" s="1"/>
  <c r="N264" i="5" s="1"/>
  <c r="O251" i="5"/>
  <c r="O255" i="5" s="1"/>
  <c r="O259" i="5" s="1"/>
  <c r="O263" i="5" s="1"/>
  <c r="O250" i="5"/>
  <c r="O254" i="5" s="1"/>
  <c r="O258" i="5" s="1"/>
  <c r="O262" i="5" s="1"/>
  <c r="O249" i="5"/>
  <c r="O253" i="5" s="1"/>
  <c r="O257" i="5" s="1"/>
  <c r="O261" i="5" s="1"/>
  <c r="N249" i="5"/>
  <c r="N253" i="5" s="1"/>
  <c r="N257" i="5" s="1"/>
  <c r="N261" i="5" s="1"/>
  <c r="J256" i="5"/>
  <c r="J260" i="5" s="1"/>
  <c r="J264" i="5" s="1"/>
  <c r="J253" i="5"/>
  <c r="J257" i="5" s="1"/>
  <c r="J261" i="5" s="1"/>
  <c r="K252" i="5"/>
  <c r="K256" i="5" s="1"/>
  <c r="K260" i="5" s="1"/>
  <c r="K264" i="5" s="1"/>
  <c r="J252" i="5"/>
  <c r="K251" i="5"/>
  <c r="K255" i="5" s="1"/>
  <c r="K259" i="5" s="1"/>
  <c r="K263" i="5" s="1"/>
  <c r="K250" i="5"/>
  <c r="K254" i="5" s="1"/>
  <c r="K258" i="5" s="1"/>
  <c r="K262" i="5" s="1"/>
  <c r="K249" i="5"/>
  <c r="K253" i="5" s="1"/>
  <c r="K257" i="5" s="1"/>
  <c r="K261" i="5" s="1"/>
  <c r="J249" i="5"/>
  <c r="AA196" i="5"/>
  <c r="AA200" i="5" s="1"/>
  <c r="AA204" i="5" s="1"/>
  <c r="AA208" i="5" s="1"/>
  <c r="AA212" i="5" s="1"/>
  <c r="AA216" i="5" s="1"/>
  <c r="AA220" i="5" s="1"/>
  <c r="AA224" i="5" s="1"/>
  <c r="Z196" i="5"/>
  <c r="Z200" i="5" s="1"/>
  <c r="Z204" i="5" s="1"/>
  <c r="Z208" i="5" s="1"/>
  <c r="Z212" i="5" s="1"/>
  <c r="Z216" i="5" s="1"/>
  <c r="Z220" i="5" s="1"/>
  <c r="Z224" i="5" s="1"/>
  <c r="AA195" i="5"/>
  <c r="AA199" i="5" s="1"/>
  <c r="AA203" i="5" s="1"/>
  <c r="AA207" i="5" s="1"/>
  <c r="AA211" i="5" s="1"/>
  <c r="AA215" i="5" s="1"/>
  <c r="AA219" i="5" s="1"/>
  <c r="AA223" i="5" s="1"/>
  <c r="AA194" i="5"/>
  <c r="AA198" i="5" s="1"/>
  <c r="AA202" i="5" s="1"/>
  <c r="AA206" i="5" s="1"/>
  <c r="AA210" i="5" s="1"/>
  <c r="AA214" i="5" s="1"/>
  <c r="AA218" i="5" s="1"/>
  <c r="AA222" i="5" s="1"/>
  <c r="AA193" i="5"/>
  <c r="AA197" i="5" s="1"/>
  <c r="AA201" i="5" s="1"/>
  <c r="AA205" i="5" s="1"/>
  <c r="AA209" i="5" s="1"/>
  <c r="AA213" i="5" s="1"/>
  <c r="AA217" i="5" s="1"/>
  <c r="AA221" i="5" s="1"/>
  <c r="Z193" i="5"/>
  <c r="Z197" i="5" s="1"/>
  <c r="Z201" i="5" s="1"/>
  <c r="Z205" i="5" s="1"/>
  <c r="Z209" i="5" s="1"/>
  <c r="Z213" i="5" s="1"/>
  <c r="Z217" i="5" s="1"/>
  <c r="Z221" i="5" s="1"/>
  <c r="W196" i="5"/>
  <c r="W200" i="5" s="1"/>
  <c r="W204" i="5" s="1"/>
  <c r="W208" i="5" s="1"/>
  <c r="W212" i="5" s="1"/>
  <c r="W216" i="5" s="1"/>
  <c r="W220" i="5" s="1"/>
  <c r="W224" i="5" s="1"/>
  <c r="V196" i="5"/>
  <c r="V200" i="5" s="1"/>
  <c r="V204" i="5" s="1"/>
  <c r="V208" i="5" s="1"/>
  <c r="V212" i="5" s="1"/>
  <c r="V216" i="5" s="1"/>
  <c r="V220" i="5" s="1"/>
  <c r="V224" i="5" s="1"/>
  <c r="W195" i="5"/>
  <c r="W199" i="5" s="1"/>
  <c r="W203" i="5" s="1"/>
  <c r="W207" i="5" s="1"/>
  <c r="W211" i="5" s="1"/>
  <c r="W215" i="5" s="1"/>
  <c r="W219" i="5" s="1"/>
  <c r="W223" i="5" s="1"/>
  <c r="W194" i="5"/>
  <c r="W198" i="5" s="1"/>
  <c r="W202" i="5" s="1"/>
  <c r="W206" i="5" s="1"/>
  <c r="W210" i="5" s="1"/>
  <c r="W214" i="5" s="1"/>
  <c r="W218" i="5" s="1"/>
  <c r="W222" i="5" s="1"/>
  <c r="W193" i="5"/>
  <c r="W197" i="5" s="1"/>
  <c r="W201" i="5" s="1"/>
  <c r="W205" i="5" s="1"/>
  <c r="W209" i="5" s="1"/>
  <c r="W213" i="5" s="1"/>
  <c r="W217" i="5" s="1"/>
  <c r="W221" i="5" s="1"/>
  <c r="V193" i="5"/>
  <c r="V197" i="5" s="1"/>
  <c r="V201" i="5" s="1"/>
  <c r="V205" i="5" s="1"/>
  <c r="V209" i="5" s="1"/>
  <c r="V213" i="5" s="1"/>
  <c r="V217" i="5" s="1"/>
  <c r="V221" i="5" s="1"/>
  <c r="R200" i="5"/>
  <c r="R204" i="5" s="1"/>
  <c r="R208" i="5" s="1"/>
  <c r="R212" i="5" s="1"/>
  <c r="R216" i="5" s="1"/>
  <c r="R220" i="5" s="1"/>
  <c r="R224" i="5" s="1"/>
  <c r="S196" i="5"/>
  <c r="S200" i="5" s="1"/>
  <c r="S204" i="5" s="1"/>
  <c r="S208" i="5" s="1"/>
  <c r="S212" i="5" s="1"/>
  <c r="S216" i="5" s="1"/>
  <c r="S220" i="5" s="1"/>
  <c r="S224" i="5" s="1"/>
  <c r="R196" i="5"/>
  <c r="S195" i="5"/>
  <c r="S199" i="5" s="1"/>
  <c r="S203" i="5" s="1"/>
  <c r="S207" i="5" s="1"/>
  <c r="S211" i="5" s="1"/>
  <c r="S215" i="5" s="1"/>
  <c r="S219" i="5" s="1"/>
  <c r="S223" i="5" s="1"/>
  <c r="S194" i="5"/>
  <c r="S198" i="5" s="1"/>
  <c r="S202" i="5" s="1"/>
  <c r="S206" i="5" s="1"/>
  <c r="S210" i="5" s="1"/>
  <c r="S214" i="5" s="1"/>
  <c r="S218" i="5" s="1"/>
  <c r="S222" i="5" s="1"/>
  <c r="S193" i="5"/>
  <c r="S197" i="5" s="1"/>
  <c r="S201" i="5" s="1"/>
  <c r="S205" i="5" s="1"/>
  <c r="S209" i="5" s="1"/>
  <c r="S213" i="5" s="1"/>
  <c r="S217" i="5" s="1"/>
  <c r="S221" i="5" s="1"/>
  <c r="R193" i="5"/>
  <c r="R197" i="5" s="1"/>
  <c r="R201" i="5" s="1"/>
  <c r="R205" i="5" s="1"/>
  <c r="R209" i="5" s="1"/>
  <c r="R213" i="5" s="1"/>
  <c r="R217" i="5" s="1"/>
  <c r="R221" i="5" s="1"/>
  <c r="N200" i="5"/>
  <c r="N204" i="5" s="1"/>
  <c r="N208" i="5" s="1"/>
  <c r="N212" i="5" s="1"/>
  <c r="N216" i="5" s="1"/>
  <c r="N220" i="5" s="1"/>
  <c r="N224" i="5" s="1"/>
  <c r="O196" i="5"/>
  <c r="O200" i="5" s="1"/>
  <c r="O204" i="5" s="1"/>
  <c r="O208" i="5" s="1"/>
  <c r="O212" i="5" s="1"/>
  <c r="O216" i="5" s="1"/>
  <c r="O220" i="5" s="1"/>
  <c r="O224" i="5" s="1"/>
  <c r="N196" i="5"/>
  <c r="O195" i="5"/>
  <c r="O199" i="5" s="1"/>
  <c r="O203" i="5" s="1"/>
  <c r="O207" i="5" s="1"/>
  <c r="O211" i="5" s="1"/>
  <c r="O215" i="5" s="1"/>
  <c r="O219" i="5" s="1"/>
  <c r="O223" i="5" s="1"/>
  <c r="O194" i="5"/>
  <c r="O198" i="5" s="1"/>
  <c r="O202" i="5" s="1"/>
  <c r="O206" i="5" s="1"/>
  <c r="O210" i="5" s="1"/>
  <c r="O214" i="5" s="1"/>
  <c r="O218" i="5" s="1"/>
  <c r="O222" i="5" s="1"/>
  <c r="O193" i="5"/>
  <c r="O197" i="5" s="1"/>
  <c r="O201" i="5" s="1"/>
  <c r="O205" i="5" s="1"/>
  <c r="O209" i="5" s="1"/>
  <c r="O213" i="5" s="1"/>
  <c r="O217" i="5" s="1"/>
  <c r="O221" i="5" s="1"/>
  <c r="N193" i="5"/>
  <c r="N197" i="5" s="1"/>
  <c r="N201" i="5" s="1"/>
  <c r="N205" i="5" s="1"/>
  <c r="N209" i="5" s="1"/>
  <c r="N213" i="5" s="1"/>
  <c r="N217" i="5" s="1"/>
  <c r="N221" i="5" s="1"/>
  <c r="K196" i="5"/>
  <c r="K200" i="5" s="1"/>
  <c r="K204" i="5" s="1"/>
  <c r="K208" i="5" s="1"/>
  <c r="K212" i="5" s="1"/>
  <c r="K216" i="5" s="1"/>
  <c r="K220" i="5" s="1"/>
  <c r="K224" i="5" s="1"/>
  <c r="J196" i="5"/>
  <c r="J200" i="5" s="1"/>
  <c r="J204" i="5" s="1"/>
  <c r="J208" i="5" s="1"/>
  <c r="J212" i="5" s="1"/>
  <c r="J216" i="5" s="1"/>
  <c r="J220" i="5" s="1"/>
  <c r="J224" i="5" s="1"/>
  <c r="K195" i="5"/>
  <c r="K199" i="5" s="1"/>
  <c r="K203" i="5" s="1"/>
  <c r="K207" i="5" s="1"/>
  <c r="K211" i="5" s="1"/>
  <c r="K215" i="5" s="1"/>
  <c r="K219" i="5" s="1"/>
  <c r="K223" i="5" s="1"/>
  <c r="K194" i="5"/>
  <c r="K198" i="5" s="1"/>
  <c r="K202" i="5" s="1"/>
  <c r="K206" i="5" s="1"/>
  <c r="K210" i="5" s="1"/>
  <c r="K214" i="5" s="1"/>
  <c r="K218" i="5" s="1"/>
  <c r="K222" i="5" s="1"/>
  <c r="K193" i="5"/>
  <c r="K197" i="5" s="1"/>
  <c r="K201" i="5" s="1"/>
  <c r="K205" i="5" s="1"/>
  <c r="K209" i="5" s="1"/>
  <c r="K213" i="5" s="1"/>
  <c r="K217" i="5" s="1"/>
  <c r="K221" i="5" s="1"/>
  <c r="J193" i="5"/>
  <c r="J197" i="5" s="1"/>
  <c r="J201" i="5" s="1"/>
  <c r="J205" i="5" s="1"/>
  <c r="J209" i="5" s="1"/>
  <c r="J213" i="5" s="1"/>
  <c r="J217" i="5" s="1"/>
  <c r="J221" i="5" s="1"/>
  <c r="G202" i="5"/>
  <c r="G206" i="5" s="1"/>
  <c r="G210" i="5" s="1"/>
  <c r="G214" i="5" s="1"/>
  <c r="G218" i="5" s="1"/>
  <c r="G222" i="5" s="1"/>
  <c r="G200" i="5"/>
  <c r="G204" i="5" s="1"/>
  <c r="G208" i="5" s="1"/>
  <c r="G212" i="5" s="1"/>
  <c r="G216" i="5" s="1"/>
  <c r="G220" i="5" s="1"/>
  <c r="G224" i="5" s="1"/>
  <c r="F200" i="5"/>
  <c r="F204" i="5" s="1"/>
  <c r="F208" i="5" s="1"/>
  <c r="F212" i="5" s="1"/>
  <c r="F216" i="5" s="1"/>
  <c r="F220" i="5" s="1"/>
  <c r="F224" i="5" s="1"/>
  <c r="G198" i="5"/>
  <c r="F197" i="5"/>
  <c r="F201" i="5" s="1"/>
  <c r="F205" i="5" s="1"/>
  <c r="F209" i="5" s="1"/>
  <c r="F213" i="5" s="1"/>
  <c r="F217" i="5" s="1"/>
  <c r="F221" i="5" s="1"/>
  <c r="G196" i="5"/>
  <c r="G195" i="5"/>
  <c r="G199" i="5" s="1"/>
  <c r="G203" i="5" s="1"/>
  <c r="G207" i="5" s="1"/>
  <c r="G211" i="5" s="1"/>
  <c r="G215" i="5" s="1"/>
  <c r="G219" i="5" s="1"/>
  <c r="G223" i="5" s="1"/>
  <c r="G194" i="5"/>
  <c r="G193" i="5"/>
  <c r="G197" i="5" s="1"/>
  <c r="G201" i="5" s="1"/>
  <c r="G205" i="5" s="1"/>
  <c r="G209" i="5" s="1"/>
  <c r="G213" i="5" s="1"/>
  <c r="G217" i="5" s="1"/>
  <c r="G221" i="5" s="1"/>
  <c r="F196" i="5"/>
  <c r="F193" i="5"/>
  <c r="Z185" i="5"/>
  <c r="AA184" i="5"/>
  <c r="AA188" i="5" s="1"/>
  <c r="Z184" i="5"/>
  <c r="Z188" i="5" s="1"/>
  <c r="AA183" i="5"/>
  <c r="AA187" i="5" s="1"/>
  <c r="AA182" i="5"/>
  <c r="AA186" i="5" s="1"/>
  <c r="AA181" i="5"/>
  <c r="AA185" i="5" s="1"/>
  <c r="Z181" i="5"/>
  <c r="W184" i="5"/>
  <c r="W188" i="5" s="1"/>
  <c r="V184" i="5"/>
  <c r="V188" i="5" s="1"/>
  <c r="W183" i="5"/>
  <c r="W187" i="5" s="1"/>
  <c r="W182" i="5"/>
  <c r="W186" i="5" s="1"/>
  <c r="W181" i="5"/>
  <c r="W185" i="5" s="1"/>
  <c r="V181" i="5"/>
  <c r="V185" i="5" s="1"/>
  <c r="S184" i="5"/>
  <c r="S188" i="5" s="1"/>
  <c r="R184" i="5"/>
  <c r="R188" i="5" s="1"/>
  <c r="S183" i="5"/>
  <c r="S187" i="5" s="1"/>
  <c r="S182" i="5"/>
  <c r="S186" i="5" s="1"/>
  <c r="S181" i="5"/>
  <c r="S185" i="5" s="1"/>
  <c r="R181" i="5"/>
  <c r="R185" i="5" s="1"/>
  <c r="O185" i="5"/>
  <c r="N185" i="5"/>
  <c r="O184" i="5"/>
  <c r="O188" i="5" s="1"/>
  <c r="N184" i="5"/>
  <c r="N188" i="5" s="1"/>
  <c r="O183" i="5"/>
  <c r="O187" i="5" s="1"/>
  <c r="O182" i="5"/>
  <c r="O186" i="5" s="1"/>
  <c r="O181" i="5"/>
  <c r="N181" i="5"/>
  <c r="K184" i="5"/>
  <c r="K188" i="5" s="1"/>
  <c r="J184" i="5"/>
  <c r="J188" i="5" s="1"/>
  <c r="K183" i="5"/>
  <c r="K187" i="5" s="1"/>
  <c r="K182" i="5"/>
  <c r="K186" i="5" s="1"/>
  <c r="K181" i="5"/>
  <c r="K185" i="5" s="1"/>
  <c r="J181" i="5"/>
  <c r="J185" i="5" s="1"/>
  <c r="G187" i="5"/>
  <c r="G185" i="5"/>
  <c r="F185" i="5"/>
  <c r="G184" i="5"/>
  <c r="G188" i="5" s="1"/>
  <c r="G183" i="5"/>
  <c r="G182" i="5"/>
  <c r="G186" i="5" s="1"/>
  <c r="G181" i="5"/>
  <c r="F184" i="5"/>
  <c r="F188" i="5" s="1"/>
  <c r="F181" i="5"/>
  <c r="AA165" i="5"/>
  <c r="AA169" i="5" s="1"/>
  <c r="AA173" i="5" s="1"/>
  <c r="AA164" i="5"/>
  <c r="AA168" i="5" s="1"/>
  <c r="AA172" i="5" s="1"/>
  <c r="AA176" i="5" s="1"/>
  <c r="Z164" i="5"/>
  <c r="Z168" i="5" s="1"/>
  <c r="Z172" i="5" s="1"/>
  <c r="Z176" i="5" s="1"/>
  <c r="AA163" i="5"/>
  <c r="AA167" i="5" s="1"/>
  <c r="AA171" i="5" s="1"/>
  <c r="AA175" i="5" s="1"/>
  <c r="AA162" i="5"/>
  <c r="AA166" i="5" s="1"/>
  <c r="AA170" i="5" s="1"/>
  <c r="AA174" i="5" s="1"/>
  <c r="AA161" i="5"/>
  <c r="Z161" i="5"/>
  <c r="Z165" i="5" s="1"/>
  <c r="Z169" i="5" s="1"/>
  <c r="Z173" i="5" s="1"/>
  <c r="V165" i="5"/>
  <c r="V169" i="5" s="1"/>
  <c r="V173" i="5" s="1"/>
  <c r="W164" i="5"/>
  <c r="W168" i="5" s="1"/>
  <c r="W172" i="5" s="1"/>
  <c r="W176" i="5" s="1"/>
  <c r="V164" i="5"/>
  <c r="V168" i="5" s="1"/>
  <c r="V172" i="5" s="1"/>
  <c r="V176" i="5" s="1"/>
  <c r="W163" i="5"/>
  <c r="W167" i="5" s="1"/>
  <c r="W171" i="5" s="1"/>
  <c r="W175" i="5" s="1"/>
  <c r="W162" i="5"/>
  <c r="W166" i="5" s="1"/>
  <c r="W170" i="5" s="1"/>
  <c r="W174" i="5" s="1"/>
  <c r="W161" i="5"/>
  <c r="W165" i="5" s="1"/>
  <c r="W169" i="5" s="1"/>
  <c r="W173" i="5" s="1"/>
  <c r="V161" i="5"/>
  <c r="R168" i="5"/>
  <c r="R172" i="5" s="1"/>
  <c r="R176" i="5" s="1"/>
  <c r="R165" i="5"/>
  <c r="R169" i="5" s="1"/>
  <c r="R173" i="5" s="1"/>
  <c r="S164" i="5"/>
  <c r="S168" i="5" s="1"/>
  <c r="S172" i="5" s="1"/>
  <c r="S176" i="5" s="1"/>
  <c r="R164" i="5"/>
  <c r="S163" i="5"/>
  <c r="S167" i="5" s="1"/>
  <c r="S171" i="5" s="1"/>
  <c r="S175" i="5" s="1"/>
  <c r="S162" i="5"/>
  <c r="S166" i="5" s="1"/>
  <c r="S170" i="5" s="1"/>
  <c r="S174" i="5" s="1"/>
  <c r="S161" i="5"/>
  <c r="S165" i="5" s="1"/>
  <c r="S169" i="5" s="1"/>
  <c r="S173" i="5" s="1"/>
  <c r="R161" i="5"/>
  <c r="O164" i="5"/>
  <c r="O168" i="5" s="1"/>
  <c r="O172" i="5" s="1"/>
  <c r="O176" i="5" s="1"/>
  <c r="N164" i="5"/>
  <c r="N168" i="5" s="1"/>
  <c r="N172" i="5" s="1"/>
  <c r="N176" i="5" s="1"/>
  <c r="O163" i="5"/>
  <c r="O167" i="5" s="1"/>
  <c r="O171" i="5" s="1"/>
  <c r="O175" i="5" s="1"/>
  <c r="O162" i="5"/>
  <c r="O166" i="5" s="1"/>
  <c r="O170" i="5" s="1"/>
  <c r="O174" i="5" s="1"/>
  <c r="O161" i="5"/>
  <c r="O165" i="5" s="1"/>
  <c r="O169" i="5" s="1"/>
  <c r="O173" i="5" s="1"/>
  <c r="N161" i="5"/>
  <c r="N165" i="5" s="1"/>
  <c r="N169" i="5" s="1"/>
  <c r="N173" i="5" s="1"/>
  <c r="K171" i="5"/>
  <c r="K175" i="5" s="1"/>
  <c r="K168" i="5"/>
  <c r="K172" i="5" s="1"/>
  <c r="K176" i="5" s="1"/>
  <c r="K167" i="5"/>
  <c r="K165" i="5"/>
  <c r="K169" i="5" s="1"/>
  <c r="K173" i="5" s="1"/>
  <c r="K164" i="5"/>
  <c r="K163" i="5"/>
  <c r="K162" i="5"/>
  <c r="K166" i="5" s="1"/>
  <c r="K170" i="5" s="1"/>
  <c r="K174" i="5" s="1"/>
  <c r="K161" i="5"/>
  <c r="J164" i="5"/>
  <c r="J168" i="5" s="1"/>
  <c r="J172" i="5" s="1"/>
  <c r="J176" i="5" s="1"/>
  <c r="J161" i="5"/>
  <c r="J165" i="5" s="1"/>
  <c r="J169" i="5" s="1"/>
  <c r="J173" i="5" s="1"/>
  <c r="G171" i="5"/>
  <c r="G175" i="5" s="1"/>
  <c r="G169" i="5"/>
  <c r="G173" i="5" s="1"/>
  <c r="G168" i="5"/>
  <c r="G172" i="5" s="1"/>
  <c r="G176" i="5" s="1"/>
  <c r="G167" i="5"/>
  <c r="G166" i="5"/>
  <c r="G170" i="5" s="1"/>
  <c r="G174" i="5" s="1"/>
  <c r="G165" i="5"/>
  <c r="F165" i="5"/>
  <c r="F169" i="5" s="1"/>
  <c r="F173" i="5" s="1"/>
  <c r="F256" i="5"/>
  <c r="F260" i="5" s="1"/>
  <c r="F264" i="5" s="1"/>
  <c r="F253" i="5"/>
  <c r="F257" i="5" s="1"/>
  <c r="F261" i="5" s="1"/>
  <c r="F252" i="5"/>
  <c r="F249" i="5"/>
  <c r="AA83" i="5"/>
  <c r="AA87" i="5" s="1"/>
  <c r="AA91" i="5" s="1"/>
  <c r="AA95" i="5" s="1"/>
  <c r="Z83" i="5"/>
  <c r="Z87" i="5" s="1"/>
  <c r="Z91" i="5" s="1"/>
  <c r="Z95" i="5" s="1"/>
  <c r="AA82" i="5"/>
  <c r="AA86" i="5" s="1"/>
  <c r="AA90" i="5" s="1"/>
  <c r="AA94" i="5" s="1"/>
  <c r="AA81" i="5"/>
  <c r="AA85" i="5" s="1"/>
  <c r="AA89" i="5" s="1"/>
  <c r="AA93" i="5" s="1"/>
  <c r="AA80" i="5"/>
  <c r="AA84" i="5" s="1"/>
  <c r="AA88" i="5" s="1"/>
  <c r="AA92" i="5" s="1"/>
  <c r="Z80" i="5"/>
  <c r="Z84" i="5" s="1"/>
  <c r="Z88" i="5" s="1"/>
  <c r="Z92" i="5" s="1"/>
  <c r="W84" i="5"/>
  <c r="W88" i="5" s="1"/>
  <c r="W92" i="5" s="1"/>
  <c r="V84" i="5"/>
  <c r="V88" i="5" s="1"/>
  <c r="V92" i="5" s="1"/>
  <c r="W83" i="5"/>
  <c r="W87" i="5" s="1"/>
  <c r="W91" i="5" s="1"/>
  <c r="W95" i="5" s="1"/>
  <c r="V83" i="5"/>
  <c r="V87" i="5" s="1"/>
  <c r="V91" i="5" s="1"/>
  <c r="V95" i="5" s="1"/>
  <c r="W82" i="5"/>
  <c r="W86" i="5" s="1"/>
  <c r="W90" i="5" s="1"/>
  <c r="W94" i="5" s="1"/>
  <c r="W81" i="5"/>
  <c r="W85" i="5" s="1"/>
  <c r="W89" i="5" s="1"/>
  <c r="W93" i="5" s="1"/>
  <c r="W80" i="5"/>
  <c r="V80" i="5"/>
  <c r="S83" i="5"/>
  <c r="S87" i="5" s="1"/>
  <c r="S91" i="5" s="1"/>
  <c r="S95" i="5" s="1"/>
  <c r="R83" i="5"/>
  <c r="R87" i="5" s="1"/>
  <c r="R91" i="5" s="1"/>
  <c r="R95" i="5" s="1"/>
  <c r="S82" i="5"/>
  <c r="S86" i="5" s="1"/>
  <c r="S90" i="5" s="1"/>
  <c r="S94" i="5" s="1"/>
  <c r="S81" i="5"/>
  <c r="S85" i="5" s="1"/>
  <c r="S89" i="5" s="1"/>
  <c r="S93" i="5" s="1"/>
  <c r="S80" i="5"/>
  <c r="S84" i="5" s="1"/>
  <c r="S88" i="5" s="1"/>
  <c r="S92" i="5" s="1"/>
  <c r="R80" i="5"/>
  <c r="R84" i="5" s="1"/>
  <c r="R88" i="5" s="1"/>
  <c r="R92" i="5" s="1"/>
  <c r="O83" i="5"/>
  <c r="O87" i="5" s="1"/>
  <c r="O91" i="5" s="1"/>
  <c r="O95" i="5" s="1"/>
  <c r="N83" i="5"/>
  <c r="N87" i="5" s="1"/>
  <c r="N91" i="5" s="1"/>
  <c r="N95" i="5" s="1"/>
  <c r="O82" i="5"/>
  <c r="O86" i="5" s="1"/>
  <c r="O90" i="5" s="1"/>
  <c r="O94" i="5" s="1"/>
  <c r="O81" i="5"/>
  <c r="O85" i="5" s="1"/>
  <c r="O89" i="5" s="1"/>
  <c r="O93" i="5" s="1"/>
  <c r="O80" i="5"/>
  <c r="O84" i="5" s="1"/>
  <c r="O88" i="5" s="1"/>
  <c r="O92" i="5" s="1"/>
  <c r="N80" i="5"/>
  <c r="N84" i="5" s="1"/>
  <c r="N88" i="5" s="1"/>
  <c r="N92" i="5" s="1"/>
  <c r="K83" i="5"/>
  <c r="K87" i="5" s="1"/>
  <c r="K91" i="5" s="1"/>
  <c r="K95" i="5" s="1"/>
  <c r="J83" i="5"/>
  <c r="J87" i="5" s="1"/>
  <c r="J91" i="5" s="1"/>
  <c r="J95" i="5" s="1"/>
  <c r="K82" i="5"/>
  <c r="K86" i="5" s="1"/>
  <c r="K90" i="5" s="1"/>
  <c r="K94" i="5" s="1"/>
  <c r="K81" i="5"/>
  <c r="K85" i="5" s="1"/>
  <c r="K89" i="5" s="1"/>
  <c r="K93" i="5" s="1"/>
  <c r="K80" i="5"/>
  <c r="K84" i="5" s="1"/>
  <c r="K88" i="5" s="1"/>
  <c r="K92" i="5" s="1"/>
  <c r="J80" i="5"/>
  <c r="J84" i="5" s="1"/>
  <c r="J88" i="5" s="1"/>
  <c r="J92" i="5" s="1"/>
  <c r="F91" i="5"/>
  <c r="F95" i="5" s="1"/>
  <c r="F87" i="5"/>
  <c r="G85" i="5"/>
  <c r="G89" i="5" s="1"/>
  <c r="G93" i="5" s="1"/>
  <c r="G83" i="5"/>
  <c r="G87" i="5" s="1"/>
  <c r="G91" i="5" s="1"/>
  <c r="G95" i="5" s="1"/>
  <c r="G82" i="5"/>
  <c r="G86" i="5" s="1"/>
  <c r="G90" i="5" s="1"/>
  <c r="G94" i="5" s="1"/>
  <c r="G81" i="5"/>
  <c r="G80" i="5"/>
  <c r="G84" i="5" s="1"/>
  <c r="G88" i="5" s="1"/>
  <c r="G92" i="5" s="1"/>
  <c r="F83" i="5"/>
  <c r="F80" i="5"/>
  <c r="F84" i="5" s="1"/>
  <c r="F88" i="5" s="1"/>
  <c r="F92" i="5" s="1"/>
  <c r="AA47" i="5"/>
  <c r="AA51" i="5" s="1"/>
  <c r="AA55" i="5" s="1"/>
  <c r="AA59" i="5" s="1"/>
  <c r="AA63" i="5" s="1"/>
  <c r="AA67" i="5" s="1"/>
  <c r="AA71" i="5" s="1"/>
  <c r="AA75" i="5" s="1"/>
  <c r="Z47" i="5"/>
  <c r="Z51" i="5" s="1"/>
  <c r="Z55" i="5" s="1"/>
  <c r="Z59" i="5" s="1"/>
  <c r="Z63" i="5" s="1"/>
  <c r="Z67" i="5" s="1"/>
  <c r="Z71" i="5" s="1"/>
  <c r="Z75" i="5" s="1"/>
  <c r="AA46" i="5"/>
  <c r="AA50" i="5" s="1"/>
  <c r="AA54" i="5" s="1"/>
  <c r="AA58" i="5" s="1"/>
  <c r="AA62" i="5" s="1"/>
  <c r="AA66" i="5" s="1"/>
  <c r="AA70" i="5" s="1"/>
  <c r="AA74" i="5" s="1"/>
  <c r="AA45" i="5"/>
  <c r="AA49" i="5" s="1"/>
  <c r="AA53" i="5" s="1"/>
  <c r="AA57" i="5" s="1"/>
  <c r="AA61" i="5" s="1"/>
  <c r="AA65" i="5" s="1"/>
  <c r="AA69" i="5" s="1"/>
  <c r="AA73" i="5" s="1"/>
  <c r="AA44" i="5"/>
  <c r="AA48" i="5" s="1"/>
  <c r="AA52" i="5" s="1"/>
  <c r="AA56" i="5" s="1"/>
  <c r="AA60" i="5" s="1"/>
  <c r="AA64" i="5" s="1"/>
  <c r="AA68" i="5" s="1"/>
  <c r="AA72" i="5" s="1"/>
  <c r="Z44" i="5"/>
  <c r="Z48" i="5" s="1"/>
  <c r="Z52" i="5" s="1"/>
  <c r="Z56" i="5" s="1"/>
  <c r="Z60" i="5" s="1"/>
  <c r="Z64" i="5" s="1"/>
  <c r="Z68" i="5" s="1"/>
  <c r="Z72" i="5" s="1"/>
  <c r="W47" i="5"/>
  <c r="W51" i="5" s="1"/>
  <c r="W55" i="5" s="1"/>
  <c r="W59" i="5" s="1"/>
  <c r="W63" i="5" s="1"/>
  <c r="W67" i="5" s="1"/>
  <c r="W71" i="5" s="1"/>
  <c r="W75" i="5" s="1"/>
  <c r="V47" i="5"/>
  <c r="V51" i="5" s="1"/>
  <c r="V55" i="5" s="1"/>
  <c r="V59" i="5" s="1"/>
  <c r="V63" i="5" s="1"/>
  <c r="V67" i="5" s="1"/>
  <c r="V71" i="5" s="1"/>
  <c r="V75" i="5" s="1"/>
  <c r="W46" i="5"/>
  <c r="W50" i="5" s="1"/>
  <c r="W54" i="5" s="1"/>
  <c r="W58" i="5" s="1"/>
  <c r="W62" i="5" s="1"/>
  <c r="W66" i="5" s="1"/>
  <c r="W70" i="5" s="1"/>
  <c r="W74" i="5" s="1"/>
  <c r="W45" i="5"/>
  <c r="W49" i="5" s="1"/>
  <c r="W53" i="5" s="1"/>
  <c r="W57" i="5" s="1"/>
  <c r="W61" i="5" s="1"/>
  <c r="W65" i="5" s="1"/>
  <c r="W69" i="5" s="1"/>
  <c r="W73" i="5" s="1"/>
  <c r="W44" i="5"/>
  <c r="W48" i="5" s="1"/>
  <c r="W52" i="5" s="1"/>
  <c r="W56" i="5" s="1"/>
  <c r="W60" i="5" s="1"/>
  <c r="W64" i="5" s="1"/>
  <c r="W68" i="5" s="1"/>
  <c r="W72" i="5" s="1"/>
  <c r="V44" i="5"/>
  <c r="V48" i="5" s="1"/>
  <c r="V52" i="5" s="1"/>
  <c r="V56" i="5" s="1"/>
  <c r="V60" i="5" s="1"/>
  <c r="V64" i="5" s="1"/>
  <c r="V68" i="5" s="1"/>
  <c r="V72" i="5" s="1"/>
  <c r="S47" i="5"/>
  <c r="S51" i="5" s="1"/>
  <c r="S55" i="5" s="1"/>
  <c r="S59" i="5" s="1"/>
  <c r="S63" i="5" s="1"/>
  <c r="S67" i="5" s="1"/>
  <c r="S71" i="5" s="1"/>
  <c r="S75" i="5" s="1"/>
  <c r="R47" i="5"/>
  <c r="R51" i="5" s="1"/>
  <c r="R55" i="5" s="1"/>
  <c r="R59" i="5" s="1"/>
  <c r="R63" i="5" s="1"/>
  <c r="R67" i="5" s="1"/>
  <c r="R71" i="5" s="1"/>
  <c r="R75" i="5" s="1"/>
  <c r="S46" i="5"/>
  <c r="S50" i="5" s="1"/>
  <c r="S54" i="5" s="1"/>
  <c r="S58" i="5" s="1"/>
  <c r="S62" i="5" s="1"/>
  <c r="S66" i="5" s="1"/>
  <c r="S70" i="5" s="1"/>
  <c r="S74" i="5" s="1"/>
  <c r="S45" i="5"/>
  <c r="S49" i="5" s="1"/>
  <c r="S53" i="5" s="1"/>
  <c r="S57" i="5" s="1"/>
  <c r="S61" i="5" s="1"/>
  <c r="S65" i="5" s="1"/>
  <c r="S69" i="5" s="1"/>
  <c r="S73" i="5" s="1"/>
  <c r="S44" i="5"/>
  <c r="S48" i="5" s="1"/>
  <c r="S52" i="5" s="1"/>
  <c r="S56" i="5" s="1"/>
  <c r="S60" i="5" s="1"/>
  <c r="S64" i="5" s="1"/>
  <c r="S68" i="5" s="1"/>
  <c r="S72" i="5" s="1"/>
  <c r="R44" i="5"/>
  <c r="R48" i="5" s="1"/>
  <c r="R52" i="5" s="1"/>
  <c r="R56" i="5" s="1"/>
  <c r="R60" i="5" s="1"/>
  <c r="R64" i="5" s="1"/>
  <c r="R68" i="5" s="1"/>
  <c r="R72" i="5" s="1"/>
  <c r="O49" i="5"/>
  <c r="O53" i="5" s="1"/>
  <c r="O57" i="5" s="1"/>
  <c r="O61" i="5" s="1"/>
  <c r="O65" i="5" s="1"/>
  <c r="O69" i="5" s="1"/>
  <c r="O73" i="5" s="1"/>
  <c r="O47" i="5"/>
  <c r="O51" i="5" s="1"/>
  <c r="O55" i="5" s="1"/>
  <c r="O59" i="5" s="1"/>
  <c r="O63" i="5" s="1"/>
  <c r="O67" i="5" s="1"/>
  <c r="O71" i="5" s="1"/>
  <c r="O75" i="5" s="1"/>
  <c r="N47" i="5"/>
  <c r="N51" i="5" s="1"/>
  <c r="N55" i="5" s="1"/>
  <c r="N59" i="5" s="1"/>
  <c r="N63" i="5" s="1"/>
  <c r="N67" i="5" s="1"/>
  <c r="N71" i="5" s="1"/>
  <c r="N75" i="5" s="1"/>
  <c r="O46" i="5"/>
  <c r="O50" i="5" s="1"/>
  <c r="O54" i="5" s="1"/>
  <c r="O58" i="5" s="1"/>
  <c r="O62" i="5" s="1"/>
  <c r="O66" i="5" s="1"/>
  <c r="O70" i="5" s="1"/>
  <c r="O74" i="5" s="1"/>
  <c r="O45" i="5"/>
  <c r="O44" i="5"/>
  <c r="O48" i="5" s="1"/>
  <c r="O52" i="5" s="1"/>
  <c r="O56" i="5" s="1"/>
  <c r="O60" i="5" s="1"/>
  <c r="O64" i="5" s="1"/>
  <c r="O68" i="5" s="1"/>
  <c r="O72" i="5" s="1"/>
  <c r="N44" i="5"/>
  <c r="N48" i="5" s="1"/>
  <c r="N52" i="5" s="1"/>
  <c r="N56" i="5" s="1"/>
  <c r="N60" i="5" s="1"/>
  <c r="N64" i="5" s="1"/>
  <c r="N68" i="5" s="1"/>
  <c r="N72" i="5" s="1"/>
  <c r="K47" i="5"/>
  <c r="K51" i="5" s="1"/>
  <c r="K55" i="5" s="1"/>
  <c r="K59" i="5" s="1"/>
  <c r="K63" i="5" s="1"/>
  <c r="K67" i="5" s="1"/>
  <c r="K71" i="5" s="1"/>
  <c r="K75" i="5" s="1"/>
  <c r="J47" i="5"/>
  <c r="J51" i="5" s="1"/>
  <c r="J55" i="5" s="1"/>
  <c r="J59" i="5" s="1"/>
  <c r="J63" i="5" s="1"/>
  <c r="J67" i="5" s="1"/>
  <c r="J71" i="5" s="1"/>
  <c r="J75" i="5" s="1"/>
  <c r="K46" i="5"/>
  <c r="K50" i="5" s="1"/>
  <c r="K54" i="5" s="1"/>
  <c r="K58" i="5" s="1"/>
  <c r="K62" i="5" s="1"/>
  <c r="K66" i="5" s="1"/>
  <c r="K70" i="5" s="1"/>
  <c r="K74" i="5" s="1"/>
  <c r="K45" i="5"/>
  <c r="K49" i="5" s="1"/>
  <c r="K53" i="5" s="1"/>
  <c r="K57" i="5" s="1"/>
  <c r="K61" i="5" s="1"/>
  <c r="K65" i="5" s="1"/>
  <c r="K69" i="5" s="1"/>
  <c r="K73" i="5" s="1"/>
  <c r="K44" i="5"/>
  <c r="K48" i="5" s="1"/>
  <c r="K52" i="5" s="1"/>
  <c r="K56" i="5" s="1"/>
  <c r="K60" i="5" s="1"/>
  <c r="K64" i="5" s="1"/>
  <c r="K68" i="5" s="1"/>
  <c r="K72" i="5" s="1"/>
  <c r="J44" i="5"/>
  <c r="J48" i="5" s="1"/>
  <c r="J52" i="5" s="1"/>
  <c r="J56" i="5" s="1"/>
  <c r="J60" i="5" s="1"/>
  <c r="J64" i="5" s="1"/>
  <c r="J68" i="5" s="1"/>
  <c r="J72" i="5" s="1"/>
  <c r="G51" i="5"/>
  <c r="G55" i="5" s="1"/>
  <c r="G59" i="5" s="1"/>
  <c r="G63" i="5" s="1"/>
  <c r="G67" i="5" s="1"/>
  <c r="G71" i="5" s="1"/>
  <c r="G75" i="5" s="1"/>
  <c r="F51" i="5"/>
  <c r="F55" i="5" s="1"/>
  <c r="F59" i="5" s="1"/>
  <c r="F63" i="5" s="1"/>
  <c r="F67" i="5" s="1"/>
  <c r="F71" i="5" s="1"/>
  <c r="F75" i="5" s="1"/>
  <c r="G50" i="5"/>
  <c r="G54" i="5" s="1"/>
  <c r="G58" i="5" s="1"/>
  <c r="G62" i="5" s="1"/>
  <c r="G66" i="5" s="1"/>
  <c r="G70" i="5" s="1"/>
  <c r="G74" i="5" s="1"/>
  <c r="G49" i="5"/>
  <c r="G53" i="5" s="1"/>
  <c r="G57" i="5" s="1"/>
  <c r="G61" i="5" s="1"/>
  <c r="G65" i="5" s="1"/>
  <c r="G69" i="5" s="1"/>
  <c r="G73" i="5" s="1"/>
  <c r="G48" i="5"/>
  <c r="G52" i="5" s="1"/>
  <c r="G56" i="5" s="1"/>
  <c r="G60" i="5" s="1"/>
  <c r="G64" i="5" s="1"/>
  <c r="G68" i="5" s="1"/>
  <c r="G72" i="5" s="1"/>
  <c r="F48" i="5"/>
  <c r="F52" i="5" s="1"/>
  <c r="F56" i="5" s="1"/>
  <c r="F60" i="5" s="1"/>
  <c r="F64" i="5" s="1"/>
  <c r="F68" i="5" s="1"/>
  <c r="F72" i="5" s="1"/>
  <c r="H252" i="5" l="1"/>
  <c r="H249" i="5"/>
  <c r="G253" i="5"/>
  <c r="G255" i="5"/>
  <c r="G254" i="5"/>
  <c r="G256" i="5"/>
  <c r="H95" i="5"/>
  <c r="C745" i="5"/>
  <c r="D745" i="5" s="1"/>
  <c r="C741" i="5"/>
  <c r="D741" i="5" s="1"/>
  <c r="C737" i="5"/>
  <c r="D737" i="5" s="1"/>
  <c r="C733" i="5"/>
  <c r="D733" i="5" s="1"/>
  <c r="C729" i="5"/>
  <c r="D729" i="5" s="1"/>
  <c r="C725" i="5"/>
  <c r="D725" i="5" s="1"/>
  <c r="C721" i="5"/>
  <c r="D721" i="5" s="1"/>
  <c r="C717" i="5"/>
  <c r="C713" i="5"/>
  <c r="D713" i="5" s="1"/>
  <c r="C709" i="5"/>
  <c r="D709" i="5" s="1"/>
  <c r="C705" i="5"/>
  <c r="D705" i="5" s="1"/>
  <c r="C701" i="5"/>
  <c r="D701" i="5" s="1"/>
  <c r="C697" i="5"/>
  <c r="D697" i="5" s="1"/>
  <c r="C693" i="5"/>
  <c r="D693" i="5" s="1"/>
  <c r="C689" i="5"/>
  <c r="D689" i="5" s="1"/>
  <c r="C685" i="5"/>
  <c r="D685" i="5" s="1"/>
  <c r="C681" i="5"/>
  <c r="D681" i="5" s="1"/>
  <c r="C677" i="5"/>
  <c r="D677" i="5" s="1"/>
  <c r="C673" i="5"/>
  <c r="C669" i="5"/>
  <c r="D669" i="5" s="1"/>
  <c r="C665" i="5"/>
  <c r="D665" i="5" s="1"/>
  <c r="C661" i="5"/>
  <c r="D661" i="5" s="1"/>
  <c r="C657" i="5"/>
  <c r="D657" i="5" s="1"/>
  <c r="C653" i="5"/>
  <c r="D653" i="5" s="1"/>
  <c r="C649" i="5"/>
  <c r="D649" i="5" s="1"/>
  <c r="C645" i="5"/>
  <c r="D645" i="5" s="1"/>
  <c r="C641" i="5"/>
  <c r="D641" i="5" s="1"/>
  <c r="C637" i="5"/>
  <c r="D637" i="5" s="1"/>
  <c r="C633" i="5"/>
  <c r="D633" i="5" s="1"/>
  <c r="C629" i="5"/>
  <c r="D629" i="5" s="1"/>
  <c r="C625" i="5"/>
  <c r="C621" i="5"/>
  <c r="D621" i="5" s="1"/>
  <c r="C617" i="5"/>
  <c r="D617" i="5" s="1"/>
  <c r="C613" i="5"/>
  <c r="D613" i="5" s="1"/>
  <c r="C609" i="5"/>
  <c r="D609" i="5" s="1"/>
  <c r="C605" i="5"/>
  <c r="D605" i="5" s="1"/>
  <c r="C596" i="5"/>
  <c r="D596" i="5" s="1"/>
  <c r="C592" i="5"/>
  <c r="D592" i="5" s="1"/>
  <c r="C588" i="5"/>
  <c r="D588" i="5" s="1"/>
  <c r="C584" i="5"/>
  <c r="D584" i="5" s="1"/>
  <c r="C580" i="5"/>
  <c r="D580" i="5" s="1"/>
  <c r="C576" i="5"/>
  <c r="D576" i="5" s="1"/>
  <c r="C572" i="5"/>
  <c r="D572" i="5" s="1"/>
  <c r="D568" i="5"/>
  <c r="D564" i="5"/>
  <c r="D560" i="5"/>
  <c r="D556" i="5"/>
  <c r="D552" i="5"/>
  <c r="D548" i="5"/>
  <c r="D544" i="5"/>
  <c r="D540" i="5"/>
  <c r="D536" i="5"/>
  <c r="D532" i="5"/>
  <c r="D528" i="5"/>
  <c r="D524" i="5"/>
  <c r="D520" i="5"/>
  <c r="D516" i="5"/>
  <c r="D512" i="5"/>
  <c r="D508" i="5"/>
  <c r="D504" i="5"/>
  <c r="D500" i="5"/>
  <c r="C496" i="5"/>
  <c r="D496" i="5" s="1"/>
  <c r="C492" i="5"/>
  <c r="D492" i="5" s="1"/>
  <c r="C488" i="5"/>
  <c r="D488" i="5" s="1"/>
  <c r="C484" i="5"/>
  <c r="D484" i="5" s="1"/>
  <c r="C480" i="5"/>
  <c r="D480" i="5" s="1"/>
  <c r="C476" i="5"/>
  <c r="D476" i="5" s="1"/>
  <c r="C472" i="5"/>
  <c r="D472" i="5" s="1"/>
  <c r="C468" i="5"/>
  <c r="D468" i="5" s="1"/>
  <c r="C464" i="5"/>
  <c r="D464" i="5" s="1"/>
  <c r="C460" i="5"/>
  <c r="D460" i="5" s="1"/>
  <c r="C456" i="5"/>
  <c r="D456" i="5" s="1"/>
  <c r="C447" i="5"/>
  <c r="C443" i="5"/>
  <c r="D443" i="5" s="1"/>
  <c r="C439" i="5"/>
  <c r="D439" i="5" s="1"/>
  <c r="C435" i="5"/>
  <c r="D435" i="5" s="1"/>
  <c r="C431" i="5"/>
  <c r="D431" i="5" s="1"/>
  <c r="C427" i="5"/>
  <c r="D427" i="5" s="1"/>
  <c r="C423" i="5"/>
  <c r="D423" i="5" s="1"/>
  <c r="D419" i="5"/>
  <c r="D415" i="5"/>
  <c r="D411" i="5"/>
  <c r="D407" i="5"/>
  <c r="D403" i="5"/>
  <c r="D399" i="5"/>
  <c r="D395" i="5"/>
  <c r="D391" i="5"/>
  <c r="D387" i="5"/>
  <c r="D383" i="5"/>
  <c r="D379" i="5"/>
  <c r="D375" i="5"/>
  <c r="D371" i="5"/>
  <c r="D367" i="5"/>
  <c r="D363" i="5"/>
  <c r="D359" i="5"/>
  <c r="D355" i="5"/>
  <c r="D351" i="5"/>
  <c r="C347" i="5"/>
  <c r="D347" i="5" s="1"/>
  <c r="C343" i="5"/>
  <c r="D343" i="5" s="1"/>
  <c r="C339" i="5"/>
  <c r="U340" i="5" s="1"/>
  <c r="C335" i="5"/>
  <c r="D335" i="5" s="1"/>
  <c r="C331" i="5"/>
  <c r="D331" i="5" s="1"/>
  <c r="C327" i="5"/>
  <c r="D327" i="5" s="1"/>
  <c r="C323" i="5"/>
  <c r="D323" i="5" s="1"/>
  <c r="C319" i="5"/>
  <c r="D319" i="5" s="1"/>
  <c r="C315" i="5"/>
  <c r="D315" i="5" s="1"/>
  <c r="C311" i="5"/>
  <c r="C307" i="5"/>
  <c r="D307" i="5" s="1"/>
  <c r="C298" i="5"/>
  <c r="D298" i="5" s="1"/>
  <c r="C294" i="5"/>
  <c r="D294" i="5" s="1"/>
  <c r="C290" i="5"/>
  <c r="D290" i="5" s="1"/>
  <c r="C286" i="5"/>
  <c r="D286" i="5" s="1"/>
  <c r="C282" i="5"/>
  <c r="D282" i="5" s="1"/>
  <c r="C278" i="5"/>
  <c r="D278" i="5" s="1"/>
  <c r="C274" i="5"/>
  <c r="D274" i="5" s="1"/>
  <c r="C270" i="5"/>
  <c r="D270" i="5" s="1"/>
  <c r="C266" i="5"/>
  <c r="D266" i="5" s="1"/>
  <c r="C262" i="5"/>
  <c r="D262" i="5" s="1"/>
  <c r="C258" i="5"/>
  <c r="D258" i="5" s="1"/>
  <c r="C254" i="5"/>
  <c r="D254" i="5" s="1"/>
  <c r="C250" i="5"/>
  <c r="C246" i="5"/>
  <c r="D246" i="5" s="1"/>
  <c r="C242" i="5"/>
  <c r="D242" i="5" s="1"/>
  <c r="C238" i="5"/>
  <c r="D238" i="5" s="1"/>
  <c r="C234" i="5"/>
  <c r="D234" i="5" s="1"/>
  <c r="C230" i="5"/>
  <c r="D230" i="5" s="1"/>
  <c r="C226" i="5"/>
  <c r="D226" i="5" s="1"/>
  <c r="C222" i="5"/>
  <c r="D222" i="5" s="1"/>
  <c r="C218" i="5"/>
  <c r="D218" i="5" s="1"/>
  <c r="C214" i="5"/>
  <c r="D214" i="5" s="1"/>
  <c r="C210" i="5"/>
  <c r="D210" i="5" s="1"/>
  <c r="C206" i="5"/>
  <c r="D206" i="5" s="1"/>
  <c r="C202" i="5"/>
  <c r="D202" i="5" s="1"/>
  <c r="C198" i="5"/>
  <c r="D198" i="5" s="1"/>
  <c r="C194" i="5"/>
  <c r="C190" i="5"/>
  <c r="D190" i="5" s="1"/>
  <c r="C186" i="5"/>
  <c r="D186" i="5" s="1"/>
  <c r="C182" i="5"/>
  <c r="D182" i="5" s="1"/>
  <c r="C178" i="5"/>
  <c r="D178" i="5" s="1"/>
  <c r="C174" i="5"/>
  <c r="D174" i="5" s="1"/>
  <c r="C170" i="5"/>
  <c r="D170" i="5" s="1"/>
  <c r="C166" i="5"/>
  <c r="D166" i="5" s="1"/>
  <c r="C162" i="5"/>
  <c r="D162" i="5" s="1"/>
  <c r="C158" i="5"/>
  <c r="D158" i="5" s="1"/>
  <c r="C894" i="5"/>
  <c r="D894" i="5" s="1"/>
  <c r="C890" i="5"/>
  <c r="D890" i="5" s="1"/>
  <c r="C886" i="5"/>
  <c r="D886" i="5" s="1"/>
  <c r="C882" i="5"/>
  <c r="D882" i="5" s="1"/>
  <c r="C878" i="5"/>
  <c r="D878" i="5" s="1"/>
  <c r="C874" i="5"/>
  <c r="D874" i="5" s="1"/>
  <c r="C870" i="5"/>
  <c r="D870" i="5" s="1"/>
  <c r="C866" i="5"/>
  <c r="D866" i="5" s="1"/>
  <c r="C862" i="5"/>
  <c r="D862" i="5" s="1"/>
  <c r="C858" i="5"/>
  <c r="D858" i="5" s="1"/>
  <c r="C854" i="5"/>
  <c r="D854" i="5" s="1"/>
  <c r="C850" i="5"/>
  <c r="D850" i="5" s="1"/>
  <c r="C846" i="5"/>
  <c r="D846" i="5" s="1"/>
  <c r="C842" i="5"/>
  <c r="D842" i="5" s="1"/>
  <c r="C838" i="5"/>
  <c r="D838" i="5" s="1"/>
  <c r="C834" i="5"/>
  <c r="D834" i="5" s="1"/>
  <c r="C830" i="5"/>
  <c r="D830" i="5" s="1"/>
  <c r="C826" i="5"/>
  <c r="C822" i="5"/>
  <c r="D822" i="5" s="1"/>
  <c r="C818" i="5"/>
  <c r="D818" i="5" s="1"/>
  <c r="C814" i="5"/>
  <c r="D814" i="5" s="1"/>
  <c r="C810" i="5"/>
  <c r="D810" i="5" s="1"/>
  <c r="C806" i="5"/>
  <c r="D806" i="5" s="1"/>
  <c r="C802" i="5"/>
  <c r="D802" i="5" s="1"/>
  <c r="C798" i="5"/>
  <c r="D798" i="5" s="1"/>
  <c r="C794" i="5"/>
  <c r="D794" i="5" s="1"/>
  <c r="C790" i="5"/>
  <c r="D790" i="5" s="1"/>
  <c r="C786" i="5"/>
  <c r="C782" i="5"/>
  <c r="D782" i="5" s="1"/>
  <c r="C778" i="5"/>
  <c r="D778" i="5" s="1"/>
  <c r="C774" i="5"/>
  <c r="D774" i="5" s="1"/>
  <c r="C770" i="5"/>
  <c r="D770" i="5" s="1"/>
  <c r="C766" i="5"/>
  <c r="D766" i="5" s="1"/>
  <c r="C762" i="5"/>
  <c r="D762" i="5" s="1"/>
  <c r="C758" i="5"/>
  <c r="D758" i="5" s="1"/>
  <c r="C754" i="5"/>
  <c r="D754" i="5" s="1"/>
  <c r="C149" i="5"/>
  <c r="D149" i="5" s="1"/>
  <c r="C145" i="5"/>
  <c r="D145" i="5" s="1"/>
  <c r="C141" i="5"/>
  <c r="D141" i="5" s="1"/>
  <c r="C137" i="5"/>
  <c r="D137" i="5" s="1"/>
  <c r="C133" i="5"/>
  <c r="D133" i="5" s="1"/>
  <c r="C129" i="5"/>
  <c r="D129" i="5" s="1"/>
  <c r="C125" i="5"/>
  <c r="D125" i="5" s="1"/>
  <c r="C121" i="5"/>
  <c r="D121" i="5" s="1"/>
  <c r="C117" i="5"/>
  <c r="D117" i="5" s="1"/>
  <c r="C113" i="5"/>
  <c r="D113" i="5" s="1"/>
  <c r="C109" i="5"/>
  <c r="D109" i="5" s="1"/>
  <c r="C105" i="5"/>
  <c r="D105" i="5" s="1"/>
  <c r="C101" i="5"/>
  <c r="D101" i="5" s="1"/>
  <c r="C97" i="5"/>
  <c r="D97" i="5" s="1"/>
  <c r="C93" i="5"/>
  <c r="D93" i="5" s="1"/>
  <c r="C89" i="5"/>
  <c r="D89" i="5" s="1"/>
  <c r="C85" i="5"/>
  <c r="D85" i="5" s="1"/>
  <c r="C81" i="5"/>
  <c r="D81" i="5" s="1"/>
  <c r="C77" i="5"/>
  <c r="D77" i="5" s="1"/>
  <c r="C73" i="5"/>
  <c r="D73" i="5" s="1"/>
  <c r="C69" i="5"/>
  <c r="D69" i="5" s="1"/>
  <c r="C65" i="5"/>
  <c r="D65" i="5" s="1"/>
  <c r="C61" i="5"/>
  <c r="D61" i="5" s="1"/>
  <c r="C57" i="5"/>
  <c r="D57" i="5" s="1"/>
  <c r="C53" i="5"/>
  <c r="D53" i="5" s="1"/>
  <c r="C49" i="5"/>
  <c r="D49" i="5" s="1"/>
  <c r="C45" i="5"/>
  <c r="D45" i="5" s="1"/>
  <c r="C41" i="5"/>
  <c r="C37" i="5"/>
  <c r="D37" i="5" s="1"/>
  <c r="C33" i="5"/>
  <c r="D33" i="5" s="1"/>
  <c r="C29" i="5"/>
  <c r="D29" i="5" s="1"/>
  <c r="C25" i="5"/>
  <c r="D25" i="5" s="1"/>
  <c r="C21" i="5"/>
  <c r="D21" i="5" s="1"/>
  <c r="C17" i="5"/>
  <c r="D17" i="5" s="1"/>
  <c r="C13" i="5"/>
  <c r="D13" i="5" s="1"/>
  <c r="C9" i="5"/>
  <c r="D9" i="5" s="1"/>
  <c r="AB896" i="5"/>
  <c r="X896" i="5"/>
  <c r="T896" i="5"/>
  <c r="P896" i="5"/>
  <c r="L896" i="5"/>
  <c r="H896" i="5"/>
  <c r="AB895" i="5"/>
  <c r="X895" i="5"/>
  <c r="T895" i="5"/>
  <c r="P895" i="5"/>
  <c r="L895" i="5"/>
  <c r="H895" i="5"/>
  <c r="AB894" i="5"/>
  <c r="X894" i="5"/>
  <c r="T894" i="5"/>
  <c r="P894" i="5"/>
  <c r="L894" i="5"/>
  <c r="H894" i="5"/>
  <c r="AB893" i="5"/>
  <c r="X893" i="5"/>
  <c r="T893" i="5"/>
  <c r="P893" i="5"/>
  <c r="L893" i="5"/>
  <c r="H893" i="5"/>
  <c r="X891" i="5"/>
  <c r="P890" i="5"/>
  <c r="T884" i="5"/>
  <c r="X883" i="5"/>
  <c r="P882" i="5"/>
  <c r="AB880" i="5"/>
  <c r="H880" i="5"/>
  <c r="AB879" i="5"/>
  <c r="AB883" i="5"/>
  <c r="X879" i="5"/>
  <c r="T879" i="5"/>
  <c r="P879" i="5"/>
  <c r="L879" i="5"/>
  <c r="H879" i="5"/>
  <c r="H891" i="5"/>
  <c r="AB878" i="5"/>
  <c r="X878" i="5"/>
  <c r="T878" i="5"/>
  <c r="T882" i="5"/>
  <c r="P878" i="5"/>
  <c r="L878" i="5"/>
  <c r="H878" i="5"/>
  <c r="T877" i="5"/>
  <c r="P877" i="5"/>
  <c r="AB876" i="5"/>
  <c r="X876" i="5"/>
  <c r="T876" i="5"/>
  <c r="P876" i="5"/>
  <c r="L876" i="5"/>
  <c r="H876" i="5"/>
  <c r="AB875" i="5"/>
  <c r="X875" i="5"/>
  <c r="T875" i="5"/>
  <c r="P875" i="5"/>
  <c r="L875" i="5"/>
  <c r="H875" i="5"/>
  <c r="AB874" i="5"/>
  <c r="X874" i="5"/>
  <c r="T874" i="5"/>
  <c r="P874" i="5"/>
  <c r="L874" i="5"/>
  <c r="H874" i="5"/>
  <c r="AB873" i="5"/>
  <c r="X873" i="5"/>
  <c r="T873" i="5"/>
  <c r="P873" i="5"/>
  <c r="L873" i="5"/>
  <c r="H873" i="5"/>
  <c r="AB871" i="5"/>
  <c r="X871" i="5"/>
  <c r="L871" i="5"/>
  <c r="H871" i="5"/>
  <c r="T870" i="5"/>
  <c r="P870" i="5"/>
  <c r="AB867" i="5"/>
  <c r="X867" i="5"/>
  <c r="T867" i="5"/>
  <c r="T871" i="5"/>
  <c r="P867" i="5"/>
  <c r="P871" i="5"/>
  <c r="L867" i="5"/>
  <c r="H867" i="5"/>
  <c r="AB866" i="5"/>
  <c r="AB870" i="5"/>
  <c r="X866" i="5"/>
  <c r="X870" i="5"/>
  <c r="T866" i="5"/>
  <c r="P866" i="5"/>
  <c r="H866" i="5"/>
  <c r="H870" i="5"/>
  <c r="AB864" i="5"/>
  <c r="X864" i="5"/>
  <c r="T864" i="5"/>
  <c r="P864" i="5"/>
  <c r="L864" i="5"/>
  <c r="H864" i="5"/>
  <c r="AB863" i="5"/>
  <c r="X863" i="5"/>
  <c r="T863" i="5"/>
  <c r="P863" i="5"/>
  <c r="L863" i="5"/>
  <c r="H863" i="5"/>
  <c r="AB862" i="5"/>
  <c r="X862" i="5"/>
  <c r="T862" i="5"/>
  <c r="P862" i="5"/>
  <c r="L862" i="5"/>
  <c r="H862" i="5"/>
  <c r="AB861" i="5"/>
  <c r="X861" i="5"/>
  <c r="T861" i="5"/>
  <c r="P861" i="5"/>
  <c r="L861" i="5"/>
  <c r="H861" i="5"/>
  <c r="H851" i="5"/>
  <c r="T848" i="5"/>
  <c r="X847" i="5"/>
  <c r="T847" i="5"/>
  <c r="P847" i="5"/>
  <c r="H847" i="5"/>
  <c r="X846" i="5"/>
  <c r="P846" i="5"/>
  <c r="H846" i="5"/>
  <c r="X845" i="5"/>
  <c r="P845" i="5"/>
  <c r="H845" i="5"/>
  <c r="AB844" i="5"/>
  <c r="X844" i="5"/>
  <c r="T844" i="5"/>
  <c r="P844" i="5"/>
  <c r="L844" i="5"/>
  <c r="H844" i="5"/>
  <c r="AB843" i="5"/>
  <c r="X843" i="5"/>
  <c r="T843" i="5"/>
  <c r="P843" i="5"/>
  <c r="L843" i="5"/>
  <c r="H843" i="5"/>
  <c r="AB842" i="5"/>
  <c r="X842" i="5"/>
  <c r="T842" i="5"/>
  <c r="P842" i="5"/>
  <c r="L842" i="5"/>
  <c r="H842" i="5"/>
  <c r="AB841" i="5"/>
  <c r="X841" i="5"/>
  <c r="T841" i="5"/>
  <c r="P841" i="5"/>
  <c r="L841" i="5"/>
  <c r="H841" i="5"/>
  <c r="AB840" i="5"/>
  <c r="X840" i="5"/>
  <c r="T840" i="5"/>
  <c r="P840" i="5"/>
  <c r="L840" i="5"/>
  <c r="H840" i="5"/>
  <c r="AB839" i="5"/>
  <c r="X839" i="5"/>
  <c r="T839" i="5"/>
  <c r="P839" i="5"/>
  <c r="L839" i="5"/>
  <c r="H839" i="5"/>
  <c r="AB838" i="5"/>
  <c r="X838" i="5"/>
  <c r="T838" i="5"/>
  <c r="P838" i="5"/>
  <c r="L838" i="5"/>
  <c r="H838" i="5"/>
  <c r="AB837" i="5"/>
  <c r="X837" i="5"/>
  <c r="T837" i="5"/>
  <c r="P837" i="5"/>
  <c r="L837" i="5"/>
  <c r="H837" i="5"/>
  <c r="AB836" i="5"/>
  <c r="X836" i="5"/>
  <c r="T836" i="5"/>
  <c r="P836" i="5"/>
  <c r="L836" i="5"/>
  <c r="H836" i="5"/>
  <c r="AB835" i="5"/>
  <c r="X835" i="5"/>
  <c r="T835" i="5"/>
  <c r="P835" i="5"/>
  <c r="L835" i="5"/>
  <c r="H835" i="5"/>
  <c r="AB834" i="5"/>
  <c r="X834" i="5"/>
  <c r="T834" i="5"/>
  <c r="P834" i="5"/>
  <c r="L834" i="5"/>
  <c r="H834" i="5"/>
  <c r="AB833" i="5"/>
  <c r="X833" i="5"/>
  <c r="T833" i="5"/>
  <c r="P833" i="5"/>
  <c r="L833" i="5"/>
  <c r="H833" i="5"/>
  <c r="AB832" i="5"/>
  <c r="X832" i="5"/>
  <c r="T832" i="5"/>
  <c r="P832" i="5"/>
  <c r="L832" i="5"/>
  <c r="H832" i="5"/>
  <c r="AB831" i="5"/>
  <c r="X831" i="5"/>
  <c r="T831" i="5"/>
  <c r="P831" i="5"/>
  <c r="L831" i="5"/>
  <c r="H831" i="5"/>
  <c r="AB830" i="5"/>
  <c r="X830" i="5"/>
  <c r="T830" i="5"/>
  <c r="P830" i="5"/>
  <c r="L830" i="5"/>
  <c r="H830" i="5"/>
  <c r="AB829" i="5"/>
  <c r="X829" i="5"/>
  <c r="T829" i="5"/>
  <c r="P829" i="5"/>
  <c r="L829" i="5"/>
  <c r="H829" i="5"/>
  <c r="AB828" i="5"/>
  <c r="X828" i="5"/>
  <c r="T828" i="5"/>
  <c r="P828" i="5"/>
  <c r="L828" i="5"/>
  <c r="H828" i="5"/>
  <c r="AB827" i="5"/>
  <c r="X827" i="5"/>
  <c r="T827" i="5"/>
  <c r="P827" i="5"/>
  <c r="L827" i="5"/>
  <c r="H827" i="5"/>
  <c r="AB826" i="5"/>
  <c r="X826" i="5"/>
  <c r="T826" i="5"/>
  <c r="P826" i="5"/>
  <c r="L826" i="5"/>
  <c r="H826" i="5"/>
  <c r="AB825" i="5"/>
  <c r="X825" i="5"/>
  <c r="T825" i="5"/>
  <c r="P825" i="5"/>
  <c r="L825" i="5"/>
  <c r="H825" i="5"/>
  <c r="AB824" i="5"/>
  <c r="X824" i="5"/>
  <c r="T824" i="5"/>
  <c r="P824" i="5"/>
  <c r="L824" i="5"/>
  <c r="H824" i="5"/>
  <c r="AB823" i="5"/>
  <c r="X823" i="5"/>
  <c r="T823" i="5"/>
  <c r="P823" i="5"/>
  <c r="L823" i="5"/>
  <c r="H823" i="5"/>
  <c r="AB822" i="5"/>
  <c r="X822" i="5"/>
  <c r="T822" i="5"/>
  <c r="P822" i="5"/>
  <c r="L822" i="5"/>
  <c r="H822" i="5"/>
  <c r="AB821" i="5"/>
  <c r="X821" i="5"/>
  <c r="T821" i="5"/>
  <c r="P821" i="5"/>
  <c r="L821" i="5"/>
  <c r="H821" i="5"/>
  <c r="X815" i="5"/>
  <c r="X811" i="5"/>
  <c r="X807" i="5"/>
  <c r="X803" i="5"/>
  <c r="X799" i="5"/>
  <c r="P798" i="5"/>
  <c r="AB795" i="5"/>
  <c r="P795" i="5"/>
  <c r="L795" i="5"/>
  <c r="X794" i="5"/>
  <c r="T794" i="5"/>
  <c r="X792" i="5"/>
  <c r="T792" i="5"/>
  <c r="P792" i="5"/>
  <c r="AB791" i="5"/>
  <c r="X791" i="5"/>
  <c r="X819" i="5"/>
  <c r="T791" i="5"/>
  <c r="P791" i="5"/>
  <c r="L791" i="5"/>
  <c r="AB790" i="5"/>
  <c r="X790" i="5"/>
  <c r="T790" i="5"/>
  <c r="P790" i="5"/>
  <c r="P818" i="5"/>
  <c r="L790" i="5"/>
  <c r="AB789" i="5"/>
  <c r="X789" i="5"/>
  <c r="T789" i="5"/>
  <c r="P789" i="5"/>
  <c r="L789" i="5"/>
  <c r="AB788" i="5"/>
  <c r="X788" i="5"/>
  <c r="T788" i="5"/>
  <c r="P788" i="5"/>
  <c r="L788" i="5"/>
  <c r="H788" i="5"/>
  <c r="AB787" i="5"/>
  <c r="X787" i="5"/>
  <c r="T787" i="5"/>
  <c r="P787" i="5"/>
  <c r="L787" i="5"/>
  <c r="H787" i="5"/>
  <c r="AB786" i="5"/>
  <c r="X786" i="5"/>
  <c r="T786" i="5"/>
  <c r="P786" i="5"/>
  <c r="L786" i="5"/>
  <c r="H786" i="5"/>
  <c r="AB785" i="5"/>
  <c r="X785" i="5"/>
  <c r="T785" i="5"/>
  <c r="P785" i="5"/>
  <c r="L785" i="5"/>
  <c r="H785" i="5"/>
  <c r="AB782" i="5"/>
  <c r="AB780" i="5"/>
  <c r="AB784" i="5"/>
  <c r="X784" i="5"/>
  <c r="T780" i="5"/>
  <c r="P780" i="5"/>
  <c r="P784" i="5"/>
  <c r="L780" i="5"/>
  <c r="L784" i="5"/>
  <c r="H784" i="5"/>
  <c r="AB779" i="5"/>
  <c r="X779" i="5"/>
  <c r="X783" i="5"/>
  <c r="T779" i="5"/>
  <c r="P779" i="5"/>
  <c r="P783" i="5"/>
  <c r="L779" i="5"/>
  <c r="H783" i="5"/>
  <c r="AB778" i="5"/>
  <c r="X778" i="5"/>
  <c r="X782" i="5"/>
  <c r="T778" i="5"/>
  <c r="P778" i="5"/>
  <c r="P782" i="5"/>
  <c r="L778" i="5"/>
  <c r="H782" i="5"/>
  <c r="X777" i="5"/>
  <c r="P777" i="5"/>
  <c r="AB776" i="5"/>
  <c r="X776" i="5"/>
  <c r="T776" i="5"/>
  <c r="P776" i="5"/>
  <c r="L776" i="5"/>
  <c r="H776" i="5"/>
  <c r="AB775" i="5"/>
  <c r="X775" i="5"/>
  <c r="T775" i="5"/>
  <c r="P775" i="5"/>
  <c r="L775" i="5"/>
  <c r="H775" i="5"/>
  <c r="AB774" i="5"/>
  <c r="X774" i="5"/>
  <c r="T774" i="5"/>
  <c r="P774" i="5"/>
  <c r="L774" i="5"/>
  <c r="H774" i="5"/>
  <c r="AB773" i="5"/>
  <c r="X773" i="5"/>
  <c r="T773" i="5"/>
  <c r="P773" i="5"/>
  <c r="L773" i="5"/>
  <c r="H773" i="5"/>
  <c r="H772" i="5"/>
  <c r="P771" i="5"/>
  <c r="X767" i="5"/>
  <c r="H764" i="5"/>
  <c r="X763" i="5"/>
  <c r="X771" i="5"/>
  <c r="P763" i="5"/>
  <c r="H763" i="5"/>
  <c r="H771" i="5"/>
  <c r="AB762" i="5"/>
  <c r="T762" i="5"/>
  <c r="L762" i="5"/>
  <c r="H762" i="5"/>
  <c r="H770" i="5"/>
  <c r="AB760" i="5"/>
  <c r="X760" i="5"/>
  <c r="T760" i="5"/>
  <c r="P760" i="5"/>
  <c r="L760" i="5"/>
  <c r="H760" i="5"/>
  <c r="AB759" i="5"/>
  <c r="X759" i="5"/>
  <c r="T759" i="5"/>
  <c r="P759" i="5"/>
  <c r="L759" i="5"/>
  <c r="H759" i="5"/>
  <c r="AB758" i="5"/>
  <c r="T758" i="5"/>
  <c r="L758" i="5"/>
  <c r="H758" i="5"/>
  <c r="AB757" i="5"/>
  <c r="T757" i="5"/>
  <c r="L757" i="5"/>
  <c r="H757" i="5"/>
  <c r="AB756" i="5"/>
  <c r="X756" i="5"/>
  <c r="T756" i="5"/>
  <c r="P756" i="5"/>
  <c r="L756" i="5"/>
  <c r="AB755" i="5"/>
  <c r="X755" i="5"/>
  <c r="T755" i="5"/>
  <c r="P755" i="5"/>
  <c r="L755" i="5"/>
  <c r="AB754" i="5"/>
  <c r="X754" i="5"/>
  <c r="T754" i="5"/>
  <c r="P754" i="5"/>
  <c r="L754" i="5"/>
  <c r="AB753" i="5"/>
  <c r="X753" i="5"/>
  <c r="T753" i="5"/>
  <c r="P753" i="5"/>
  <c r="L753" i="5"/>
  <c r="AB747" i="5"/>
  <c r="X747" i="5"/>
  <c r="T747" i="5"/>
  <c r="P747" i="5"/>
  <c r="L747" i="5"/>
  <c r="H747" i="5"/>
  <c r="AB746" i="5"/>
  <c r="X746" i="5"/>
  <c r="T746" i="5"/>
  <c r="P746" i="5"/>
  <c r="L746" i="5"/>
  <c r="H746" i="5"/>
  <c r="AB745" i="5"/>
  <c r="X745" i="5"/>
  <c r="T745" i="5"/>
  <c r="P745" i="5"/>
  <c r="L745" i="5"/>
  <c r="H745" i="5"/>
  <c r="AB744" i="5"/>
  <c r="X744" i="5"/>
  <c r="T744" i="5"/>
  <c r="P744" i="5"/>
  <c r="L744" i="5"/>
  <c r="H744" i="5"/>
  <c r="T734" i="5"/>
  <c r="X733" i="5"/>
  <c r="L733" i="5"/>
  <c r="X731" i="5"/>
  <c r="T731" i="5"/>
  <c r="P731" i="5"/>
  <c r="H731" i="5"/>
  <c r="AB730" i="5"/>
  <c r="T730" i="5"/>
  <c r="P730" i="5"/>
  <c r="L730" i="5"/>
  <c r="H730" i="5"/>
  <c r="H742" i="5"/>
  <c r="X729" i="5"/>
  <c r="X741" i="5"/>
  <c r="T729" i="5"/>
  <c r="T733" i="5"/>
  <c r="L729" i="5"/>
  <c r="H729" i="5"/>
  <c r="AB727" i="5"/>
  <c r="X727" i="5"/>
  <c r="T727" i="5"/>
  <c r="P727" i="5"/>
  <c r="L727" i="5"/>
  <c r="H727" i="5"/>
  <c r="AB726" i="5"/>
  <c r="X726" i="5"/>
  <c r="T726" i="5"/>
  <c r="P726" i="5"/>
  <c r="L726" i="5"/>
  <c r="H726" i="5"/>
  <c r="AB725" i="5"/>
  <c r="X725" i="5"/>
  <c r="T725" i="5"/>
  <c r="P725" i="5"/>
  <c r="L725" i="5"/>
  <c r="H725" i="5"/>
  <c r="AB724" i="5"/>
  <c r="X724" i="5"/>
  <c r="T724" i="5"/>
  <c r="P724" i="5"/>
  <c r="L724" i="5"/>
  <c r="H724" i="5"/>
  <c r="AB723" i="5"/>
  <c r="T723" i="5"/>
  <c r="T722" i="5"/>
  <c r="P722" i="5"/>
  <c r="P721" i="5"/>
  <c r="L721" i="5"/>
  <c r="H721" i="5"/>
  <c r="P720" i="5"/>
  <c r="AB719" i="5"/>
  <c r="H719" i="5"/>
  <c r="X718" i="5"/>
  <c r="T718" i="5"/>
  <c r="P718" i="5"/>
  <c r="X717" i="5"/>
  <c r="X721" i="5"/>
  <c r="P717" i="5"/>
  <c r="L717" i="5"/>
  <c r="H717" i="5"/>
  <c r="P716" i="5"/>
  <c r="L716" i="5"/>
  <c r="L720" i="5"/>
  <c r="H716" i="5"/>
  <c r="AB715" i="5"/>
  <c r="X715" i="5"/>
  <c r="T715" i="5"/>
  <c r="P715" i="5"/>
  <c r="L715" i="5"/>
  <c r="H715" i="5"/>
  <c r="AB714" i="5"/>
  <c r="X714" i="5"/>
  <c r="T714" i="5"/>
  <c r="P714" i="5"/>
  <c r="L714" i="5"/>
  <c r="H714" i="5"/>
  <c r="AB713" i="5"/>
  <c r="X713" i="5"/>
  <c r="T713" i="5"/>
  <c r="P713" i="5"/>
  <c r="L713" i="5"/>
  <c r="H713" i="5"/>
  <c r="AB712" i="5"/>
  <c r="X712" i="5"/>
  <c r="T712" i="5"/>
  <c r="P712" i="5"/>
  <c r="L712" i="5"/>
  <c r="H712" i="5"/>
  <c r="AB706" i="5"/>
  <c r="L706" i="5"/>
  <c r="T705" i="5"/>
  <c r="AB702" i="5"/>
  <c r="L702" i="5"/>
  <c r="T701" i="5"/>
  <c r="P701" i="5"/>
  <c r="AB699" i="5"/>
  <c r="X699" i="5"/>
  <c r="P699" i="5"/>
  <c r="L699" i="5"/>
  <c r="H699" i="5"/>
  <c r="AB698" i="5"/>
  <c r="AB710" i="5"/>
  <c r="X698" i="5"/>
  <c r="P698" i="5"/>
  <c r="L698" i="5"/>
  <c r="L710" i="5"/>
  <c r="AB697" i="5"/>
  <c r="X697" i="5"/>
  <c r="T697" i="5"/>
  <c r="T709" i="5"/>
  <c r="P697" i="5"/>
  <c r="H697" i="5"/>
  <c r="AB695" i="5"/>
  <c r="X695" i="5"/>
  <c r="T695" i="5"/>
  <c r="P695" i="5"/>
  <c r="L695" i="5"/>
  <c r="H695" i="5"/>
  <c r="AB694" i="5"/>
  <c r="X694" i="5"/>
  <c r="T694" i="5"/>
  <c r="P694" i="5"/>
  <c r="L694" i="5"/>
  <c r="H694" i="5"/>
  <c r="AB693" i="5"/>
  <c r="X693" i="5"/>
  <c r="T693" i="5"/>
  <c r="P693" i="5"/>
  <c r="L693" i="5"/>
  <c r="H693" i="5"/>
  <c r="AB692" i="5"/>
  <c r="X692" i="5"/>
  <c r="T692" i="5"/>
  <c r="P692" i="5"/>
  <c r="L692" i="5"/>
  <c r="H692" i="5"/>
  <c r="AB691" i="5"/>
  <c r="X691" i="5"/>
  <c r="T691" i="5"/>
  <c r="P691" i="5"/>
  <c r="L691" i="5"/>
  <c r="H691" i="5"/>
  <c r="AB690" i="5"/>
  <c r="X690" i="5"/>
  <c r="T690" i="5"/>
  <c r="P690" i="5"/>
  <c r="L690" i="5"/>
  <c r="H690" i="5"/>
  <c r="AB689" i="5"/>
  <c r="X689" i="5"/>
  <c r="T689" i="5"/>
  <c r="P689" i="5"/>
  <c r="L689" i="5"/>
  <c r="H689" i="5"/>
  <c r="AB688" i="5"/>
  <c r="X688" i="5"/>
  <c r="T688" i="5"/>
  <c r="P688" i="5"/>
  <c r="L688" i="5"/>
  <c r="H688" i="5"/>
  <c r="AB687" i="5"/>
  <c r="X687" i="5"/>
  <c r="T687" i="5"/>
  <c r="P687" i="5"/>
  <c r="L687" i="5"/>
  <c r="H687" i="5"/>
  <c r="AB686" i="5"/>
  <c r="X686" i="5"/>
  <c r="T686" i="5"/>
  <c r="P686" i="5"/>
  <c r="L686" i="5"/>
  <c r="H686" i="5"/>
  <c r="AB685" i="5"/>
  <c r="X685" i="5"/>
  <c r="T685" i="5"/>
  <c r="P685" i="5"/>
  <c r="L685" i="5"/>
  <c r="H685" i="5"/>
  <c r="AB684" i="5"/>
  <c r="X684" i="5"/>
  <c r="T684" i="5"/>
  <c r="P684" i="5"/>
  <c r="L684" i="5"/>
  <c r="H684" i="5"/>
  <c r="AB683" i="5"/>
  <c r="X683" i="5"/>
  <c r="T683" i="5"/>
  <c r="P683" i="5"/>
  <c r="L683" i="5"/>
  <c r="H683" i="5"/>
  <c r="AB682" i="5"/>
  <c r="X682" i="5"/>
  <c r="T682" i="5"/>
  <c r="P682" i="5"/>
  <c r="L682" i="5"/>
  <c r="H682" i="5"/>
  <c r="AB681" i="5"/>
  <c r="X681" i="5"/>
  <c r="T681" i="5"/>
  <c r="P681" i="5"/>
  <c r="L681" i="5"/>
  <c r="H681" i="5"/>
  <c r="AB680" i="5"/>
  <c r="X680" i="5"/>
  <c r="T680" i="5"/>
  <c r="P680" i="5"/>
  <c r="L680" i="5"/>
  <c r="H680" i="5"/>
  <c r="AB679" i="5"/>
  <c r="X679" i="5"/>
  <c r="T679" i="5"/>
  <c r="P679" i="5"/>
  <c r="L679" i="5"/>
  <c r="H679" i="5"/>
  <c r="AB678" i="5"/>
  <c r="X678" i="5"/>
  <c r="T678" i="5"/>
  <c r="P678" i="5"/>
  <c r="L678" i="5"/>
  <c r="H678" i="5"/>
  <c r="AB677" i="5"/>
  <c r="X677" i="5"/>
  <c r="T677" i="5"/>
  <c r="P677" i="5"/>
  <c r="L677" i="5"/>
  <c r="H677" i="5"/>
  <c r="AB676" i="5"/>
  <c r="X676" i="5"/>
  <c r="T676" i="5"/>
  <c r="P676" i="5"/>
  <c r="L676" i="5"/>
  <c r="H676" i="5"/>
  <c r="AB675" i="5"/>
  <c r="X675" i="5"/>
  <c r="T675" i="5"/>
  <c r="P675" i="5"/>
  <c r="L675" i="5"/>
  <c r="H675" i="5"/>
  <c r="AB674" i="5"/>
  <c r="X674" i="5"/>
  <c r="T674" i="5"/>
  <c r="P674" i="5"/>
  <c r="L674" i="5"/>
  <c r="H674" i="5"/>
  <c r="AB673" i="5"/>
  <c r="X673" i="5"/>
  <c r="T673" i="5"/>
  <c r="P673" i="5"/>
  <c r="L673" i="5"/>
  <c r="H673" i="5"/>
  <c r="AB672" i="5"/>
  <c r="X672" i="5"/>
  <c r="T672" i="5"/>
  <c r="P672" i="5"/>
  <c r="L672" i="5"/>
  <c r="H672" i="5"/>
  <c r="X653" i="5"/>
  <c r="X649" i="5"/>
  <c r="X645" i="5"/>
  <c r="AB642" i="5"/>
  <c r="X642" i="5"/>
  <c r="T642" i="5"/>
  <c r="P642" i="5"/>
  <c r="H642" i="5"/>
  <c r="AB641" i="5"/>
  <c r="X641" i="5"/>
  <c r="T641" i="5"/>
  <c r="P641" i="5"/>
  <c r="L641" i="5"/>
  <c r="H641" i="5"/>
  <c r="AB640" i="5"/>
  <c r="X640" i="5"/>
  <c r="T640" i="5"/>
  <c r="P640" i="5"/>
  <c r="L640" i="5"/>
  <c r="AB639" i="5"/>
  <c r="X639" i="5"/>
  <c r="T639" i="5"/>
  <c r="P639" i="5"/>
  <c r="L639" i="5"/>
  <c r="H639" i="5"/>
  <c r="AB638" i="5"/>
  <c r="X638" i="5"/>
  <c r="T638" i="5"/>
  <c r="P638" i="5"/>
  <c r="L638" i="5"/>
  <c r="H638" i="5"/>
  <c r="AB637" i="5"/>
  <c r="X637" i="5"/>
  <c r="T637" i="5"/>
  <c r="P637" i="5"/>
  <c r="L637" i="5"/>
  <c r="H637" i="5"/>
  <c r="AB636" i="5"/>
  <c r="X636" i="5"/>
  <c r="T636" i="5"/>
  <c r="P636" i="5"/>
  <c r="L636" i="5"/>
  <c r="H636" i="5"/>
  <c r="P634" i="5"/>
  <c r="L634" i="5"/>
  <c r="AB632" i="5"/>
  <c r="T632" i="5"/>
  <c r="L632" i="5"/>
  <c r="X631" i="5"/>
  <c r="P631" i="5"/>
  <c r="AB630" i="5"/>
  <c r="X630" i="5"/>
  <c r="X634" i="5"/>
  <c r="T634" i="5"/>
  <c r="P630" i="5"/>
  <c r="L630" i="5"/>
  <c r="H634" i="5"/>
  <c r="AB633" i="5"/>
  <c r="X629" i="5"/>
  <c r="X633" i="5"/>
  <c r="T633" i="5"/>
  <c r="P629" i="5"/>
  <c r="P633" i="5"/>
  <c r="L633" i="5"/>
  <c r="H633" i="5"/>
  <c r="AB628" i="5"/>
  <c r="X632" i="5"/>
  <c r="T628" i="5"/>
  <c r="P632" i="5"/>
  <c r="L628" i="5"/>
  <c r="AB627" i="5"/>
  <c r="X627" i="5"/>
  <c r="T627" i="5"/>
  <c r="P627" i="5"/>
  <c r="L627" i="5"/>
  <c r="H627" i="5"/>
  <c r="AB626" i="5"/>
  <c r="X626" i="5"/>
  <c r="T626" i="5"/>
  <c r="P626" i="5"/>
  <c r="L626" i="5"/>
  <c r="H626" i="5"/>
  <c r="AB625" i="5"/>
  <c r="X625" i="5"/>
  <c r="T625" i="5"/>
  <c r="P625" i="5"/>
  <c r="L625" i="5"/>
  <c r="H625" i="5"/>
  <c r="AB624" i="5"/>
  <c r="X624" i="5"/>
  <c r="T624" i="5"/>
  <c r="P624" i="5"/>
  <c r="L624" i="5"/>
  <c r="H624" i="5"/>
  <c r="H615" i="5"/>
  <c r="X614" i="5"/>
  <c r="T614" i="5"/>
  <c r="H614" i="5"/>
  <c r="AB613" i="5"/>
  <c r="T613" i="5"/>
  <c r="L613" i="5"/>
  <c r="H613" i="5"/>
  <c r="AB611" i="5"/>
  <c r="X611" i="5"/>
  <c r="T611" i="5"/>
  <c r="P611" i="5"/>
  <c r="L611" i="5"/>
  <c r="H611" i="5"/>
  <c r="X610" i="5"/>
  <c r="T610" i="5"/>
  <c r="P610" i="5"/>
  <c r="H610" i="5"/>
  <c r="AB609" i="5"/>
  <c r="T609" i="5"/>
  <c r="L609" i="5"/>
  <c r="H609" i="5"/>
  <c r="H608" i="5"/>
  <c r="AB607" i="5"/>
  <c r="X607" i="5"/>
  <c r="T607" i="5"/>
  <c r="P607" i="5"/>
  <c r="L607" i="5"/>
  <c r="AB606" i="5"/>
  <c r="X606" i="5"/>
  <c r="T606" i="5"/>
  <c r="P606" i="5"/>
  <c r="L606" i="5"/>
  <c r="AB605" i="5"/>
  <c r="X605" i="5"/>
  <c r="T605" i="5"/>
  <c r="P605" i="5"/>
  <c r="L605" i="5"/>
  <c r="AB604" i="5"/>
  <c r="X604" i="5"/>
  <c r="T604" i="5"/>
  <c r="P604" i="5"/>
  <c r="L604" i="5"/>
  <c r="AB598" i="5"/>
  <c r="X598" i="5"/>
  <c r="T598" i="5"/>
  <c r="P598" i="5"/>
  <c r="L598" i="5"/>
  <c r="H598" i="5"/>
  <c r="AB597" i="5"/>
  <c r="X597" i="5"/>
  <c r="T597" i="5"/>
  <c r="P597" i="5"/>
  <c r="L597" i="5"/>
  <c r="H597" i="5"/>
  <c r="AB596" i="5"/>
  <c r="X596" i="5"/>
  <c r="T596" i="5"/>
  <c r="P596" i="5"/>
  <c r="L596" i="5"/>
  <c r="H596" i="5"/>
  <c r="AB595" i="5"/>
  <c r="X595" i="5"/>
  <c r="T595" i="5"/>
  <c r="P595" i="5"/>
  <c r="L595" i="5"/>
  <c r="H595" i="5"/>
  <c r="X593" i="5"/>
  <c r="P592" i="5"/>
  <c r="P586" i="5"/>
  <c r="X585" i="5"/>
  <c r="P584" i="5"/>
  <c r="P582" i="5"/>
  <c r="H582" i="5"/>
  <c r="AB581" i="5"/>
  <c r="X581" i="5"/>
  <c r="T581" i="5"/>
  <c r="P581" i="5"/>
  <c r="L581" i="5"/>
  <c r="L585" i="5"/>
  <c r="H581" i="5"/>
  <c r="H593" i="5"/>
  <c r="AB580" i="5"/>
  <c r="X580" i="5"/>
  <c r="T580" i="5"/>
  <c r="P580" i="5"/>
  <c r="L580" i="5"/>
  <c r="H580" i="5"/>
  <c r="T579" i="5"/>
  <c r="P579" i="5"/>
  <c r="AB578" i="5"/>
  <c r="X578" i="5"/>
  <c r="T578" i="5"/>
  <c r="P578" i="5"/>
  <c r="L578" i="5"/>
  <c r="H578" i="5"/>
  <c r="AB577" i="5"/>
  <c r="X577" i="5"/>
  <c r="T577" i="5"/>
  <c r="P577" i="5"/>
  <c r="L577" i="5"/>
  <c r="H577" i="5"/>
  <c r="AB576" i="5"/>
  <c r="X576" i="5"/>
  <c r="T576" i="5"/>
  <c r="P576" i="5"/>
  <c r="L576" i="5"/>
  <c r="H576" i="5"/>
  <c r="AB575" i="5"/>
  <c r="X575" i="5"/>
  <c r="T575" i="5"/>
  <c r="P575" i="5"/>
  <c r="L575" i="5"/>
  <c r="H575" i="5"/>
  <c r="T573" i="5"/>
  <c r="L572" i="5"/>
  <c r="X571" i="5"/>
  <c r="AB570" i="5"/>
  <c r="T570" i="5"/>
  <c r="AB569" i="5"/>
  <c r="AB573" i="5"/>
  <c r="T569" i="5"/>
  <c r="L569" i="5"/>
  <c r="L573" i="5"/>
  <c r="AB568" i="5"/>
  <c r="AB572" i="5"/>
  <c r="X568" i="5"/>
  <c r="T568" i="5"/>
  <c r="T572" i="5"/>
  <c r="L568" i="5"/>
  <c r="H568" i="5"/>
  <c r="AB571" i="5"/>
  <c r="X567" i="5"/>
  <c r="T567" i="5"/>
  <c r="T571" i="5"/>
  <c r="P571" i="5"/>
  <c r="L571" i="5"/>
  <c r="AB566" i="5"/>
  <c r="X566" i="5"/>
  <c r="T566" i="5"/>
  <c r="P566" i="5"/>
  <c r="L566" i="5"/>
  <c r="H566" i="5"/>
  <c r="AB565" i="5"/>
  <c r="X565" i="5"/>
  <c r="T565" i="5"/>
  <c r="P565" i="5"/>
  <c r="L565" i="5"/>
  <c r="H565" i="5"/>
  <c r="AB564" i="5"/>
  <c r="X564" i="5"/>
  <c r="T564" i="5"/>
  <c r="P564" i="5"/>
  <c r="L564" i="5"/>
  <c r="H564" i="5"/>
  <c r="AB563" i="5"/>
  <c r="X563" i="5"/>
  <c r="T563" i="5"/>
  <c r="P563" i="5"/>
  <c r="L563" i="5"/>
  <c r="H563" i="5"/>
  <c r="AB561" i="5"/>
  <c r="L561" i="5"/>
  <c r="T560" i="5"/>
  <c r="T559" i="5"/>
  <c r="AB557" i="5"/>
  <c r="X557" i="5"/>
  <c r="L557" i="5"/>
  <c r="T556" i="5"/>
  <c r="AB559" i="5"/>
  <c r="T555" i="5"/>
  <c r="L555" i="5"/>
  <c r="AB553" i="5"/>
  <c r="X553" i="5"/>
  <c r="L553" i="5"/>
  <c r="H553" i="5"/>
  <c r="X552" i="5"/>
  <c r="T552" i="5"/>
  <c r="P552" i="5"/>
  <c r="P551" i="5"/>
  <c r="L551" i="5"/>
  <c r="AB549" i="5"/>
  <c r="X549" i="5"/>
  <c r="T549" i="5"/>
  <c r="T561" i="5"/>
  <c r="P549" i="5"/>
  <c r="L549" i="5"/>
  <c r="H549" i="5"/>
  <c r="AB548" i="5"/>
  <c r="AB560" i="5"/>
  <c r="X548" i="5"/>
  <c r="T548" i="5"/>
  <c r="P548" i="5"/>
  <c r="L548" i="5"/>
  <c r="L560" i="5"/>
  <c r="H548" i="5"/>
  <c r="AB547" i="5"/>
  <c r="X547" i="5"/>
  <c r="T547" i="5"/>
  <c r="P547" i="5"/>
  <c r="L547" i="5"/>
  <c r="H547" i="5"/>
  <c r="AB546" i="5"/>
  <c r="X546" i="5"/>
  <c r="T546" i="5"/>
  <c r="P546" i="5"/>
  <c r="L546" i="5"/>
  <c r="H546" i="5"/>
  <c r="AB545" i="5"/>
  <c r="X545" i="5"/>
  <c r="T545" i="5"/>
  <c r="P545" i="5"/>
  <c r="L545" i="5"/>
  <c r="H545" i="5"/>
  <c r="AB544" i="5"/>
  <c r="X544" i="5"/>
  <c r="T544" i="5"/>
  <c r="P544" i="5"/>
  <c r="L544" i="5"/>
  <c r="H544" i="5"/>
  <c r="AB543" i="5"/>
  <c r="X543" i="5"/>
  <c r="T543" i="5"/>
  <c r="P543" i="5"/>
  <c r="L543" i="5"/>
  <c r="H543" i="5"/>
  <c r="AB542" i="5"/>
  <c r="X542" i="5"/>
  <c r="T542" i="5"/>
  <c r="P542" i="5"/>
  <c r="L542" i="5"/>
  <c r="H542" i="5"/>
  <c r="AB541" i="5"/>
  <c r="X541" i="5"/>
  <c r="T541" i="5"/>
  <c r="P541" i="5"/>
  <c r="L541" i="5"/>
  <c r="H541" i="5"/>
  <c r="AB540" i="5"/>
  <c r="X540" i="5"/>
  <c r="T540" i="5"/>
  <c r="P540" i="5"/>
  <c r="L540" i="5"/>
  <c r="H540" i="5"/>
  <c r="AB539" i="5"/>
  <c r="X539" i="5"/>
  <c r="T539" i="5"/>
  <c r="P539" i="5"/>
  <c r="L539" i="5"/>
  <c r="H539" i="5"/>
  <c r="AB538" i="5"/>
  <c r="X538" i="5"/>
  <c r="T538" i="5"/>
  <c r="P538" i="5"/>
  <c r="L538" i="5"/>
  <c r="H538" i="5"/>
  <c r="AB537" i="5"/>
  <c r="X537" i="5"/>
  <c r="T537" i="5"/>
  <c r="P537" i="5"/>
  <c r="L537" i="5"/>
  <c r="H537" i="5"/>
  <c r="AB536" i="5"/>
  <c r="X536" i="5"/>
  <c r="T536" i="5"/>
  <c r="P536" i="5"/>
  <c r="L536" i="5"/>
  <c r="H536" i="5"/>
  <c r="AB535" i="5"/>
  <c r="X535" i="5"/>
  <c r="T535" i="5"/>
  <c r="P535" i="5"/>
  <c r="L535" i="5"/>
  <c r="H535" i="5"/>
  <c r="AB534" i="5"/>
  <c r="X534" i="5"/>
  <c r="T534" i="5"/>
  <c r="P534" i="5"/>
  <c r="L534" i="5"/>
  <c r="H534" i="5"/>
  <c r="AB533" i="5"/>
  <c r="X533" i="5"/>
  <c r="T533" i="5"/>
  <c r="P533" i="5"/>
  <c r="L533" i="5"/>
  <c r="H533" i="5"/>
  <c r="AB532" i="5"/>
  <c r="X532" i="5"/>
  <c r="T532" i="5"/>
  <c r="P532" i="5"/>
  <c r="L532" i="5"/>
  <c r="H532" i="5"/>
  <c r="AB531" i="5"/>
  <c r="X531" i="5"/>
  <c r="T531" i="5"/>
  <c r="P531" i="5"/>
  <c r="L531" i="5"/>
  <c r="H531" i="5"/>
  <c r="AB530" i="5"/>
  <c r="X530" i="5"/>
  <c r="T530" i="5"/>
  <c r="P530" i="5"/>
  <c r="L530" i="5"/>
  <c r="H530" i="5"/>
  <c r="AB529" i="5"/>
  <c r="X529" i="5"/>
  <c r="T529" i="5"/>
  <c r="P529" i="5"/>
  <c r="L529" i="5"/>
  <c r="H529" i="5"/>
  <c r="AB528" i="5"/>
  <c r="X528" i="5"/>
  <c r="T528" i="5"/>
  <c r="P528" i="5"/>
  <c r="L528" i="5"/>
  <c r="H528" i="5"/>
  <c r="AB527" i="5"/>
  <c r="X527" i="5"/>
  <c r="T527" i="5"/>
  <c r="P527" i="5"/>
  <c r="L527" i="5"/>
  <c r="H527" i="5"/>
  <c r="AB526" i="5"/>
  <c r="X526" i="5"/>
  <c r="T526" i="5"/>
  <c r="P526" i="5"/>
  <c r="L526" i="5"/>
  <c r="H526" i="5"/>
  <c r="AB525" i="5"/>
  <c r="X525" i="5"/>
  <c r="T525" i="5"/>
  <c r="P525" i="5"/>
  <c r="L525" i="5"/>
  <c r="H525" i="5"/>
  <c r="AB524" i="5"/>
  <c r="X524" i="5"/>
  <c r="T524" i="5"/>
  <c r="P524" i="5"/>
  <c r="L524" i="5"/>
  <c r="H524" i="5"/>
  <c r="AB523" i="5"/>
  <c r="X523" i="5"/>
  <c r="T523" i="5"/>
  <c r="P523" i="5"/>
  <c r="L523" i="5"/>
  <c r="H523" i="5"/>
  <c r="P498" i="5"/>
  <c r="L497" i="5"/>
  <c r="P496" i="5"/>
  <c r="T494" i="5"/>
  <c r="P494" i="5"/>
  <c r="AB493" i="5"/>
  <c r="X493" i="5"/>
  <c r="T493" i="5"/>
  <c r="P493" i="5"/>
  <c r="L493" i="5"/>
  <c r="H493" i="5"/>
  <c r="AB492" i="5"/>
  <c r="X492" i="5"/>
  <c r="X500" i="5"/>
  <c r="T492" i="5"/>
  <c r="P492" i="5"/>
  <c r="L492" i="5"/>
  <c r="H492" i="5"/>
  <c r="X491" i="5"/>
  <c r="T491" i="5"/>
  <c r="P491" i="5"/>
  <c r="H491" i="5"/>
  <c r="AB490" i="5"/>
  <c r="X490" i="5"/>
  <c r="T490" i="5"/>
  <c r="P490" i="5"/>
  <c r="L490" i="5"/>
  <c r="H490" i="5"/>
  <c r="AB489" i="5"/>
  <c r="X489" i="5"/>
  <c r="T489" i="5"/>
  <c r="P489" i="5"/>
  <c r="L489" i="5"/>
  <c r="H489" i="5"/>
  <c r="AB488" i="5"/>
  <c r="X488" i="5"/>
  <c r="T488" i="5"/>
  <c r="P488" i="5"/>
  <c r="L488" i="5"/>
  <c r="H488" i="5"/>
  <c r="AB487" i="5"/>
  <c r="X487" i="5"/>
  <c r="T487" i="5"/>
  <c r="P487" i="5"/>
  <c r="L487" i="5"/>
  <c r="H487" i="5"/>
  <c r="AB485" i="5"/>
  <c r="X485" i="5"/>
  <c r="P485" i="5"/>
  <c r="L485" i="5"/>
  <c r="AB484" i="5"/>
  <c r="T484" i="5"/>
  <c r="AB482" i="5"/>
  <c r="T482" i="5"/>
  <c r="P482" i="5"/>
  <c r="L482" i="5"/>
  <c r="AB481" i="5"/>
  <c r="X481" i="5"/>
  <c r="T481" i="5"/>
  <c r="P481" i="5"/>
  <c r="L481" i="5"/>
  <c r="H481" i="5"/>
  <c r="H485" i="5"/>
  <c r="AB480" i="5"/>
  <c r="X480" i="5"/>
  <c r="X484" i="5"/>
  <c r="T480" i="5"/>
  <c r="P480" i="5"/>
  <c r="P484" i="5"/>
  <c r="L480" i="5"/>
  <c r="H480" i="5"/>
  <c r="H484" i="5"/>
  <c r="AB479" i="5"/>
  <c r="T479" i="5"/>
  <c r="T483" i="5"/>
  <c r="L479" i="5"/>
  <c r="AB478" i="5"/>
  <c r="X478" i="5"/>
  <c r="T478" i="5"/>
  <c r="P478" i="5"/>
  <c r="L478" i="5"/>
  <c r="H478" i="5"/>
  <c r="AB477" i="5"/>
  <c r="X477" i="5"/>
  <c r="T477" i="5"/>
  <c r="P477" i="5"/>
  <c r="L477" i="5"/>
  <c r="H477" i="5"/>
  <c r="AB476" i="5"/>
  <c r="X476" i="5"/>
  <c r="T476" i="5"/>
  <c r="P476" i="5"/>
  <c r="L476" i="5"/>
  <c r="H476" i="5"/>
  <c r="AB475" i="5"/>
  <c r="X475" i="5"/>
  <c r="T475" i="5"/>
  <c r="P475" i="5"/>
  <c r="L475" i="5"/>
  <c r="H475" i="5"/>
  <c r="P469" i="5"/>
  <c r="P466" i="5"/>
  <c r="H466" i="5"/>
  <c r="X465" i="5"/>
  <c r="P465" i="5"/>
  <c r="H465" i="5"/>
  <c r="H473" i="5"/>
  <c r="T464" i="5"/>
  <c r="L464" i="5"/>
  <c r="H464" i="5"/>
  <c r="H472" i="5"/>
  <c r="H463" i="5"/>
  <c r="X462" i="5"/>
  <c r="T462" i="5"/>
  <c r="P462" i="5"/>
  <c r="H462" i="5"/>
  <c r="AB461" i="5"/>
  <c r="X461" i="5"/>
  <c r="T461" i="5"/>
  <c r="P461" i="5"/>
  <c r="P473" i="5"/>
  <c r="L461" i="5"/>
  <c r="H461" i="5"/>
  <c r="AB460" i="5"/>
  <c r="T460" i="5"/>
  <c r="L460" i="5"/>
  <c r="H460" i="5"/>
  <c r="X459" i="5"/>
  <c r="T459" i="5"/>
  <c r="H459" i="5"/>
  <c r="AB458" i="5"/>
  <c r="X458" i="5"/>
  <c r="T458" i="5"/>
  <c r="P458" i="5"/>
  <c r="L458" i="5"/>
  <c r="AB457" i="5"/>
  <c r="X457" i="5"/>
  <c r="T457" i="5"/>
  <c r="P457" i="5"/>
  <c r="L457" i="5"/>
  <c r="AB456" i="5"/>
  <c r="X456" i="5"/>
  <c r="T456" i="5"/>
  <c r="P456" i="5"/>
  <c r="L456" i="5"/>
  <c r="AB455" i="5"/>
  <c r="X455" i="5"/>
  <c r="T455" i="5"/>
  <c r="P455" i="5"/>
  <c r="L455" i="5"/>
  <c r="AB449" i="5"/>
  <c r="X449" i="5"/>
  <c r="T449" i="5"/>
  <c r="P449" i="5"/>
  <c r="L449" i="5"/>
  <c r="H449" i="5"/>
  <c r="AB448" i="5"/>
  <c r="X448" i="5"/>
  <c r="T448" i="5"/>
  <c r="P448" i="5"/>
  <c r="L448" i="5"/>
  <c r="H448" i="5"/>
  <c r="AB447" i="5"/>
  <c r="X447" i="5"/>
  <c r="T447" i="5"/>
  <c r="P447" i="5"/>
  <c r="L447" i="5"/>
  <c r="H447" i="5"/>
  <c r="AB446" i="5"/>
  <c r="X446" i="5"/>
  <c r="T446" i="5"/>
  <c r="P446" i="5"/>
  <c r="L446" i="5"/>
  <c r="H446" i="5"/>
  <c r="T436" i="5"/>
  <c r="X435" i="5"/>
  <c r="L435" i="5"/>
  <c r="X433" i="5"/>
  <c r="T433" i="5"/>
  <c r="H433" i="5"/>
  <c r="AB432" i="5"/>
  <c r="T432" i="5"/>
  <c r="P432" i="5"/>
  <c r="H432" i="5"/>
  <c r="H444" i="5"/>
  <c r="X431" i="5"/>
  <c r="X443" i="5"/>
  <c r="T431" i="5"/>
  <c r="T435" i="5"/>
  <c r="L431" i="5"/>
  <c r="H431" i="5"/>
  <c r="AB429" i="5"/>
  <c r="X429" i="5"/>
  <c r="T429" i="5"/>
  <c r="P429" i="5"/>
  <c r="L429" i="5"/>
  <c r="H429" i="5"/>
  <c r="AB428" i="5"/>
  <c r="X428" i="5"/>
  <c r="T428" i="5"/>
  <c r="P428" i="5"/>
  <c r="L428" i="5"/>
  <c r="H428" i="5"/>
  <c r="AB427" i="5"/>
  <c r="X427" i="5"/>
  <c r="T427" i="5"/>
  <c r="P427" i="5"/>
  <c r="L427" i="5"/>
  <c r="H427" i="5"/>
  <c r="AB426" i="5"/>
  <c r="X426" i="5"/>
  <c r="T426" i="5"/>
  <c r="P426" i="5"/>
  <c r="L426" i="5"/>
  <c r="H426" i="5"/>
  <c r="AB425" i="5"/>
  <c r="AB424" i="5"/>
  <c r="X424" i="5"/>
  <c r="T424" i="5"/>
  <c r="L424" i="5"/>
  <c r="H424" i="5"/>
  <c r="AB423" i="5"/>
  <c r="X423" i="5"/>
  <c r="P423" i="5"/>
  <c r="AB422" i="5"/>
  <c r="X421" i="5"/>
  <c r="X425" i="5"/>
  <c r="T421" i="5"/>
  <c r="L425" i="5"/>
  <c r="AB420" i="5"/>
  <c r="X420" i="5"/>
  <c r="T420" i="5"/>
  <c r="P420" i="5"/>
  <c r="P424" i="5"/>
  <c r="L420" i="5"/>
  <c r="H420" i="5"/>
  <c r="AB419" i="5"/>
  <c r="X419" i="5"/>
  <c r="T419" i="5"/>
  <c r="T423" i="5"/>
  <c r="P419" i="5"/>
  <c r="L419" i="5"/>
  <c r="H419" i="5"/>
  <c r="H423" i="5"/>
  <c r="X418" i="5"/>
  <c r="P418" i="5"/>
  <c r="P422" i="5"/>
  <c r="H418" i="5"/>
  <c r="AB417" i="5"/>
  <c r="X417" i="5"/>
  <c r="T417" i="5"/>
  <c r="P417" i="5"/>
  <c r="L417" i="5"/>
  <c r="H417" i="5"/>
  <c r="AB416" i="5"/>
  <c r="X416" i="5"/>
  <c r="T416" i="5"/>
  <c r="P416" i="5"/>
  <c r="L416" i="5"/>
  <c r="H416" i="5"/>
  <c r="AB415" i="5"/>
  <c r="X415" i="5"/>
  <c r="T415" i="5"/>
  <c r="P415" i="5"/>
  <c r="L415" i="5"/>
  <c r="H415" i="5"/>
  <c r="AB414" i="5"/>
  <c r="X414" i="5"/>
  <c r="T414" i="5"/>
  <c r="P414" i="5"/>
  <c r="L414" i="5"/>
  <c r="H414" i="5"/>
  <c r="X402" i="5"/>
  <c r="AB401" i="5"/>
  <c r="T401" i="5"/>
  <c r="L401" i="5"/>
  <c r="AB400" i="5"/>
  <c r="T400" i="5"/>
  <c r="T404" i="5"/>
  <c r="P400" i="5"/>
  <c r="L400" i="5"/>
  <c r="AB399" i="5"/>
  <c r="X399" i="5"/>
  <c r="T399" i="5"/>
  <c r="L399" i="5"/>
  <c r="H399" i="5"/>
  <c r="T398" i="5"/>
  <c r="P398" i="5"/>
  <c r="L410" i="5"/>
  <c r="H410" i="5"/>
  <c r="AB397" i="5"/>
  <c r="X397" i="5"/>
  <c r="T397" i="5"/>
  <c r="P397" i="5"/>
  <c r="L397" i="5"/>
  <c r="H397" i="5"/>
  <c r="AB396" i="5"/>
  <c r="X396" i="5"/>
  <c r="T396" i="5"/>
  <c r="P396" i="5"/>
  <c r="L396" i="5"/>
  <c r="H396" i="5"/>
  <c r="AB395" i="5"/>
  <c r="X395" i="5"/>
  <c r="T395" i="5"/>
  <c r="P395" i="5"/>
  <c r="L395" i="5"/>
  <c r="H395" i="5"/>
  <c r="AB394" i="5"/>
  <c r="X394" i="5"/>
  <c r="T394" i="5"/>
  <c r="P394" i="5"/>
  <c r="L394" i="5"/>
  <c r="H394" i="5"/>
  <c r="AB393" i="5"/>
  <c r="X393" i="5"/>
  <c r="T393" i="5"/>
  <c r="P393" i="5"/>
  <c r="L393" i="5"/>
  <c r="H393" i="5"/>
  <c r="AB392" i="5"/>
  <c r="X392" i="5"/>
  <c r="T392" i="5"/>
  <c r="P392" i="5"/>
  <c r="L392" i="5"/>
  <c r="H392" i="5"/>
  <c r="AB391" i="5"/>
  <c r="X391" i="5"/>
  <c r="T391" i="5"/>
  <c r="P391" i="5"/>
  <c r="L391" i="5"/>
  <c r="H391" i="5"/>
  <c r="AB390" i="5"/>
  <c r="X390" i="5"/>
  <c r="T390" i="5"/>
  <c r="P390" i="5"/>
  <c r="L390" i="5"/>
  <c r="H390" i="5"/>
  <c r="AB389" i="5"/>
  <c r="X389" i="5"/>
  <c r="T389" i="5"/>
  <c r="P389" i="5"/>
  <c r="L389" i="5"/>
  <c r="H389" i="5"/>
  <c r="AB388" i="5"/>
  <c r="X388" i="5"/>
  <c r="T388" i="5"/>
  <c r="P388" i="5"/>
  <c r="L388" i="5"/>
  <c r="H388" i="5"/>
  <c r="AB387" i="5"/>
  <c r="X387" i="5"/>
  <c r="T387" i="5"/>
  <c r="P387" i="5"/>
  <c r="L387" i="5"/>
  <c r="H387" i="5"/>
  <c r="AB386" i="5"/>
  <c r="X386" i="5"/>
  <c r="T386" i="5"/>
  <c r="P386" i="5"/>
  <c r="L386" i="5"/>
  <c r="H386" i="5"/>
  <c r="AB385" i="5"/>
  <c r="X385" i="5"/>
  <c r="T385" i="5"/>
  <c r="P385" i="5"/>
  <c r="L385" i="5"/>
  <c r="H385" i="5"/>
  <c r="AB384" i="5"/>
  <c r="X384" i="5"/>
  <c r="T384" i="5"/>
  <c r="P384" i="5"/>
  <c r="L384" i="5"/>
  <c r="H384" i="5"/>
  <c r="AB383" i="5"/>
  <c r="X383" i="5"/>
  <c r="T383" i="5"/>
  <c r="P383" i="5"/>
  <c r="L383" i="5"/>
  <c r="H383" i="5"/>
  <c r="AB382" i="5"/>
  <c r="X382" i="5"/>
  <c r="T382" i="5"/>
  <c r="P382" i="5"/>
  <c r="L382" i="5"/>
  <c r="H382" i="5"/>
  <c r="AB381" i="5"/>
  <c r="X381" i="5"/>
  <c r="T381" i="5"/>
  <c r="P381" i="5"/>
  <c r="L381" i="5"/>
  <c r="H381" i="5"/>
  <c r="AB380" i="5"/>
  <c r="X380" i="5"/>
  <c r="T380" i="5"/>
  <c r="P380" i="5"/>
  <c r="L380" i="5"/>
  <c r="H380" i="5"/>
  <c r="AB379" i="5"/>
  <c r="X379" i="5"/>
  <c r="T379" i="5"/>
  <c r="P379" i="5"/>
  <c r="L379" i="5"/>
  <c r="H379" i="5"/>
  <c r="AB378" i="5"/>
  <c r="X378" i="5"/>
  <c r="T378" i="5"/>
  <c r="P378" i="5"/>
  <c r="L378" i="5"/>
  <c r="H378" i="5"/>
  <c r="AB377" i="5"/>
  <c r="X377" i="5"/>
  <c r="T377" i="5"/>
  <c r="P377" i="5"/>
  <c r="L377" i="5"/>
  <c r="H377" i="5"/>
  <c r="AB376" i="5"/>
  <c r="X376" i="5"/>
  <c r="T376" i="5"/>
  <c r="P376" i="5"/>
  <c r="L376" i="5"/>
  <c r="H376" i="5"/>
  <c r="AB375" i="5"/>
  <c r="X375" i="5"/>
  <c r="T375" i="5"/>
  <c r="P375" i="5"/>
  <c r="L375" i="5"/>
  <c r="H375" i="5"/>
  <c r="AB374" i="5"/>
  <c r="X374" i="5"/>
  <c r="T374" i="5"/>
  <c r="P374" i="5"/>
  <c r="L374" i="5"/>
  <c r="H374" i="5"/>
  <c r="X371" i="5"/>
  <c r="X367" i="5"/>
  <c r="X363" i="5"/>
  <c r="P360" i="5"/>
  <c r="X359" i="5"/>
  <c r="P352" i="5"/>
  <c r="X351" i="5"/>
  <c r="X349" i="5"/>
  <c r="H349" i="5"/>
  <c r="X347" i="5"/>
  <c r="AB345" i="5"/>
  <c r="T345" i="5"/>
  <c r="L345" i="5"/>
  <c r="AB344" i="5"/>
  <c r="T344" i="5"/>
  <c r="P344" i="5"/>
  <c r="H372" i="5"/>
  <c r="AB343" i="5"/>
  <c r="X343" i="5"/>
  <c r="T343" i="5"/>
  <c r="P371" i="5"/>
  <c r="L343" i="5"/>
  <c r="H343" i="5"/>
  <c r="H371" i="5"/>
  <c r="AB342" i="5"/>
  <c r="T342" i="5"/>
  <c r="L342" i="5"/>
  <c r="AB341" i="5"/>
  <c r="X341" i="5"/>
  <c r="T341" i="5"/>
  <c r="P341" i="5"/>
  <c r="L341" i="5"/>
  <c r="H341" i="5"/>
  <c r="AB340" i="5"/>
  <c r="X340" i="5"/>
  <c r="T340" i="5"/>
  <c r="P340" i="5"/>
  <c r="L340" i="5"/>
  <c r="H340" i="5"/>
  <c r="AB339" i="5"/>
  <c r="X339" i="5"/>
  <c r="T339" i="5"/>
  <c r="P339" i="5"/>
  <c r="L339" i="5"/>
  <c r="H339" i="5"/>
  <c r="AB338" i="5"/>
  <c r="X338" i="5"/>
  <c r="T338" i="5"/>
  <c r="P338" i="5"/>
  <c r="L338" i="5"/>
  <c r="H338" i="5"/>
  <c r="X336" i="5"/>
  <c r="L336" i="5"/>
  <c r="H336" i="5"/>
  <c r="AB335" i="5"/>
  <c r="AB333" i="5"/>
  <c r="X337" i="5"/>
  <c r="P333" i="5"/>
  <c r="P337" i="5"/>
  <c r="L333" i="5"/>
  <c r="H333" i="5"/>
  <c r="AB332" i="5"/>
  <c r="AB336" i="5"/>
  <c r="X332" i="5"/>
  <c r="T332" i="5"/>
  <c r="P332" i="5"/>
  <c r="P336" i="5"/>
  <c r="L332" i="5"/>
  <c r="H332" i="5"/>
  <c r="AB331" i="5"/>
  <c r="X331" i="5"/>
  <c r="X335" i="5"/>
  <c r="T331" i="5"/>
  <c r="T335" i="5"/>
  <c r="P331" i="5"/>
  <c r="P335" i="5"/>
  <c r="L331" i="5"/>
  <c r="H331" i="5"/>
  <c r="H335" i="5"/>
  <c r="AB329" i="5"/>
  <c r="X329" i="5"/>
  <c r="T329" i="5"/>
  <c r="P329" i="5"/>
  <c r="L329" i="5"/>
  <c r="H329" i="5"/>
  <c r="AB328" i="5"/>
  <c r="X328" i="5"/>
  <c r="T328" i="5"/>
  <c r="P328" i="5"/>
  <c r="L328" i="5"/>
  <c r="H328" i="5"/>
  <c r="AB327" i="5"/>
  <c r="X327" i="5"/>
  <c r="T327" i="5"/>
  <c r="P327" i="5"/>
  <c r="L327" i="5"/>
  <c r="H327" i="5"/>
  <c r="AB326" i="5"/>
  <c r="X326" i="5"/>
  <c r="T326" i="5"/>
  <c r="P326" i="5"/>
  <c r="L326" i="5"/>
  <c r="H326" i="5"/>
  <c r="H317" i="5"/>
  <c r="X316" i="5"/>
  <c r="P316" i="5"/>
  <c r="P324" i="5"/>
  <c r="H316" i="5"/>
  <c r="H324" i="5"/>
  <c r="AB315" i="5"/>
  <c r="T315" i="5"/>
  <c r="L315" i="5"/>
  <c r="H315" i="5"/>
  <c r="H323" i="5"/>
  <c r="H314" i="5"/>
  <c r="AB313" i="5"/>
  <c r="T313" i="5"/>
  <c r="P313" i="5"/>
  <c r="L313" i="5"/>
  <c r="H313" i="5"/>
  <c r="AB312" i="5"/>
  <c r="X312" i="5"/>
  <c r="X324" i="5"/>
  <c r="T312" i="5"/>
  <c r="P312" i="5"/>
  <c r="L312" i="5"/>
  <c r="H312" i="5"/>
  <c r="AB311" i="5"/>
  <c r="T311" i="5"/>
  <c r="L311" i="5"/>
  <c r="H311" i="5"/>
  <c r="AB310" i="5"/>
  <c r="X310" i="5"/>
  <c r="T310" i="5"/>
  <c r="P310" i="5"/>
  <c r="L310" i="5"/>
  <c r="H310" i="5"/>
  <c r="AB309" i="5"/>
  <c r="X309" i="5"/>
  <c r="T309" i="5"/>
  <c r="P309" i="5"/>
  <c r="L309" i="5"/>
  <c r="AB308" i="5"/>
  <c r="X308" i="5"/>
  <c r="T308" i="5"/>
  <c r="P308" i="5"/>
  <c r="L308" i="5"/>
  <c r="AB307" i="5"/>
  <c r="X307" i="5"/>
  <c r="T307" i="5"/>
  <c r="P307" i="5"/>
  <c r="L307" i="5"/>
  <c r="AB306" i="5"/>
  <c r="X306" i="5"/>
  <c r="T306" i="5"/>
  <c r="P306" i="5"/>
  <c r="L306" i="5"/>
  <c r="AB300" i="5"/>
  <c r="X300" i="5"/>
  <c r="T300" i="5"/>
  <c r="P300" i="5"/>
  <c r="L300" i="5"/>
  <c r="H300" i="5"/>
  <c r="AB299" i="5"/>
  <c r="X299" i="5"/>
  <c r="T299" i="5"/>
  <c r="P299" i="5"/>
  <c r="L299" i="5"/>
  <c r="H299" i="5"/>
  <c r="AB298" i="5"/>
  <c r="X298" i="5"/>
  <c r="T298" i="5"/>
  <c r="P298" i="5"/>
  <c r="L298" i="5"/>
  <c r="H298" i="5"/>
  <c r="AB297" i="5"/>
  <c r="X297" i="5"/>
  <c r="T297" i="5"/>
  <c r="P297" i="5"/>
  <c r="L297" i="5"/>
  <c r="H297" i="5"/>
  <c r="AB294" i="5"/>
  <c r="P293" i="5"/>
  <c r="AB290" i="5"/>
  <c r="X289" i="5"/>
  <c r="X293" i="5"/>
  <c r="T287" i="5"/>
  <c r="P287" i="5"/>
  <c r="AB286" i="5"/>
  <c r="P286" i="5"/>
  <c r="X285" i="5"/>
  <c r="P285" i="5"/>
  <c r="P289" i="5"/>
  <c r="AB284" i="5"/>
  <c r="L284" i="5"/>
  <c r="AB283" i="5"/>
  <c r="AB295" i="5"/>
  <c r="X283" i="5"/>
  <c r="T283" i="5"/>
  <c r="T295" i="5"/>
  <c r="P283" i="5"/>
  <c r="H283" i="5"/>
  <c r="AB282" i="5"/>
  <c r="X282" i="5"/>
  <c r="P282" i="5"/>
  <c r="L282" i="5"/>
  <c r="L294" i="5"/>
  <c r="H282" i="5"/>
  <c r="AB281" i="5"/>
  <c r="X281" i="5"/>
  <c r="T281" i="5"/>
  <c r="P281" i="5"/>
  <c r="L281" i="5"/>
  <c r="H281" i="5"/>
  <c r="AB280" i="5"/>
  <c r="X280" i="5"/>
  <c r="T280" i="5"/>
  <c r="P280" i="5"/>
  <c r="L280" i="5"/>
  <c r="H280" i="5"/>
  <c r="AB279" i="5"/>
  <c r="X279" i="5"/>
  <c r="T279" i="5"/>
  <c r="P279" i="5"/>
  <c r="L279" i="5"/>
  <c r="H279" i="5"/>
  <c r="AB278" i="5"/>
  <c r="X278" i="5"/>
  <c r="T278" i="5"/>
  <c r="P278" i="5"/>
  <c r="L278" i="5"/>
  <c r="H278" i="5"/>
  <c r="AB277" i="5"/>
  <c r="X277" i="5"/>
  <c r="T277" i="5"/>
  <c r="P277" i="5"/>
  <c r="L277" i="5"/>
  <c r="H277" i="5"/>
  <c r="P276" i="5"/>
  <c r="P275" i="5"/>
  <c r="L275" i="5"/>
  <c r="AB274" i="5"/>
  <c r="AB273" i="5"/>
  <c r="T273" i="5"/>
  <c r="L273" i="5"/>
  <c r="X272" i="5"/>
  <c r="P272" i="5"/>
  <c r="AB271" i="5"/>
  <c r="X271" i="5"/>
  <c r="X275" i="5"/>
  <c r="T271" i="5"/>
  <c r="T275" i="5"/>
  <c r="P271" i="5"/>
  <c r="L271" i="5"/>
  <c r="H271" i="5"/>
  <c r="H275" i="5"/>
  <c r="AB270" i="5"/>
  <c r="P270" i="5"/>
  <c r="P274" i="5"/>
  <c r="L270" i="5"/>
  <c r="L274" i="5"/>
  <c r="H270" i="5"/>
  <c r="H274" i="5"/>
  <c r="AB269" i="5"/>
  <c r="X269" i="5"/>
  <c r="X273" i="5"/>
  <c r="T269" i="5"/>
  <c r="P269" i="5"/>
  <c r="P273" i="5"/>
  <c r="L269" i="5"/>
  <c r="H269" i="5"/>
  <c r="H273" i="5"/>
  <c r="AB268" i="5"/>
  <c r="X268" i="5"/>
  <c r="T268" i="5"/>
  <c r="P268" i="5"/>
  <c r="L268" i="5"/>
  <c r="H268" i="5"/>
  <c r="AB267" i="5"/>
  <c r="X267" i="5"/>
  <c r="T267" i="5"/>
  <c r="P267" i="5"/>
  <c r="L267" i="5"/>
  <c r="H267" i="5"/>
  <c r="AB266" i="5"/>
  <c r="X266" i="5"/>
  <c r="T266" i="5"/>
  <c r="P266" i="5"/>
  <c r="L266" i="5"/>
  <c r="H266" i="5"/>
  <c r="AB265" i="5"/>
  <c r="X265" i="5"/>
  <c r="T265" i="5"/>
  <c r="P265" i="5"/>
  <c r="L265" i="5"/>
  <c r="H265" i="5"/>
  <c r="AB256" i="5"/>
  <c r="X255" i="5"/>
  <c r="L255" i="5"/>
  <c r="AB252" i="5"/>
  <c r="X252" i="5"/>
  <c r="P252" i="5"/>
  <c r="L252" i="5"/>
  <c r="AB251" i="5"/>
  <c r="X251" i="5"/>
  <c r="P251" i="5"/>
  <c r="L251" i="5"/>
  <c r="X250" i="5"/>
  <c r="T250" i="5"/>
  <c r="P250" i="5"/>
  <c r="L250" i="5"/>
  <c r="AB248" i="5"/>
  <c r="X248" i="5"/>
  <c r="T248" i="5"/>
  <c r="P248" i="5"/>
  <c r="L248" i="5"/>
  <c r="H248" i="5"/>
  <c r="AB247" i="5"/>
  <c r="X247" i="5"/>
  <c r="T247" i="5"/>
  <c r="P247" i="5"/>
  <c r="L247" i="5"/>
  <c r="H247" i="5"/>
  <c r="AB246" i="5"/>
  <c r="X246" i="5"/>
  <c r="T246" i="5"/>
  <c r="P246" i="5"/>
  <c r="L246" i="5"/>
  <c r="H246" i="5"/>
  <c r="AB245" i="5"/>
  <c r="X245" i="5"/>
  <c r="T245" i="5"/>
  <c r="P245" i="5"/>
  <c r="L245" i="5"/>
  <c r="H245" i="5"/>
  <c r="AB244" i="5"/>
  <c r="X244" i="5"/>
  <c r="T244" i="5"/>
  <c r="P244" i="5"/>
  <c r="L244" i="5"/>
  <c r="H244" i="5"/>
  <c r="AB243" i="5"/>
  <c r="X243" i="5"/>
  <c r="T243" i="5"/>
  <c r="P243" i="5"/>
  <c r="L243" i="5"/>
  <c r="H243" i="5"/>
  <c r="AB242" i="5"/>
  <c r="X242" i="5"/>
  <c r="T242" i="5"/>
  <c r="P242" i="5"/>
  <c r="L242" i="5"/>
  <c r="H242" i="5"/>
  <c r="AB241" i="5"/>
  <c r="X241" i="5"/>
  <c r="T241" i="5"/>
  <c r="P241" i="5"/>
  <c r="L241" i="5"/>
  <c r="H241" i="5"/>
  <c r="AB240" i="5"/>
  <c r="X240" i="5"/>
  <c r="T240" i="5"/>
  <c r="P240" i="5"/>
  <c r="L240" i="5"/>
  <c r="H240" i="5"/>
  <c r="AB239" i="5"/>
  <c r="X239" i="5"/>
  <c r="T239" i="5"/>
  <c r="P239" i="5"/>
  <c r="L239" i="5"/>
  <c r="H239" i="5"/>
  <c r="AB238" i="5"/>
  <c r="X238" i="5"/>
  <c r="T238" i="5"/>
  <c r="P238" i="5"/>
  <c r="L238" i="5"/>
  <c r="H238" i="5"/>
  <c r="AB237" i="5"/>
  <c r="X237" i="5"/>
  <c r="T237" i="5"/>
  <c r="P237" i="5"/>
  <c r="L237" i="5"/>
  <c r="H237" i="5"/>
  <c r="AB236" i="5"/>
  <c r="X236" i="5"/>
  <c r="T236" i="5"/>
  <c r="P236" i="5"/>
  <c r="L236" i="5"/>
  <c r="H236" i="5"/>
  <c r="AB235" i="5"/>
  <c r="X235" i="5"/>
  <c r="T235" i="5"/>
  <c r="P235" i="5"/>
  <c r="L235" i="5"/>
  <c r="H235" i="5"/>
  <c r="AB234" i="5"/>
  <c r="X234" i="5"/>
  <c r="T234" i="5"/>
  <c r="P234" i="5"/>
  <c r="L234" i="5"/>
  <c r="H234" i="5"/>
  <c r="AB233" i="5"/>
  <c r="X233" i="5"/>
  <c r="T233" i="5"/>
  <c r="P233" i="5"/>
  <c r="L233" i="5"/>
  <c r="H233" i="5"/>
  <c r="AB232" i="5"/>
  <c r="X232" i="5"/>
  <c r="T232" i="5"/>
  <c r="P232" i="5"/>
  <c r="L232" i="5"/>
  <c r="H232" i="5"/>
  <c r="AB231" i="5"/>
  <c r="X231" i="5"/>
  <c r="T231" i="5"/>
  <c r="P231" i="5"/>
  <c r="L231" i="5"/>
  <c r="H231" i="5"/>
  <c r="AB230" i="5"/>
  <c r="X230" i="5"/>
  <c r="T230" i="5"/>
  <c r="P230" i="5"/>
  <c r="L230" i="5"/>
  <c r="H230" i="5"/>
  <c r="AB229" i="5"/>
  <c r="X229" i="5"/>
  <c r="T229" i="5"/>
  <c r="P229" i="5"/>
  <c r="L229" i="5"/>
  <c r="H229" i="5"/>
  <c r="AB228" i="5"/>
  <c r="X228" i="5"/>
  <c r="T228" i="5"/>
  <c r="P228" i="5"/>
  <c r="L228" i="5"/>
  <c r="H228" i="5"/>
  <c r="AB227" i="5"/>
  <c r="X227" i="5"/>
  <c r="T227" i="5"/>
  <c r="P227" i="5"/>
  <c r="L227" i="5"/>
  <c r="H227" i="5"/>
  <c r="AB226" i="5"/>
  <c r="X226" i="5"/>
  <c r="T226" i="5"/>
  <c r="P226" i="5"/>
  <c r="L226" i="5"/>
  <c r="H226" i="5"/>
  <c r="AB225" i="5"/>
  <c r="X225" i="5"/>
  <c r="T225" i="5"/>
  <c r="P225" i="5"/>
  <c r="L225" i="5"/>
  <c r="H225" i="5"/>
  <c r="AB203" i="5"/>
  <c r="L203" i="5"/>
  <c r="AB202" i="5"/>
  <c r="T202" i="5"/>
  <c r="AB199" i="5"/>
  <c r="X199" i="5"/>
  <c r="L199" i="5"/>
  <c r="H199" i="5"/>
  <c r="AB198" i="5"/>
  <c r="T198" i="5"/>
  <c r="P198" i="5"/>
  <c r="AB197" i="5"/>
  <c r="X197" i="5"/>
  <c r="T197" i="5"/>
  <c r="L197" i="5"/>
  <c r="AB195" i="5"/>
  <c r="X195" i="5"/>
  <c r="T195" i="5"/>
  <c r="T203" i="5"/>
  <c r="P195" i="5"/>
  <c r="L195" i="5"/>
  <c r="H195" i="5"/>
  <c r="AB194" i="5"/>
  <c r="X194" i="5"/>
  <c r="T194" i="5"/>
  <c r="P194" i="5"/>
  <c r="L194" i="5"/>
  <c r="H194" i="5"/>
  <c r="AB193" i="5"/>
  <c r="X193" i="5"/>
  <c r="T193" i="5"/>
  <c r="L193" i="5"/>
  <c r="H193" i="5"/>
  <c r="AB192" i="5"/>
  <c r="X192" i="5"/>
  <c r="T192" i="5"/>
  <c r="P192" i="5"/>
  <c r="L192" i="5"/>
  <c r="H192" i="5"/>
  <c r="AB191" i="5"/>
  <c r="X191" i="5"/>
  <c r="T191" i="5"/>
  <c r="P191" i="5"/>
  <c r="L191" i="5"/>
  <c r="H191" i="5"/>
  <c r="AB190" i="5"/>
  <c r="X190" i="5"/>
  <c r="T190" i="5"/>
  <c r="P190" i="5"/>
  <c r="L190" i="5"/>
  <c r="H190" i="5"/>
  <c r="AB189" i="5"/>
  <c r="X189" i="5"/>
  <c r="T189" i="5"/>
  <c r="P189" i="5"/>
  <c r="L189" i="5"/>
  <c r="H189" i="5"/>
  <c r="AB187" i="5"/>
  <c r="X187" i="5"/>
  <c r="L187" i="5"/>
  <c r="H187" i="5"/>
  <c r="X186" i="5"/>
  <c r="T186" i="5"/>
  <c r="P186" i="5"/>
  <c r="X188" i="5"/>
  <c r="P188" i="5"/>
  <c r="AB183" i="5"/>
  <c r="X183" i="5"/>
  <c r="T183" i="5"/>
  <c r="T187" i="5"/>
  <c r="P183" i="5"/>
  <c r="P187" i="5"/>
  <c r="L183" i="5"/>
  <c r="H183" i="5"/>
  <c r="AB182" i="5"/>
  <c r="AB186" i="5"/>
  <c r="X182" i="5"/>
  <c r="T182" i="5"/>
  <c r="P182" i="5"/>
  <c r="L182" i="5"/>
  <c r="L186" i="5"/>
  <c r="H182" i="5"/>
  <c r="H186" i="5"/>
  <c r="AB185" i="5"/>
  <c r="X185" i="5"/>
  <c r="T185" i="5"/>
  <c r="P185" i="5"/>
  <c r="L185" i="5"/>
  <c r="AB180" i="5"/>
  <c r="X180" i="5"/>
  <c r="T180" i="5"/>
  <c r="P180" i="5"/>
  <c r="L180" i="5"/>
  <c r="H180" i="5"/>
  <c r="AB179" i="5"/>
  <c r="X179" i="5"/>
  <c r="T179" i="5"/>
  <c r="P179" i="5"/>
  <c r="L179" i="5"/>
  <c r="H179" i="5"/>
  <c r="AB178" i="5"/>
  <c r="X178" i="5"/>
  <c r="T178" i="5"/>
  <c r="P178" i="5"/>
  <c r="L178" i="5"/>
  <c r="H178" i="5"/>
  <c r="AB177" i="5"/>
  <c r="X177" i="5"/>
  <c r="T177" i="5"/>
  <c r="P177" i="5"/>
  <c r="L177" i="5"/>
  <c r="H177" i="5"/>
  <c r="H168" i="5"/>
  <c r="T167" i="5"/>
  <c r="P167" i="5"/>
  <c r="H167" i="5"/>
  <c r="AB166" i="5"/>
  <c r="T166" i="5"/>
  <c r="L166" i="5"/>
  <c r="H166" i="5"/>
  <c r="H165" i="5"/>
  <c r="AB164" i="5"/>
  <c r="X164" i="5"/>
  <c r="T164" i="5"/>
  <c r="P164" i="5"/>
  <c r="L164" i="5"/>
  <c r="H164" i="5"/>
  <c r="AB163" i="5"/>
  <c r="X163" i="5"/>
  <c r="T163" i="5"/>
  <c r="P163" i="5"/>
  <c r="L163" i="5"/>
  <c r="H163" i="5"/>
  <c r="AB162" i="5"/>
  <c r="T162" i="5"/>
  <c r="L162" i="5"/>
  <c r="H162" i="5"/>
  <c r="AB161" i="5"/>
  <c r="X161" i="5"/>
  <c r="T161" i="5"/>
  <c r="P161" i="5"/>
  <c r="L161" i="5"/>
  <c r="H161" i="5"/>
  <c r="AB160" i="5"/>
  <c r="X160" i="5"/>
  <c r="T160" i="5"/>
  <c r="P160" i="5"/>
  <c r="L160" i="5"/>
  <c r="AB159" i="5"/>
  <c r="X159" i="5"/>
  <c r="T159" i="5"/>
  <c r="P159" i="5"/>
  <c r="L159" i="5"/>
  <c r="AB158" i="5"/>
  <c r="X158" i="5"/>
  <c r="T158" i="5"/>
  <c r="P158" i="5"/>
  <c r="L158" i="5"/>
  <c r="AB157" i="5"/>
  <c r="X157" i="5"/>
  <c r="T157" i="5"/>
  <c r="P157" i="5"/>
  <c r="L157" i="5"/>
  <c r="AA135" i="5"/>
  <c r="AA139" i="5" s="1"/>
  <c r="AA143" i="5" s="1"/>
  <c r="AA147" i="5" s="1"/>
  <c r="Z135" i="5"/>
  <c r="Z139" i="5" s="1"/>
  <c r="AA134" i="5"/>
  <c r="AA138" i="5" s="1"/>
  <c r="AA133" i="5"/>
  <c r="AA137" i="5" s="1"/>
  <c r="AA141" i="5" s="1"/>
  <c r="AA132" i="5"/>
  <c r="AA136" i="5" s="1"/>
  <c r="AA140" i="5" s="1"/>
  <c r="AA144" i="5" s="1"/>
  <c r="Z132" i="5"/>
  <c r="Z136" i="5" s="1"/>
  <c r="V136" i="5"/>
  <c r="V140" i="5" s="1"/>
  <c r="W135" i="5"/>
  <c r="W139" i="5" s="1"/>
  <c r="W143" i="5" s="1"/>
  <c r="W147" i="5" s="1"/>
  <c r="V135" i="5"/>
  <c r="V139" i="5" s="1"/>
  <c r="X139" i="5" s="1"/>
  <c r="W134" i="5"/>
  <c r="W138" i="5" s="1"/>
  <c r="W133" i="5"/>
  <c r="W137" i="5" s="1"/>
  <c r="W132" i="5"/>
  <c r="W136" i="5" s="1"/>
  <c r="V132" i="5"/>
  <c r="S135" i="5"/>
  <c r="S139" i="5" s="1"/>
  <c r="S143" i="5" s="1"/>
  <c r="S147" i="5" s="1"/>
  <c r="R135" i="5"/>
  <c r="S134" i="5"/>
  <c r="S138" i="5" s="1"/>
  <c r="S142" i="5" s="1"/>
  <c r="S133" i="5"/>
  <c r="T133" i="5" s="1"/>
  <c r="S132" i="5"/>
  <c r="S136" i="5" s="1"/>
  <c r="S140" i="5" s="1"/>
  <c r="S144" i="5" s="1"/>
  <c r="R132" i="5"/>
  <c r="N139" i="5"/>
  <c r="N136" i="5"/>
  <c r="O135" i="5"/>
  <c r="O139" i="5" s="1"/>
  <c r="O143" i="5" s="1"/>
  <c r="O147" i="5" s="1"/>
  <c r="N135" i="5"/>
  <c r="O134" i="5"/>
  <c r="O138" i="5" s="1"/>
  <c r="O133" i="5"/>
  <c r="P133" i="5" s="1"/>
  <c r="O132" i="5"/>
  <c r="O136" i="5" s="1"/>
  <c r="O140" i="5" s="1"/>
  <c r="O144" i="5" s="1"/>
  <c r="N132" i="5"/>
  <c r="K135" i="5"/>
  <c r="K139" i="5" s="1"/>
  <c r="K143" i="5" s="1"/>
  <c r="K147" i="5" s="1"/>
  <c r="J135" i="5"/>
  <c r="K134" i="5"/>
  <c r="K138" i="5" s="1"/>
  <c r="K133" i="5"/>
  <c r="K137" i="5" s="1"/>
  <c r="K141" i="5" s="1"/>
  <c r="K132" i="5"/>
  <c r="K136" i="5" s="1"/>
  <c r="K140" i="5" s="1"/>
  <c r="K144" i="5" s="1"/>
  <c r="J132" i="5"/>
  <c r="J136" i="5" s="1"/>
  <c r="F139" i="5"/>
  <c r="G138" i="5"/>
  <c r="G142" i="5" s="1"/>
  <c r="F136" i="5"/>
  <c r="G135" i="5"/>
  <c r="H135" i="5" s="1"/>
  <c r="G134" i="5"/>
  <c r="G133" i="5"/>
  <c r="G137" i="5" s="1"/>
  <c r="H133" i="5"/>
  <c r="G132" i="5"/>
  <c r="H132" i="5" s="1"/>
  <c r="F135" i="5"/>
  <c r="F132" i="5"/>
  <c r="AA123" i="5"/>
  <c r="AA127" i="5" s="1"/>
  <c r="Z123" i="5"/>
  <c r="AA122" i="5"/>
  <c r="AA126" i="5" s="1"/>
  <c r="AB126" i="5" s="1"/>
  <c r="AA121" i="5"/>
  <c r="AB121" i="5" s="1"/>
  <c r="AA120" i="5"/>
  <c r="AA124" i="5" s="1"/>
  <c r="Z120" i="5"/>
  <c r="Z124" i="5" s="1"/>
  <c r="AB124" i="5" s="1"/>
  <c r="W123" i="5"/>
  <c r="W127" i="5" s="1"/>
  <c r="V123" i="5"/>
  <c r="X123" i="5" s="1"/>
  <c r="W122" i="5"/>
  <c r="W126" i="5" s="1"/>
  <c r="X126" i="5" s="1"/>
  <c r="W121" i="5"/>
  <c r="W125" i="5" s="1"/>
  <c r="X125" i="5" s="1"/>
  <c r="W120" i="5"/>
  <c r="W124" i="5" s="1"/>
  <c r="V120" i="5"/>
  <c r="V124" i="5" s="1"/>
  <c r="X124" i="5" s="1"/>
  <c r="S123" i="5"/>
  <c r="S127" i="5" s="1"/>
  <c r="R123" i="5"/>
  <c r="T123" i="5" s="1"/>
  <c r="S122" i="5"/>
  <c r="S126" i="5" s="1"/>
  <c r="T126" i="5" s="1"/>
  <c r="S121" i="5"/>
  <c r="T121" i="5" s="1"/>
  <c r="S120" i="5"/>
  <c r="S124" i="5" s="1"/>
  <c r="R120" i="5"/>
  <c r="T120" i="5" s="1"/>
  <c r="O123" i="5"/>
  <c r="O127" i="5" s="1"/>
  <c r="N123" i="5"/>
  <c r="N127" i="5" s="1"/>
  <c r="O122" i="5"/>
  <c r="O126" i="5" s="1"/>
  <c r="P126" i="5" s="1"/>
  <c r="O121" i="5"/>
  <c r="O125" i="5" s="1"/>
  <c r="P125" i="5" s="1"/>
  <c r="O120" i="5"/>
  <c r="O124" i="5" s="1"/>
  <c r="N120" i="5"/>
  <c r="N124" i="5" s="1"/>
  <c r="P124" i="5" s="1"/>
  <c r="K123" i="5"/>
  <c r="K127" i="5" s="1"/>
  <c r="J123" i="5"/>
  <c r="L123" i="5" s="1"/>
  <c r="K122" i="5"/>
  <c r="K126" i="5" s="1"/>
  <c r="L126" i="5" s="1"/>
  <c r="K121" i="5"/>
  <c r="K125" i="5" s="1"/>
  <c r="L125" i="5" s="1"/>
  <c r="K120" i="5"/>
  <c r="K124" i="5" s="1"/>
  <c r="J120" i="5"/>
  <c r="J124" i="5" s="1"/>
  <c r="L124" i="5" s="1"/>
  <c r="G125" i="5"/>
  <c r="H125" i="5" s="1"/>
  <c r="G123" i="5"/>
  <c r="G127" i="5" s="1"/>
  <c r="G122" i="5"/>
  <c r="G126" i="5" s="1"/>
  <c r="H126" i="5" s="1"/>
  <c r="G121" i="5"/>
  <c r="G120" i="5"/>
  <c r="G124" i="5" s="1"/>
  <c r="F123" i="5"/>
  <c r="F127" i="5" s="1"/>
  <c r="H127" i="5" s="1"/>
  <c r="F120" i="5"/>
  <c r="F124" i="5" s="1"/>
  <c r="H124" i="5" s="1"/>
  <c r="H121" i="5"/>
  <c r="AA103" i="5"/>
  <c r="AA107" i="5" s="1"/>
  <c r="AA111" i="5" s="1"/>
  <c r="AA115" i="5" s="1"/>
  <c r="Z103" i="5"/>
  <c r="Z107" i="5" s="1"/>
  <c r="AA102" i="5"/>
  <c r="AA106" i="5" s="1"/>
  <c r="AA101" i="5"/>
  <c r="AA105" i="5" s="1"/>
  <c r="AB105" i="5" s="1"/>
  <c r="AA100" i="5"/>
  <c r="AA104" i="5" s="1"/>
  <c r="AA108" i="5" s="1"/>
  <c r="AA112" i="5" s="1"/>
  <c r="Z100" i="5"/>
  <c r="W104" i="5"/>
  <c r="W108" i="5" s="1"/>
  <c r="W112" i="5" s="1"/>
  <c r="W103" i="5"/>
  <c r="W107" i="5" s="1"/>
  <c r="W111" i="5" s="1"/>
  <c r="W115" i="5" s="1"/>
  <c r="V103" i="5"/>
  <c r="X103" i="5" s="1"/>
  <c r="W102" i="5"/>
  <c r="W106" i="5" s="1"/>
  <c r="W101" i="5"/>
  <c r="W105" i="5" s="1"/>
  <c r="W100" i="5"/>
  <c r="V100" i="5"/>
  <c r="V104" i="5" s="1"/>
  <c r="V108" i="5" s="1"/>
  <c r="S103" i="5"/>
  <c r="S107" i="5" s="1"/>
  <c r="S111" i="5" s="1"/>
  <c r="S115" i="5" s="1"/>
  <c r="R103" i="5"/>
  <c r="R107" i="5" s="1"/>
  <c r="S102" i="5"/>
  <c r="S106" i="5" s="1"/>
  <c r="S110" i="5" s="1"/>
  <c r="S101" i="5"/>
  <c r="S105" i="5" s="1"/>
  <c r="S109" i="5" s="1"/>
  <c r="S100" i="5"/>
  <c r="S104" i="5" s="1"/>
  <c r="S108" i="5" s="1"/>
  <c r="S112" i="5" s="1"/>
  <c r="R100" i="5"/>
  <c r="T100" i="5" s="1"/>
  <c r="O103" i="5"/>
  <c r="O107" i="5" s="1"/>
  <c r="O111" i="5" s="1"/>
  <c r="O115" i="5" s="1"/>
  <c r="N103" i="5"/>
  <c r="N107" i="5" s="1"/>
  <c r="O102" i="5"/>
  <c r="P102" i="5" s="1"/>
  <c r="O101" i="5"/>
  <c r="O105" i="5" s="1"/>
  <c r="O100" i="5"/>
  <c r="O104" i="5" s="1"/>
  <c r="O108" i="5" s="1"/>
  <c r="O112" i="5" s="1"/>
  <c r="N100" i="5"/>
  <c r="P100" i="5" s="1"/>
  <c r="K103" i="5"/>
  <c r="K107" i="5" s="1"/>
  <c r="K111" i="5" s="1"/>
  <c r="K115" i="5" s="1"/>
  <c r="J103" i="5"/>
  <c r="J107" i="5" s="1"/>
  <c r="K102" i="5"/>
  <c r="L102" i="5" s="1"/>
  <c r="K101" i="5"/>
  <c r="K105" i="5" s="1"/>
  <c r="K109" i="5" s="1"/>
  <c r="K100" i="5"/>
  <c r="K104" i="5" s="1"/>
  <c r="K108" i="5" s="1"/>
  <c r="K112" i="5" s="1"/>
  <c r="J100" i="5"/>
  <c r="J104" i="5" s="1"/>
  <c r="G107" i="5"/>
  <c r="G111" i="5" s="1"/>
  <c r="G115" i="5" s="1"/>
  <c r="G104" i="5"/>
  <c r="G108" i="5" s="1"/>
  <c r="G112" i="5" s="1"/>
  <c r="G103" i="5"/>
  <c r="G102" i="5"/>
  <c r="H102" i="5" s="1"/>
  <c r="G101" i="5"/>
  <c r="G105" i="5" s="1"/>
  <c r="G100" i="5"/>
  <c r="F103" i="5"/>
  <c r="F107" i="5" s="1"/>
  <c r="F100" i="5"/>
  <c r="F104" i="5" s="1"/>
  <c r="AB47" i="5"/>
  <c r="X45" i="5"/>
  <c r="T51" i="5"/>
  <c r="T45" i="5"/>
  <c r="P47" i="5"/>
  <c r="P44" i="5"/>
  <c r="H53" i="5"/>
  <c r="H49" i="5"/>
  <c r="H48" i="5"/>
  <c r="H45" i="5"/>
  <c r="H44" i="5"/>
  <c r="H47" i="5"/>
  <c r="Z36" i="5"/>
  <c r="V39" i="5"/>
  <c r="N39" i="5"/>
  <c r="J36" i="5"/>
  <c r="Z35" i="5"/>
  <c r="Z39" i="5" s="1"/>
  <c r="V35" i="5"/>
  <c r="R35" i="5"/>
  <c r="R39" i="5" s="1"/>
  <c r="N35" i="5"/>
  <c r="J35" i="5"/>
  <c r="J39" i="5" s="1"/>
  <c r="Z32" i="5"/>
  <c r="V32" i="5"/>
  <c r="V36" i="5" s="1"/>
  <c r="R32" i="5"/>
  <c r="R36" i="5" s="1"/>
  <c r="N32" i="5"/>
  <c r="N36" i="5" s="1"/>
  <c r="J32" i="5"/>
  <c r="AA35" i="5"/>
  <c r="AA39" i="5" s="1"/>
  <c r="AA34" i="5"/>
  <c r="AA38" i="5" s="1"/>
  <c r="AB38" i="5" s="1"/>
  <c r="AA33" i="5"/>
  <c r="AA37" i="5" s="1"/>
  <c r="AB37" i="5" s="1"/>
  <c r="AA32" i="5"/>
  <c r="AB32" i="5" s="1"/>
  <c r="W35" i="5"/>
  <c r="W39" i="5" s="1"/>
  <c r="W34" i="5"/>
  <c r="W38" i="5" s="1"/>
  <c r="X38" i="5" s="1"/>
  <c r="W33" i="5"/>
  <c r="W37" i="5" s="1"/>
  <c r="X37" i="5" s="1"/>
  <c r="W32" i="5"/>
  <c r="W36" i="5" s="1"/>
  <c r="S35" i="5"/>
  <c r="S39" i="5" s="1"/>
  <c r="S34" i="5"/>
  <c r="S38" i="5" s="1"/>
  <c r="T38" i="5" s="1"/>
  <c r="S33" i="5"/>
  <c r="T33" i="5" s="1"/>
  <c r="S32" i="5"/>
  <c r="O35" i="5"/>
  <c r="O39" i="5" s="1"/>
  <c r="O34" i="5"/>
  <c r="O38" i="5" s="1"/>
  <c r="P38" i="5" s="1"/>
  <c r="O33" i="5"/>
  <c r="P33" i="5" s="1"/>
  <c r="O32" i="5"/>
  <c r="O36" i="5" s="1"/>
  <c r="K35" i="5"/>
  <c r="K39" i="5" s="1"/>
  <c r="K34" i="5"/>
  <c r="K38" i="5" s="1"/>
  <c r="L38" i="5" s="1"/>
  <c r="K33" i="5"/>
  <c r="K37" i="5" s="1"/>
  <c r="L37" i="5" s="1"/>
  <c r="K32" i="5"/>
  <c r="H38" i="5"/>
  <c r="H34" i="5"/>
  <c r="H32" i="5"/>
  <c r="F16" i="5"/>
  <c r="G17" i="5"/>
  <c r="G21" i="5" s="1"/>
  <c r="G25" i="5" s="1"/>
  <c r="X12" i="5"/>
  <c r="AB13" i="5"/>
  <c r="T14" i="5"/>
  <c r="P12" i="5"/>
  <c r="AB11" i="5"/>
  <c r="X11" i="5"/>
  <c r="T11" i="5"/>
  <c r="P11" i="5"/>
  <c r="L11" i="5"/>
  <c r="AB10" i="5"/>
  <c r="X10" i="5"/>
  <c r="T10" i="5"/>
  <c r="P10" i="5"/>
  <c r="L10" i="5"/>
  <c r="AB9" i="5"/>
  <c r="X9" i="5"/>
  <c r="T9" i="5"/>
  <c r="P9" i="5"/>
  <c r="L9" i="5"/>
  <c r="AB8" i="5"/>
  <c r="X8" i="5"/>
  <c r="T8" i="5"/>
  <c r="P8" i="5"/>
  <c r="L8" i="5"/>
  <c r="AB31" i="5"/>
  <c r="X31" i="5"/>
  <c r="T31" i="5"/>
  <c r="P31" i="5"/>
  <c r="L31" i="5"/>
  <c r="H31" i="5"/>
  <c r="AB30" i="5"/>
  <c r="X30" i="5"/>
  <c r="T30" i="5"/>
  <c r="P30" i="5"/>
  <c r="L30" i="5"/>
  <c r="H30" i="5"/>
  <c r="AB29" i="5"/>
  <c r="X29" i="5"/>
  <c r="T29" i="5"/>
  <c r="P29" i="5"/>
  <c r="L29" i="5"/>
  <c r="H29" i="5"/>
  <c r="AB28" i="5"/>
  <c r="X28" i="5"/>
  <c r="T28" i="5"/>
  <c r="P28" i="5"/>
  <c r="L28" i="5"/>
  <c r="H28" i="5"/>
  <c r="AB43" i="5"/>
  <c r="X43" i="5"/>
  <c r="T43" i="5"/>
  <c r="P43" i="5"/>
  <c r="L43" i="5"/>
  <c r="H43" i="5"/>
  <c r="AB42" i="5"/>
  <c r="X42" i="5"/>
  <c r="T42" i="5"/>
  <c r="P42" i="5"/>
  <c r="L42" i="5"/>
  <c r="H42" i="5"/>
  <c r="AB41" i="5"/>
  <c r="X41" i="5"/>
  <c r="T41" i="5"/>
  <c r="P41" i="5"/>
  <c r="L41" i="5"/>
  <c r="H41" i="5"/>
  <c r="AB40" i="5"/>
  <c r="X40" i="5"/>
  <c r="T40" i="5"/>
  <c r="P40" i="5"/>
  <c r="L40" i="5"/>
  <c r="H40" i="5"/>
  <c r="AB119" i="5"/>
  <c r="X119" i="5"/>
  <c r="T119" i="5"/>
  <c r="P119" i="5"/>
  <c r="L119" i="5"/>
  <c r="H119" i="5"/>
  <c r="AB118" i="5"/>
  <c r="X118" i="5"/>
  <c r="T118" i="5"/>
  <c r="P118" i="5"/>
  <c r="L118" i="5"/>
  <c r="H118" i="5"/>
  <c r="AB117" i="5"/>
  <c r="X117" i="5"/>
  <c r="T117" i="5"/>
  <c r="P117" i="5"/>
  <c r="L117" i="5"/>
  <c r="H117" i="5"/>
  <c r="AB116" i="5"/>
  <c r="X116" i="5"/>
  <c r="T116" i="5"/>
  <c r="P116" i="5"/>
  <c r="L116" i="5"/>
  <c r="H116" i="5"/>
  <c r="AB131" i="5"/>
  <c r="X131" i="5"/>
  <c r="T131" i="5"/>
  <c r="P131" i="5"/>
  <c r="L131" i="5"/>
  <c r="H131" i="5"/>
  <c r="AB130" i="5"/>
  <c r="X130" i="5"/>
  <c r="T130" i="5"/>
  <c r="P130" i="5"/>
  <c r="L130" i="5"/>
  <c r="H130" i="5"/>
  <c r="AB129" i="5"/>
  <c r="X129" i="5"/>
  <c r="T129" i="5"/>
  <c r="P129" i="5"/>
  <c r="L129" i="5"/>
  <c r="H129" i="5"/>
  <c r="AB128" i="5"/>
  <c r="X128" i="5"/>
  <c r="T128" i="5"/>
  <c r="P128" i="5"/>
  <c r="L128" i="5"/>
  <c r="H128" i="5"/>
  <c r="AB151" i="5"/>
  <c r="X151" i="5"/>
  <c r="T151" i="5"/>
  <c r="P151" i="5"/>
  <c r="L151" i="5"/>
  <c r="H151" i="5"/>
  <c r="AB150" i="5"/>
  <c r="X150" i="5"/>
  <c r="T150" i="5"/>
  <c r="P150" i="5"/>
  <c r="L150" i="5"/>
  <c r="H150" i="5"/>
  <c r="AB149" i="5"/>
  <c r="X149" i="5"/>
  <c r="T149" i="5"/>
  <c r="P149" i="5"/>
  <c r="L149" i="5"/>
  <c r="H149" i="5"/>
  <c r="AB148" i="5"/>
  <c r="X148" i="5"/>
  <c r="T148" i="5"/>
  <c r="P148" i="5"/>
  <c r="L148" i="5"/>
  <c r="H148" i="5"/>
  <c r="H19" i="5"/>
  <c r="H18" i="5"/>
  <c r="AB15" i="5"/>
  <c r="X15" i="5"/>
  <c r="T15" i="5"/>
  <c r="P15" i="5"/>
  <c r="H15" i="5"/>
  <c r="AB14" i="5"/>
  <c r="X14" i="5"/>
  <c r="P14" i="5"/>
  <c r="H14" i="5"/>
  <c r="X13" i="5"/>
  <c r="T13" i="5"/>
  <c r="P13" i="5"/>
  <c r="H13" i="5"/>
  <c r="AB12" i="5"/>
  <c r="H12" i="5"/>
  <c r="H39" i="5"/>
  <c r="H37" i="5"/>
  <c r="AB35" i="5"/>
  <c r="X35" i="5"/>
  <c r="T35" i="5"/>
  <c r="P35" i="5"/>
  <c r="L35" i="5"/>
  <c r="H35" i="5"/>
  <c r="X34" i="5"/>
  <c r="T34" i="5"/>
  <c r="X33" i="5"/>
  <c r="H33" i="5"/>
  <c r="X51" i="5"/>
  <c r="H51" i="5"/>
  <c r="AB49" i="5"/>
  <c r="L49" i="5"/>
  <c r="X48" i="5"/>
  <c r="X47" i="5"/>
  <c r="T47" i="5"/>
  <c r="L47" i="5"/>
  <c r="AB46" i="5"/>
  <c r="X46" i="5"/>
  <c r="T46" i="5"/>
  <c r="P46" i="5"/>
  <c r="L46" i="5"/>
  <c r="H46" i="5"/>
  <c r="AB45" i="5"/>
  <c r="P45" i="5"/>
  <c r="L45" i="5"/>
  <c r="AB44" i="5"/>
  <c r="X44" i="5"/>
  <c r="T44" i="5"/>
  <c r="X135" i="5"/>
  <c r="T134" i="5"/>
  <c r="P134" i="5"/>
  <c r="L134" i="5"/>
  <c r="H134" i="5"/>
  <c r="AB133" i="5"/>
  <c r="X133" i="5"/>
  <c r="AB132" i="5"/>
  <c r="L132" i="5"/>
  <c r="AC130" i="5"/>
  <c r="AB123" i="5"/>
  <c r="AB122" i="5"/>
  <c r="X122" i="5"/>
  <c r="T122" i="5"/>
  <c r="P122" i="5"/>
  <c r="L122" i="5"/>
  <c r="H122" i="5"/>
  <c r="P121" i="5"/>
  <c r="L121" i="5"/>
  <c r="AB120" i="5"/>
  <c r="AB99" i="5"/>
  <c r="X99" i="5"/>
  <c r="T99" i="5"/>
  <c r="P99" i="5"/>
  <c r="L99" i="5"/>
  <c r="H99" i="5"/>
  <c r="AB98" i="5"/>
  <c r="X98" i="5"/>
  <c r="T98" i="5"/>
  <c r="P98" i="5"/>
  <c r="L98" i="5"/>
  <c r="H98" i="5"/>
  <c r="AB97" i="5"/>
  <c r="X97" i="5"/>
  <c r="T97" i="5"/>
  <c r="P97" i="5"/>
  <c r="L97" i="5"/>
  <c r="H97" i="5"/>
  <c r="AB96" i="5"/>
  <c r="X96" i="5"/>
  <c r="T96" i="5"/>
  <c r="P96" i="5"/>
  <c r="L96" i="5"/>
  <c r="H96" i="5"/>
  <c r="AB79" i="5"/>
  <c r="X79" i="5"/>
  <c r="T79" i="5"/>
  <c r="P79" i="5"/>
  <c r="L79" i="5"/>
  <c r="H79" i="5"/>
  <c r="AB78" i="5"/>
  <c r="X78" i="5"/>
  <c r="T78" i="5"/>
  <c r="P78" i="5"/>
  <c r="L78" i="5"/>
  <c r="H78" i="5"/>
  <c r="AB77" i="5"/>
  <c r="X77" i="5"/>
  <c r="T77" i="5"/>
  <c r="P77" i="5"/>
  <c r="L77" i="5"/>
  <c r="H77" i="5"/>
  <c r="AB76" i="5"/>
  <c r="X76" i="5"/>
  <c r="T76" i="5"/>
  <c r="P76" i="5"/>
  <c r="L76" i="5"/>
  <c r="H76" i="5"/>
  <c r="AB102" i="5"/>
  <c r="T102" i="5"/>
  <c r="AB101" i="5"/>
  <c r="T101" i="5"/>
  <c r="P101" i="5"/>
  <c r="L101" i="5"/>
  <c r="X100" i="5"/>
  <c r="AB95" i="5"/>
  <c r="X95" i="5"/>
  <c r="T95" i="5"/>
  <c r="P95" i="5"/>
  <c r="L95" i="5"/>
  <c r="AB94" i="5"/>
  <c r="X94" i="5"/>
  <c r="T94" i="5"/>
  <c r="P94" i="5"/>
  <c r="L94" i="5"/>
  <c r="H94" i="5"/>
  <c r="AB93" i="5"/>
  <c r="X93" i="5"/>
  <c r="T93" i="5"/>
  <c r="P93" i="5"/>
  <c r="L93" i="5"/>
  <c r="H93" i="5"/>
  <c r="AB92" i="5"/>
  <c r="X92" i="5"/>
  <c r="T92" i="5"/>
  <c r="P92" i="5"/>
  <c r="L92" i="5"/>
  <c r="H92" i="5"/>
  <c r="AB91" i="5"/>
  <c r="X91" i="5"/>
  <c r="T91" i="5"/>
  <c r="P91" i="5"/>
  <c r="L91" i="5"/>
  <c r="H91" i="5"/>
  <c r="AB90" i="5"/>
  <c r="X90" i="5"/>
  <c r="T90" i="5"/>
  <c r="P90" i="5"/>
  <c r="L90" i="5"/>
  <c r="H90" i="5"/>
  <c r="AB89" i="5"/>
  <c r="X89" i="5"/>
  <c r="T89" i="5"/>
  <c r="P89" i="5"/>
  <c r="L89" i="5"/>
  <c r="H89" i="5"/>
  <c r="AB88" i="5"/>
  <c r="X88" i="5"/>
  <c r="T88" i="5"/>
  <c r="P88" i="5"/>
  <c r="L88" i="5"/>
  <c r="H88" i="5"/>
  <c r="AB87" i="5"/>
  <c r="X87" i="5"/>
  <c r="T87" i="5"/>
  <c r="P87" i="5"/>
  <c r="L87" i="5"/>
  <c r="H87" i="5"/>
  <c r="AB86" i="5"/>
  <c r="X86" i="5"/>
  <c r="T86" i="5"/>
  <c r="P86" i="5"/>
  <c r="L86" i="5"/>
  <c r="H86" i="5"/>
  <c r="AB85" i="5"/>
  <c r="X85" i="5"/>
  <c r="T85" i="5"/>
  <c r="P85" i="5"/>
  <c r="L85" i="5"/>
  <c r="H85" i="5"/>
  <c r="AB84" i="5"/>
  <c r="X84" i="5"/>
  <c r="T84" i="5"/>
  <c r="P84" i="5"/>
  <c r="L84" i="5"/>
  <c r="H84" i="5"/>
  <c r="AB83" i="5"/>
  <c r="X83" i="5"/>
  <c r="T83" i="5"/>
  <c r="P83" i="5"/>
  <c r="L83" i="5"/>
  <c r="H83" i="5"/>
  <c r="AB82" i="5"/>
  <c r="X82" i="5"/>
  <c r="T82" i="5"/>
  <c r="P82" i="5"/>
  <c r="L82" i="5"/>
  <c r="H82" i="5"/>
  <c r="AB81" i="5"/>
  <c r="X81" i="5"/>
  <c r="T81" i="5"/>
  <c r="P81" i="5"/>
  <c r="L81" i="5"/>
  <c r="H81" i="5"/>
  <c r="AB80" i="5"/>
  <c r="X80" i="5"/>
  <c r="T80" i="5"/>
  <c r="P80" i="5"/>
  <c r="L80" i="5"/>
  <c r="H80" i="5"/>
  <c r="I82" i="5" l="1"/>
  <c r="AC380" i="5"/>
  <c r="AC381" i="5" s="1"/>
  <c r="AC378" i="5" s="1"/>
  <c r="AC379" i="5" s="1"/>
  <c r="Q90" i="5"/>
  <c r="Q91" i="5" s="1"/>
  <c r="Q88" i="5" s="1"/>
  <c r="Q89" i="5" s="1"/>
  <c r="Q271" i="5"/>
  <c r="Q272" i="5" s="1"/>
  <c r="AC585" i="5"/>
  <c r="AC586" i="5" s="1"/>
  <c r="Q251" i="5"/>
  <c r="Q252" i="5" s="1"/>
  <c r="Q249" i="5" s="1"/>
  <c r="Q250" i="5" s="1"/>
  <c r="D250" i="5"/>
  <c r="Y42" i="5"/>
  <c r="Y43" i="5" s="1"/>
  <c r="Y40" i="5" s="1"/>
  <c r="Y41" i="5" s="1"/>
  <c r="D41" i="5"/>
  <c r="Y787" i="5"/>
  <c r="Y788" i="5" s="1"/>
  <c r="D786" i="5"/>
  <c r="Y195" i="5"/>
  <c r="Y196" i="5" s="1"/>
  <c r="Y193" i="5" s="1"/>
  <c r="Y194" i="5" s="1"/>
  <c r="D194" i="5"/>
  <c r="AC312" i="5"/>
  <c r="AC313" i="5" s="1"/>
  <c r="AC310" i="5" s="1"/>
  <c r="AC311" i="5" s="1"/>
  <c r="D311" i="5"/>
  <c r="Q626" i="5"/>
  <c r="Q627" i="5" s="1"/>
  <c r="Q624" i="5" s="1"/>
  <c r="Q625" i="5" s="1"/>
  <c r="D625" i="5"/>
  <c r="M674" i="5"/>
  <c r="M675" i="5" s="1"/>
  <c r="M672" i="5" s="1"/>
  <c r="M673" i="5" s="1"/>
  <c r="D673" i="5"/>
  <c r="Y448" i="5"/>
  <c r="Y446" i="5" s="1"/>
  <c r="Y447" i="5" s="1"/>
  <c r="D447" i="5"/>
  <c r="AC340" i="5"/>
  <c r="AC341" i="5" s="1"/>
  <c r="D339" i="5"/>
  <c r="AC718" i="5"/>
  <c r="D717" i="5"/>
  <c r="Y827" i="5"/>
  <c r="Y828" i="5" s="1"/>
  <c r="D826" i="5"/>
  <c r="G109" i="5"/>
  <c r="H105" i="5"/>
  <c r="F108" i="5"/>
  <c r="H104" i="5"/>
  <c r="O109" i="5"/>
  <c r="P105" i="5"/>
  <c r="AA110" i="5"/>
  <c r="AA114" i="5" s="1"/>
  <c r="AB114" i="5" s="1"/>
  <c r="AB106" i="5"/>
  <c r="W140" i="5"/>
  <c r="W144" i="5" s="1"/>
  <c r="X136" i="5"/>
  <c r="F111" i="5"/>
  <c r="H107" i="5"/>
  <c r="H137" i="5"/>
  <c r="G141" i="5"/>
  <c r="G146" i="5"/>
  <c r="H146" i="5" s="1"/>
  <c r="H142" i="5"/>
  <c r="AA142" i="5"/>
  <c r="AB138" i="5"/>
  <c r="K142" i="5"/>
  <c r="L142" i="5" s="1"/>
  <c r="L138" i="5"/>
  <c r="K106" i="5"/>
  <c r="K110" i="5" s="1"/>
  <c r="O106" i="5"/>
  <c r="R127" i="5"/>
  <c r="T127" i="5" s="1"/>
  <c r="H101" i="5"/>
  <c r="AB33" i="5"/>
  <c r="V107" i="5"/>
  <c r="H139" i="5"/>
  <c r="L103" i="5"/>
  <c r="X121" i="5"/>
  <c r="L133" i="5"/>
  <c r="AB134" i="5"/>
  <c r="H138" i="5"/>
  <c r="L34" i="5"/>
  <c r="AB34" i="5"/>
  <c r="H17" i="5"/>
  <c r="H21" i="5"/>
  <c r="T39" i="5"/>
  <c r="AB39" i="5"/>
  <c r="G106" i="5"/>
  <c r="R124" i="5"/>
  <c r="T124" i="5" s="1"/>
  <c r="G136" i="5"/>
  <c r="G140" i="5" s="1"/>
  <c r="G144" i="5" s="1"/>
  <c r="G139" i="5"/>
  <c r="G143" i="5" s="1"/>
  <c r="G147" i="5" s="1"/>
  <c r="P139" i="5"/>
  <c r="AA125" i="5"/>
  <c r="AB125" i="5" s="1"/>
  <c r="H136" i="5"/>
  <c r="P136" i="5"/>
  <c r="S137" i="5"/>
  <c r="S141" i="5" s="1"/>
  <c r="H100" i="5"/>
  <c r="T103" i="5"/>
  <c r="P34" i="5"/>
  <c r="H16" i="5"/>
  <c r="F20" i="5"/>
  <c r="F24" i="5" s="1"/>
  <c r="P36" i="5"/>
  <c r="T32" i="5"/>
  <c r="X36" i="5"/>
  <c r="H103" i="5"/>
  <c r="AB100" i="5"/>
  <c r="F140" i="5"/>
  <c r="F143" i="5"/>
  <c r="L135" i="5"/>
  <c r="P132" i="5"/>
  <c r="P135" i="5"/>
  <c r="T132" i="5"/>
  <c r="T135" i="5"/>
  <c r="X132" i="5"/>
  <c r="E21" i="4"/>
  <c r="D14" i="5"/>
  <c r="E25" i="4"/>
  <c r="D30" i="5"/>
  <c r="E29" i="4"/>
  <c r="D46" i="5"/>
  <c r="E33" i="4"/>
  <c r="D62" i="5"/>
  <c r="E41" i="4"/>
  <c r="D94" i="5"/>
  <c r="E45" i="4"/>
  <c r="E49" i="4"/>
  <c r="D126" i="5"/>
  <c r="E53" i="4"/>
  <c r="T21" i="4"/>
  <c r="D759" i="5"/>
  <c r="T25" i="4"/>
  <c r="D775" i="5"/>
  <c r="T29" i="4"/>
  <c r="D791" i="5"/>
  <c r="T33" i="4"/>
  <c r="D807" i="5"/>
  <c r="T37" i="4"/>
  <c r="D823" i="5"/>
  <c r="T41" i="4"/>
  <c r="D839" i="5"/>
  <c r="T45" i="4"/>
  <c r="D855" i="5"/>
  <c r="T49" i="4"/>
  <c r="D871" i="5"/>
  <c r="T53" i="4"/>
  <c r="D887" i="5"/>
  <c r="H25" i="4"/>
  <c r="D179" i="5"/>
  <c r="H33" i="4"/>
  <c r="D211" i="5"/>
  <c r="H37" i="4"/>
  <c r="D227" i="5"/>
  <c r="H41" i="4"/>
  <c r="D243" i="5"/>
  <c r="H45" i="4"/>
  <c r="D259" i="5"/>
  <c r="H49" i="4"/>
  <c r="D275" i="5"/>
  <c r="H53" i="4"/>
  <c r="D291" i="5"/>
  <c r="K25" i="4"/>
  <c r="D328" i="5"/>
  <c r="K29" i="4"/>
  <c r="D344" i="5"/>
  <c r="K33" i="4"/>
  <c r="D360" i="5"/>
  <c r="K37" i="4"/>
  <c r="D376" i="5"/>
  <c r="K41" i="4"/>
  <c r="D392" i="5"/>
  <c r="K45" i="4"/>
  <c r="D408" i="5"/>
  <c r="K49" i="4"/>
  <c r="D424" i="5"/>
  <c r="K53" i="4"/>
  <c r="D440" i="5"/>
  <c r="N21" i="4"/>
  <c r="D461" i="5"/>
  <c r="N25" i="4"/>
  <c r="D477" i="5"/>
  <c r="N29" i="4"/>
  <c r="D493" i="5"/>
  <c r="N33" i="4"/>
  <c r="D509" i="5"/>
  <c r="N37" i="4"/>
  <c r="D525" i="5"/>
  <c r="N41" i="4"/>
  <c r="D541" i="5"/>
  <c r="N45" i="4"/>
  <c r="D557" i="5"/>
  <c r="N49" i="4"/>
  <c r="D573" i="5"/>
  <c r="N53" i="4"/>
  <c r="D589" i="5"/>
  <c r="Q21" i="4"/>
  <c r="D610" i="5"/>
  <c r="Q29" i="4"/>
  <c r="D642" i="5"/>
  <c r="Q33" i="4"/>
  <c r="D658" i="5"/>
  <c r="Q41" i="4"/>
  <c r="D690" i="5"/>
  <c r="Q45" i="4"/>
  <c r="D706" i="5"/>
  <c r="Q49" i="4"/>
  <c r="D722" i="5"/>
  <c r="Q53" i="4"/>
  <c r="D738" i="5"/>
  <c r="E22" i="4"/>
  <c r="E26" i="4"/>
  <c r="D34" i="5"/>
  <c r="E34" i="4"/>
  <c r="D66" i="5"/>
  <c r="E38" i="4"/>
  <c r="D82" i="5"/>
  <c r="E46" i="4"/>
  <c r="E50" i="4"/>
  <c r="D130" i="5"/>
  <c r="T22" i="4"/>
  <c r="D763" i="5"/>
  <c r="T30" i="4"/>
  <c r="D795" i="5"/>
  <c r="T34" i="4"/>
  <c r="D811" i="5"/>
  <c r="T46" i="4"/>
  <c r="D859" i="5"/>
  <c r="T50" i="4"/>
  <c r="D875" i="5"/>
  <c r="T54" i="4"/>
  <c r="D891" i="5"/>
  <c r="H22" i="4"/>
  <c r="D167" i="5"/>
  <c r="H26" i="4"/>
  <c r="D183" i="5"/>
  <c r="H30" i="4"/>
  <c r="D199" i="5"/>
  <c r="H34" i="4"/>
  <c r="D215" i="5"/>
  <c r="H46" i="4"/>
  <c r="D263" i="5"/>
  <c r="H50" i="4"/>
  <c r="D279" i="5"/>
  <c r="H54" i="4"/>
  <c r="D295" i="5"/>
  <c r="K26" i="4"/>
  <c r="D332" i="5"/>
  <c r="K30" i="4"/>
  <c r="D348" i="5"/>
  <c r="K34" i="4"/>
  <c r="D364" i="5"/>
  <c r="K38" i="4"/>
  <c r="D380" i="5"/>
  <c r="K42" i="4"/>
  <c r="D396" i="5"/>
  <c r="K46" i="4"/>
  <c r="D412" i="5"/>
  <c r="K50" i="4"/>
  <c r="D428" i="5"/>
  <c r="K54" i="4"/>
  <c r="D444" i="5"/>
  <c r="N22" i="4"/>
  <c r="D465" i="5"/>
  <c r="N34" i="4"/>
  <c r="D513" i="5"/>
  <c r="N42" i="4"/>
  <c r="D545" i="5"/>
  <c r="N46" i="4"/>
  <c r="D561" i="5"/>
  <c r="N50" i="4"/>
  <c r="D577" i="5"/>
  <c r="N54" i="4"/>
  <c r="D593" i="5"/>
  <c r="Q26" i="4"/>
  <c r="D630" i="5"/>
  <c r="Q30" i="4"/>
  <c r="D646" i="5"/>
  <c r="Q34" i="4"/>
  <c r="D662" i="5"/>
  <c r="Q42" i="4"/>
  <c r="D694" i="5"/>
  <c r="Q46" i="4"/>
  <c r="D710" i="5"/>
  <c r="Q50" i="4"/>
  <c r="D726" i="5"/>
  <c r="Q54" i="4"/>
  <c r="D742" i="5"/>
  <c r="E23" i="4"/>
  <c r="E27" i="4"/>
  <c r="D38" i="5"/>
  <c r="E31" i="4"/>
  <c r="D54" i="5"/>
  <c r="E35" i="4"/>
  <c r="D70" i="5"/>
  <c r="E39" i="4"/>
  <c r="D86" i="5"/>
  <c r="E43" i="4"/>
  <c r="D102" i="5"/>
  <c r="E47" i="4"/>
  <c r="D118" i="5"/>
  <c r="E51" i="4"/>
  <c r="D134" i="5"/>
  <c r="T23" i="4"/>
  <c r="D767" i="5"/>
  <c r="T27" i="4"/>
  <c r="D783" i="5"/>
  <c r="T31" i="4"/>
  <c r="D799" i="5"/>
  <c r="T35" i="4"/>
  <c r="D815" i="5"/>
  <c r="T39" i="4"/>
  <c r="D831" i="5"/>
  <c r="T43" i="4"/>
  <c r="D847" i="5"/>
  <c r="T47" i="4"/>
  <c r="D863" i="5"/>
  <c r="T51" i="4"/>
  <c r="D879" i="5"/>
  <c r="T55" i="4"/>
  <c r="D895" i="5"/>
  <c r="H23" i="4"/>
  <c r="D171" i="5"/>
  <c r="H27" i="4"/>
  <c r="D187" i="5"/>
  <c r="H31" i="4"/>
  <c r="D203" i="5"/>
  <c r="H35" i="4"/>
  <c r="D219" i="5"/>
  <c r="H39" i="4"/>
  <c r="D235" i="5"/>
  <c r="H47" i="4"/>
  <c r="D267" i="5"/>
  <c r="H51" i="4"/>
  <c r="D283" i="5"/>
  <c r="K23" i="4"/>
  <c r="D320" i="5"/>
  <c r="K27" i="4"/>
  <c r="D336" i="5"/>
  <c r="K31" i="4"/>
  <c r="D352" i="5"/>
  <c r="K35" i="4"/>
  <c r="D368" i="5"/>
  <c r="K39" i="4"/>
  <c r="D384" i="5"/>
  <c r="K43" i="4"/>
  <c r="D400" i="5"/>
  <c r="K47" i="4"/>
  <c r="D416" i="5"/>
  <c r="K51" i="4"/>
  <c r="D432" i="5"/>
  <c r="N23" i="4"/>
  <c r="D469" i="5"/>
  <c r="N27" i="4"/>
  <c r="D485" i="5"/>
  <c r="N31" i="4"/>
  <c r="D501" i="5"/>
  <c r="N35" i="4"/>
  <c r="D517" i="5"/>
  <c r="N39" i="4"/>
  <c r="D533" i="5"/>
  <c r="N43" i="4"/>
  <c r="D549" i="5"/>
  <c r="N47" i="4"/>
  <c r="D565" i="5"/>
  <c r="N51" i="4"/>
  <c r="D581" i="5"/>
  <c r="N55" i="4"/>
  <c r="D597" i="5"/>
  <c r="Q23" i="4"/>
  <c r="D618" i="5"/>
  <c r="Q27" i="4"/>
  <c r="D634" i="5"/>
  <c r="Q31" i="4"/>
  <c r="D650" i="5"/>
  <c r="Q35" i="4"/>
  <c r="D666" i="5"/>
  <c r="Q39" i="4"/>
  <c r="D682" i="5"/>
  <c r="Q43" i="4"/>
  <c r="D698" i="5"/>
  <c r="Q47" i="4"/>
  <c r="D714" i="5"/>
  <c r="Q51" i="4"/>
  <c r="D730" i="5"/>
  <c r="Q55" i="4"/>
  <c r="D746" i="5"/>
  <c r="E24" i="4"/>
  <c r="E32" i="4"/>
  <c r="D58" i="5"/>
  <c r="E36" i="4"/>
  <c r="D74" i="5"/>
  <c r="E40" i="4"/>
  <c r="D90" i="5"/>
  <c r="E44" i="4"/>
  <c r="D106" i="5"/>
  <c r="E48" i="4"/>
  <c r="D122" i="5"/>
  <c r="E52" i="4"/>
  <c r="D138" i="5"/>
  <c r="T20" i="4"/>
  <c r="D755" i="5"/>
  <c r="T24" i="4"/>
  <c r="D771" i="5"/>
  <c r="T32" i="4"/>
  <c r="D803" i="5"/>
  <c r="T36" i="4"/>
  <c r="D819" i="5"/>
  <c r="T40" i="4"/>
  <c r="D835" i="5"/>
  <c r="T44" i="4"/>
  <c r="D851" i="5"/>
  <c r="T48" i="4"/>
  <c r="D867" i="5"/>
  <c r="T52" i="4"/>
  <c r="D883" i="5"/>
  <c r="H20" i="4"/>
  <c r="D159" i="5"/>
  <c r="H24" i="4"/>
  <c r="D175" i="5"/>
  <c r="H28" i="4"/>
  <c r="D191" i="5"/>
  <c r="H32" i="4"/>
  <c r="D207" i="5"/>
  <c r="H36" i="4"/>
  <c r="D223" i="5"/>
  <c r="H40" i="4"/>
  <c r="D239" i="5"/>
  <c r="H44" i="4"/>
  <c r="D255" i="5"/>
  <c r="H48" i="4"/>
  <c r="D271" i="5"/>
  <c r="H52" i="4"/>
  <c r="D287" i="5"/>
  <c r="K20" i="4"/>
  <c r="D308" i="5"/>
  <c r="K24" i="4"/>
  <c r="D324" i="5"/>
  <c r="K32" i="4"/>
  <c r="D356" i="5"/>
  <c r="K36" i="4"/>
  <c r="D372" i="5"/>
  <c r="K40" i="4"/>
  <c r="D388" i="5"/>
  <c r="K44" i="4"/>
  <c r="D404" i="5"/>
  <c r="K48" i="4"/>
  <c r="D420" i="5"/>
  <c r="K52" i="4"/>
  <c r="D436" i="5"/>
  <c r="N20" i="4"/>
  <c r="D457" i="5"/>
  <c r="N24" i="4"/>
  <c r="D473" i="5"/>
  <c r="N28" i="4"/>
  <c r="D489" i="5"/>
  <c r="N32" i="4"/>
  <c r="D505" i="5"/>
  <c r="N36" i="4"/>
  <c r="D521" i="5"/>
  <c r="N40" i="4"/>
  <c r="D537" i="5"/>
  <c r="N44" i="4"/>
  <c r="D553" i="5"/>
  <c r="N48" i="4"/>
  <c r="D569" i="5"/>
  <c r="N52" i="4"/>
  <c r="D585" i="5"/>
  <c r="Q20" i="4"/>
  <c r="D606" i="5"/>
  <c r="Q24" i="4"/>
  <c r="D622" i="5"/>
  <c r="Q28" i="4"/>
  <c r="D638" i="5"/>
  <c r="Q32" i="4"/>
  <c r="D654" i="5"/>
  <c r="Q36" i="4"/>
  <c r="D670" i="5"/>
  <c r="Q40" i="4"/>
  <c r="D686" i="5"/>
  <c r="Q44" i="4"/>
  <c r="D702" i="5"/>
  <c r="Q52" i="4"/>
  <c r="D734" i="5"/>
  <c r="Q746" i="5"/>
  <c r="Q747" i="5" s="1"/>
  <c r="M759" i="5"/>
  <c r="M760" i="5" s="1"/>
  <c r="M757" i="5" s="1"/>
  <c r="M758" i="5" s="1"/>
  <c r="AC118" i="5"/>
  <c r="Y134" i="5"/>
  <c r="Y135" i="5" s="1"/>
  <c r="I14" i="5"/>
  <c r="I15" i="5" s="1"/>
  <c r="U424" i="5"/>
  <c r="U425" i="5" s="1"/>
  <c r="Q163" i="5"/>
  <c r="Q164" i="5" s="1"/>
  <c r="Q161" i="5" s="1"/>
  <c r="Q162" i="5" s="1"/>
  <c r="M227" i="5"/>
  <c r="M228" i="5" s="1"/>
  <c r="M225" i="5" s="1"/>
  <c r="U416" i="5"/>
  <c r="U417" i="5" s="1"/>
  <c r="AC477" i="5"/>
  <c r="AC478" i="5" s="1"/>
  <c r="AC475" i="5" s="1"/>
  <c r="AC476" i="5" s="1"/>
  <c r="U610" i="5"/>
  <c r="U611" i="5" s="1"/>
  <c r="U608" i="5" s="1"/>
  <c r="U690" i="5"/>
  <c r="U691" i="5" s="1"/>
  <c r="U688" i="5" s="1"/>
  <c r="U689" i="5" s="1"/>
  <c r="I102" i="5"/>
  <c r="I400" i="5"/>
  <c r="I401" i="5" s="1"/>
  <c r="M493" i="5"/>
  <c r="M494" i="5" s="1"/>
  <c r="M491" i="5" s="1"/>
  <c r="M492" i="5" s="1"/>
  <c r="Q831" i="5"/>
  <c r="Q832" i="5" s="1"/>
  <c r="AC163" i="5"/>
  <c r="AC164" i="5" s="1"/>
  <c r="AC227" i="5"/>
  <c r="AC228" i="5" s="1"/>
  <c r="AC225" i="5" s="1"/>
  <c r="AC226" i="5" s="1"/>
  <c r="Y259" i="5"/>
  <c r="I328" i="5"/>
  <c r="I329" i="5" s="1"/>
  <c r="Q328" i="5"/>
  <c r="Q329" i="5" s="1"/>
  <c r="Y328" i="5"/>
  <c r="Y329" i="5" s="1"/>
  <c r="M477" i="5"/>
  <c r="M478" i="5" s="1"/>
  <c r="M475" i="5" s="1"/>
  <c r="M476" i="5" s="1"/>
  <c r="M610" i="5"/>
  <c r="M611" i="5" s="1"/>
  <c r="Y775" i="5"/>
  <c r="Y776" i="5" s="1"/>
  <c r="Y773" i="5" s="1"/>
  <c r="Y774" i="5" s="1"/>
  <c r="I775" i="5"/>
  <c r="I776" i="5" s="1"/>
  <c r="I773" i="5" s="1"/>
  <c r="I774" i="5" s="1"/>
  <c r="I823" i="5"/>
  <c r="I824" i="5" s="1"/>
  <c r="Y823" i="5"/>
  <c r="Y824" i="5" s="1"/>
  <c r="AC34" i="5"/>
  <c r="AC35" i="5" s="1"/>
  <c r="AC32" i="5" s="1"/>
  <c r="AC33" i="5" s="1"/>
  <c r="U163" i="5"/>
  <c r="U164" i="5" s="1"/>
  <c r="AC243" i="5"/>
  <c r="AC244" i="5" s="1"/>
  <c r="AC241" i="5" s="1"/>
  <c r="AC242" i="5" s="1"/>
  <c r="U344" i="5"/>
  <c r="U345" i="5" s="1"/>
  <c r="U342" i="5" s="1"/>
  <c r="U343" i="5" s="1"/>
  <c r="Q493" i="5"/>
  <c r="Q494" i="5" s="1"/>
  <c r="AC493" i="5"/>
  <c r="AC494" i="5" s="1"/>
  <c r="AC491" i="5" s="1"/>
  <c r="AC492" i="5" s="1"/>
  <c r="I525" i="5"/>
  <c r="I526" i="5" s="1"/>
  <c r="I523" i="5" s="1"/>
  <c r="I524" i="5" s="1"/>
  <c r="Y525" i="5"/>
  <c r="Y526" i="5" s="1"/>
  <c r="Y523" i="5" s="1"/>
  <c r="Y524" i="5" s="1"/>
  <c r="Y573" i="5"/>
  <c r="Y574" i="5" s="1"/>
  <c r="AC610" i="5"/>
  <c r="AC611" i="5" s="1"/>
  <c r="I626" i="5"/>
  <c r="I627" i="5" s="1"/>
  <c r="I624" i="5" s="1"/>
  <c r="I625" i="5" s="1"/>
  <c r="Q642" i="5"/>
  <c r="Q643" i="5" s="1"/>
  <c r="AC759" i="5"/>
  <c r="AC760" i="5" s="1"/>
  <c r="AC757" i="5" s="1"/>
  <c r="AC758" i="5" s="1"/>
  <c r="I787" i="5"/>
  <c r="I788" i="5" s="1"/>
  <c r="I785" i="5" s="1"/>
  <c r="I786" i="5" s="1"/>
  <c r="U791" i="5"/>
  <c r="U792" i="5" s="1"/>
  <c r="AC791" i="5"/>
  <c r="AC792" i="5" s="1"/>
  <c r="Y791" i="5"/>
  <c r="Y792" i="5" s="1"/>
  <c r="AC851" i="5"/>
  <c r="AC852" i="5" s="1"/>
  <c r="Q787" i="5"/>
  <c r="Q788" i="5" s="1"/>
  <c r="Q785" i="5" s="1"/>
  <c r="Q786" i="5" s="1"/>
  <c r="I18" i="5"/>
  <c r="I19" i="5" s="1"/>
  <c r="I16" i="5" s="1"/>
  <c r="I17" i="5" s="1"/>
  <c r="M163" i="5"/>
  <c r="M164" i="5" s="1"/>
  <c r="M243" i="5"/>
  <c r="M244" i="5" s="1"/>
  <c r="M328" i="5"/>
  <c r="M329" i="5" s="1"/>
  <c r="U328" i="5"/>
  <c r="U329" i="5" s="1"/>
  <c r="AC328" i="5"/>
  <c r="AC329" i="5" s="1"/>
  <c r="U461" i="5"/>
  <c r="U462" i="5" s="1"/>
  <c r="U493" i="5"/>
  <c r="U494" i="5" s="1"/>
  <c r="AC674" i="5"/>
  <c r="AC675" i="5" s="1"/>
  <c r="AC672" i="5" s="1"/>
  <c r="AC673" i="5" s="1"/>
  <c r="AC722" i="5"/>
  <c r="U759" i="5"/>
  <c r="U760" i="5" s="1"/>
  <c r="Q791" i="5"/>
  <c r="Q792" i="5" s="1"/>
  <c r="M791" i="5"/>
  <c r="M792" i="5" s="1"/>
  <c r="I791" i="5"/>
  <c r="I792" i="5" s="1"/>
  <c r="Y839" i="5"/>
  <c r="Y840" i="5" s="1"/>
  <c r="Y837" i="5" s="1"/>
  <c r="Y838" i="5" s="1"/>
  <c r="H883" i="5"/>
  <c r="H852" i="5"/>
  <c r="H799" i="5"/>
  <c r="H738" i="5"/>
  <c r="H734" i="5"/>
  <c r="H629" i="5"/>
  <c r="H631" i="5"/>
  <c r="H778" i="5"/>
  <c r="H640" i="5"/>
  <c r="H790" i="5"/>
  <c r="H794" i="5"/>
  <c r="H802" i="5"/>
  <c r="H630" i="5"/>
  <c r="H779" i="5"/>
  <c r="H789" i="5"/>
  <c r="H632" i="5"/>
  <c r="H646" i="5"/>
  <c r="H777" i="5"/>
  <c r="H791" i="5"/>
  <c r="I22" i="5"/>
  <c r="I23" i="5" s="1"/>
  <c r="I20" i="5" s="1"/>
  <c r="I21" i="5" s="1"/>
  <c r="M416" i="5"/>
  <c r="Y549" i="5"/>
  <c r="Y550" i="5" s="1"/>
  <c r="Y547" i="5" s="1"/>
  <c r="Y548" i="5" s="1"/>
  <c r="Y150" i="5"/>
  <c r="Y148" i="5" s="1"/>
  <c r="Y149" i="5" s="1"/>
  <c r="U420" i="5"/>
  <c r="U421" i="5" s="1"/>
  <c r="I267" i="5"/>
  <c r="I268" i="5" s="1"/>
  <c r="I320" i="5"/>
  <c r="I321" i="5" s="1"/>
  <c r="U730" i="5"/>
  <c r="I831" i="5"/>
  <c r="I832" i="5" s="1"/>
  <c r="AC235" i="5"/>
  <c r="AC236" i="5" s="1"/>
  <c r="AC233" i="5" s="1"/>
  <c r="AC234" i="5" s="1"/>
  <c r="Q86" i="5"/>
  <c r="Q87" i="5" s="1"/>
  <c r="Q84" i="5" s="1"/>
  <c r="Q85" i="5" s="1"/>
  <c r="Q400" i="5"/>
  <c r="AC416" i="5"/>
  <c r="AC417" i="5" s="1"/>
  <c r="Q485" i="5"/>
  <c r="Q486" i="5" s="1"/>
  <c r="Y746" i="5"/>
  <c r="Y747" i="5" s="1"/>
  <c r="AC783" i="5"/>
  <c r="AC784" i="5" s="1"/>
  <c r="Y831" i="5"/>
  <c r="Y832" i="5" s="1"/>
  <c r="U879" i="5"/>
  <c r="U880" i="5" s="1"/>
  <c r="AC606" i="5"/>
  <c r="AC607" i="5" s="1"/>
  <c r="AC604" i="5" s="1"/>
  <c r="AC605" i="5" s="1"/>
  <c r="M340" i="5"/>
  <c r="M341" i="5" s="1"/>
  <c r="M338" i="5" s="1"/>
  <c r="M339" i="5" s="1"/>
  <c r="U380" i="5"/>
  <c r="U381" i="5" s="1"/>
  <c r="U378" i="5" s="1"/>
  <c r="U379" i="5" s="1"/>
  <c r="U428" i="5"/>
  <c r="Q827" i="5"/>
  <c r="Q828" i="5" s="1"/>
  <c r="Q825" i="5" s="1"/>
  <c r="Q826" i="5" s="1"/>
  <c r="Y159" i="5"/>
  <c r="Y160" i="5" s="1"/>
  <c r="Y157" i="5" s="1"/>
  <c r="Y158" i="5" s="1"/>
  <c r="Q702" i="5"/>
  <c r="Q703" i="5" s="1"/>
  <c r="I26" i="5"/>
  <c r="I27" i="5" s="1"/>
  <c r="I340" i="5"/>
  <c r="I341" i="5" s="1"/>
  <c r="M279" i="5"/>
  <c r="M280" i="5" s="1"/>
  <c r="AC78" i="5"/>
  <c r="AC79" i="5" s="1"/>
  <c r="AC76" i="5" s="1"/>
  <c r="AC77" i="5" s="1"/>
  <c r="I94" i="5"/>
  <c r="I95" i="5" s="1"/>
  <c r="I92" i="5" s="1"/>
  <c r="I93" i="5" s="1"/>
  <c r="I50" i="5"/>
  <c r="I51" i="5" s="1"/>
  <c r="U98" i="5"/>
  <c r="U99" i="5" s="1"/>
  <c r="U96" i="5" s="1"/>
  <c r="U97" i="5" s="1"/>
  <c r="M779" i="5"/>
  <c r="M780" i="5" s="1"/>
  <c r="AC779" i="5"/>
  <c r="AC780" i="5" s="1"/>
  <c r="AC827" i="5"/>
  <c r="AC828" i="5" s="1"/>
  <c r="AC825" i="5" s="1"/>
  <c r="AC826" i="5" s="1"/>
  <c r="U843" i="5"/>
  <c r="U844" i="5" s="1"/>
  <c r="U841" i="5" s="1"/>
  <c r="U842" i="5" s="1"/>
  <c r="M843" i="5"/>
  <c r="M844" i="5" s="1"/>
  <c r="M841" i="5" s="1"/>
  <c r="M842" i="5" s="1"/>
  <c r="AC231" i="5"/>
  <c r="AC232" i="5" s="1"/>
  <c r="U247" i="5"/>
  <c r="U248" i="5" s="1"/>
  <c r="U245" i="5" s="1"/>
  <c r="U246" i="5" s="1"/>
  <c r="Q316" i="5"/>
  <c r="Q317" i="5" s="1"/>
  <c r="I316" i="5"/>
  <c r="I317" i="5" s="1"/>
  <c r="AC481" i="5"/>
  <c r="AC482" i="5" s="1"/>
  <c r="Q497" i="5"/>
  <c r="Q498" i="5" s="1"/>
  <c r="AC529" i="5"/>
  <c r="AC530" i="5" s="1"/>
  <c r="AC527" i="5" s="1"/>
  <c r="AC528" i="5" s="1"/>
  <c r="Q614" i="5"/>
  <c r="Q615" i="5" s="1"/>
  <c r="Q612" i="5" s="1"/>
  <c r="Q613" i="5" s="1"/>
  <c r="M678" i="5"/>
  <c r="M679" i="5" s="1"/>
  <c r="M676" i="5" s="1"/>
  <c r="U678" i="5"/>
  <c r="Y678" i="5"/>
  <c r="Y679" i="5" s="1"/>
  <c r="AC30" i="5"/>
  <c r="AC31" i="5" s="1"/>
  <c r="AC28" i="5" s="1"/>
  <c r="AC29" i="5" s="1"/>
  <c r="I416" i="5"/>
  <c r="I417" i="5" s="1"/>
  <c r="Q416" i="5"/>
  <c r="Q417" i="5" s="1"/>
  <c r="Y416" i="5"/>
  <c r="Y417" i="5" s="1"/>
  <c r="Y597" i="5"/>
  <c r="Y595" i="5" s="1"/>
  <c r="Y596" i="5" s="1"/>
  <c r="I597" i="5"/>
  <c r="I598" i="5" s="1"/>
  <c r="AC746" i="5"/>
  <c r="I746" i="5"/>
  <c r="I747" i="5" s="1"/>
  <c r="M831" i="5"/>
  <c r="M832" i="5" s="1"/>
  <c r="M829" i="5" s="1"/>
  <c r="M830" i="5" s="1"/>
  <c r="U831" i="5"/>
  <c r="U832" i="5" s="1"/>
  <c r="U829" i="5" s="1"/>
  <c r="U830" i="5" s="1"/>
  <c r="AC831" i="5"/>
  <c r="AC832" i="5" s="1"/>
  <c r="AC863" i="5"/>
  <c r="AC864" i="5" s="1"/>
  <c r="Q879" i="5"/>
  <c r="Q880" i="5" s="1"/>
  <c r="Q187" i="5"/>
  <c r="Q188" i="5" s="1"/>
  <c r="Q336" i="5"/>
  <c r="Q337" i="5" s="1"/>
  <c r="Q334" i="5" s="1"/>
  <c r="M336" i="5"/>
  <c r="M337" i="5" s="1"/>
  <c r="Y400" i="5"/>
  <c r="Y401" i="5" s="1"/>
  <c r="Y895" i="5"/>
  <c r="Y896" i="5" s="1"/>
  <c r="U283" i="5"/>
  <c r="M251" i="5"/>
  <c r="M252" i="5" s="1"/>
  <c r="AC432" i="5"/>
  <c r="AC433" i="5" s="1"/>
  <c r="H585" i="5"/>
  <c r="H571" i="5"/>
  <c r="H551" i="5"/>
  <c r="L468" i="5"/>
  <c r="H436" i="5"/>
  <c r="H440" i="5"/>
  <c r="H425" i="5"/>
  <c r="H347" i="5"/>
  <c r="H351" i="5"/>
  <c r="H359" i="5"/>
  <c r="H367" i="5"/>
  <c r="H337" i="5"/>
  <c r="I324" i="5"/>
  <c r="I325" i="5" s="1"/>
  <c r="H256" i="5"/>
  <c r="G260" i="5"/>
  <c r="H254" i="5"/>
  <c r="G258" i="5"/>
  <c r="H255" i="5"/>
  <c r="G259" i="5"/>
  <c r="H253" i="5"/>
  <c r="G257" i="5"/>
  <c r="H185" i="5"/>
  <c r="H197" i="5"/>
  <c r="H59" i="5"/>
  <c r="H55" i="5"/>
  <c r="H54" i="5"/>
  <c r="H52" i="5"/>
  <c r="M312" i="5"/>
  <c r="U312" i="5"/>
  <c r="U313" i="5" s="1"/>
  <c r="AC787" i="5"/>
  <c r="AC788" i="5" s="1"/>
  <c r="I827" i="5"/>
  <c r="AC843" i="5"/>
  <c r="AC844" i="5" s="1"/>
  <c r="AC841" i="5" s="1"/>
  <c r="AC842" i="5" s="1"/>
  <c r="U851" i="5"/>
  <c r="U852" i="5" s="1"/>
  <c r="Y626" i="5"/>
  <c r="Y627" i="5" s="1"/>
  <c r="Y624" i="5" s="1"/>
  <c r="Y625" i="5" s="1"/>
  <c r="AC626" i="5"/>
  <c r="U481" i="5"/>
  <c r="U482" i="5" s="1"/>
  <c r="Q312" i="5"/>
  <c r="Q313" i="5" s="1"/>
  <c r="U432" i="5"/>
  <c r="M448" i="5"/>
  <c r="M449" i="5" s="1"/>
  <c r="U448" i="5"/>
  <c r="U449" i="5" s="1"/>
  <c r="AC448" i="5"/>
  <c r="AC449" i="5" s="1"/>
  <c r="I448" i="5"/>
  <c r="I449" i="5" s="1"/>
  <c r="Q448" i="5"/>
  <c r="U279" i="5"/>
  <c r="U280" i="5" s="1"/>
  <c r="M235" i="5"/>
  <c r="M236" i="5" s="1"/>
  <c r="AC279" i="5"/>
  <c r="Y279" i="5"/>
  <c r="Q283" i="5"/>
  <c r="Q284" i="5" s="1"/>
  <c r="Q179" i="5"/>
  <c r="Q180" i="5" s="1"/>
  <c r="Y179" i="5"/>
  <c r="Y180" i="5" s="1"/>
  <c r="Y177" i="5" s="1"/>
  <c r="Y178" i="5" s="1"/>
  <c r="I179" i="5"/>
  <c r="I180" i="5" s="1"/>
  <c r="AC259" i="5"/>
  <c r="AC267" i="5"/>
  <c r="U267" i="5"/>
  <c r="M267" i="5"/>
  <c r="Y267" i="5"/>
  <c r="Y268" i="5" s="1"/>
  <c r="Q267" i="5"/>
  <c r="Y835" i="5"/>
  <c r="Y836" i="5" s="1"/>
  <c r="Q835" i="5"/>
  <c r="Q836" i="5" s="1"/>
  <c r="I835" i="5"/>
  <c r="I836" i="5" s="1"/>
  <c r="AC835" i="5"/>
  <c r="M835" i="5"/>
  <c r="Q404" i="5"/>
  <c r="Q405" i="5" s="1"/>
  <c r="Y404" i="5"/>
  <c r="Y405" i="5" s="1"/>
  <c r="I404" i="5"/>
  <c r="I405" i="5" s="1"/>
  <c r="AC489" i="5"/>
  <c r="U489" i="5"/>
  <c r="U490" i="5" s="1"/>
  <c r="M489" i="5"/>
  <c r="M490" i="5" s="1"/>
  <c r="M487" i="5" s="1"/>
  <c r="M488" i="5" s="1"/>
  <c r="Y489" i="5"/>
  <c r="I489" i="5"/>
  <c r="Y231" i="5"/>
  <c r="Y232" i="5" s="1"/>
  <c r="Y229" i="5" s="1"/>
  <c r="Y230" i="5" s="1"/>
  <c r="M231" i="5"/>
  <c r="U231" i="5"/>
  <c r="U232" i="5" s="1"/>
  <c r="Q489" i="5"/>
  <c r="U835" i="5"/>
  <c r="AC682" i="5"/>
  <c r="AC683" i="5" s="1"/>
  <c r="M682" i="5"/>
  <c r="U763" i="5"/>
  <c r="U764" i="5" s="1"/>
  <c r="AC763" i="5"/>
  <c r="AC764" i="5" s="1"/>
  <c r="Q823" i="5"/>
  <c r="Q824" i="5" s="1"/>
  <c r="AC839" i="5"/>
  <c r="AC840" i="5" s="1"/>
  <c r="U839" i="5"/>
  <c r="U840" i="5" s="1"/>
  <c r="M839" i="5"/>
  <c r="M840" i="5" s="1"/>
  <c r="Y863" i="5"/>
  <c r="Q863" i="5"/>
  <c r="I863" i="5"/>
  <c r="U863" i="5"/>
  <c r="U864" i="5" s="1"/>
  <c r="Y867" i="5"/>
  <c r="Y868" i="5" s="1"/>
  <c r="I867" i="5"/>
  <c r="AC883" i="5"/>
  <c r="AC895" i="5"/>
  <c r="U895" i="5"/>
  <c r="M895" i="5"/>
  <c r="Q895" i="5"/>
  <c r="Y271" i="5"/>
  <c r="I279" i="5"/>
  <c r="Q279" i="5"/>
  <c r="Q280" i="5" s="1"/>
  <c r="I283" i="5"/>
  <c r="AC316" i="5"/>
  <c r="AC317" i="5" s="1"/>
  <c r="Y340" i="5"/>
  <c r="Q340" i="5"/>
  <c r="Q341" i="5" s="1"/>
  <c r="Q338" i="5" s="1"/>
  <c r="Q339" i="5" s="1"/>
  <c r="Q795" i="5"/>
  <c r="Q796" i="5" s="1"/>
  <c r="I839" i="5"/>
  <c r="M863" i="5"/>
  <c r="M864" i="5" s="1"/>
  <c r="U883" i="5"/>
  <c r="U884" i="5" s="1"/>
  <c r="I895" i="5"/>
  <c r="AC525" i="5"/>
  <c r="AC526" i="5" s="1"/>
  <c r="U525" i="5"/>
  <c r="U526" i="5" s="1"/>
  <c r="M525" i="5"/>
  <c r="M526" i="5" s="1"/>
  <c r="Q525" i="5"/>
  <c r="Q573" i="5"/>
  <c r="I573" i="5"/>
  <c r="Q630" i="5"/>
  <c r="Q631" i="5" s="1"/>
  <c r="Q628" i="5" s="1"/>
  <c r="Q629" i="5" s="1"/>
  <c r="AC630" i="5"/>
  <c r="AC631" i="5" s="1"/>
  <c r="U630" i="5"/>
  <c r="U631" i="5" s="1"/>
  <c r="M630" i="5"/>
  <c r="M631" i="5" s="1"/>
  <c r="AC823" i="5"/>
  <c r="U823" i="5"/>
  <c r="M823" i="5"/>
  <c r="Q839" i="5"/>
  <c r="AC847" i="5"/>
  <c r="AC848" i="5" s="1"/>
  <c r="U847" i="5"/>
  <c r="M847" i="5"/>
  <c r="M848" i="5" s="1"/>
  <c r="I167" i="5"/>
  <c r="AC344" i="5"/>
  <c r="Y380" i="5"/>
  <c r="Y381" i="5" s="1"/>
  <c r="M380" i="5"/>
  <c r="M381" i="5" s="1"/>
  <c r="M378" i="5" s="1"/>
  <c r="M379" i="5" s="1"/>
  <c r="Y477" i="5"/>
  <c r="Q477" i="5"/>
  <c r="I477" i="5"/>
  <c r="U477" i="5"/>
  <c r="AC597" i="5"/>
  <c r="U597" i="5"/>
  <c r="M597" i="5"/>
  <c r="Q597" i="5"/>
  <c r="AC686" i="5"/>
  <c r="AC687" i="5" s="1"/>
  <c r="AC684" i="5" s="1"/>
  <c r="AC685" i="5" s="1"/>
  <c r="M686" i="5"/>
  <c r="M687" i="5" s="1"/>
  <c r="M698" i="5"/>
  <c r="M699" i="5" s="1"/>
  <c r="AC775" i="5"/>
  <c r="AC776" i="5" s="1"/>
  <c r="U775" i="5"/>
  <c r="U776" i="5" s="1"/>
  <c r="M775" i="5"/>
  <c r="M776" i="5" s="1"/>
  <c r="Q775" i="5"/>
  <c r="U867" i="5"/>
  <c r="M626" i="5"/>
  <c r="M627" i="5" s="1"/>
  <c r="M624" i="5" s="1"/>
  <c r="M625" i="5" s="1"/>
  <c r="U626" i="5"/>
  <c r="AC678" i="5"/>
  <c r="AC679" i="5" s="1"/>
  <c r="AC676" i="5" s="1"/>
  <c r="AC677" i="5" s="1"/>
  <c r="M746" i="5"/>
  <c r="M747" i="5" s="1"/>
  <c r="U746" i="5"/>
  <c r="M783" i="5"/>
  <c r="M784" i="5" s="1"/>
  <c r="M787" i="5"/>
  <c r="M788" i="5" s="1"/>
  <c r="U787" i="5"/>
  <c r="U788" i="5" s="1"/>
  <c r="M827" i="5"/>
  <c r="U827" i="5"/>
  <c r="I843" i="5"/>
  <c r="Q843" i="5"/>
  <c r="Y843" i="5"/>
  <c r="Y795" i="5"/>
  <c r="Y796" i="5" s="1"/>
  <c r="M767" i="5"/>
  <c r="L768" i="5"/>
  <c r="X802" i="5"/>
  <c r="AB796" i="5"/>
  <c r="AC795" i="5"/>
  <c r="P800" i="5"/>
  <c r="P772" i="5"/>
  <c r="P768" i="5"/>
  <c r="L796" i="5"/>
  <c r="M795" i="5"/>
  <c r="U767" i="5"/>
  <c r="T768" i="5"/>
  <c r="T796" i="5"/>
  <c r="U795" i="5"/>
  <c r="AB768" i="5"/>
  <c r="AC767" i="5"/>
  <c r="H803" i="5"/>
  <c r="Y755" i="5"/>
  <c r="Q755" i="5"/>
  <c r="AC755" i="5"/>
  <c r="U755" i="5"/>
  <c r="M755" i="5"/>
  <c r="L793" i="5"/>
  <c r="L846" i="5"/>
  <c r="X850" i="5"/>
  <c r="AB852" i="5"/>
  <c r="P757" i="5"/>
  <c r="Q759" i="5"/>
  <c r="P764" i="5"/>
  <c r="T777" i="5"/>
  <c r="T782" i="5"/>
  <c r="X793" i="5"/>
  <c r="H806" i="5"/>
  <c r="P803" i="5"/>
  <c r="P794" i="5"/>
  <c r="X795" i="5"/>
  <c r="P796" i="5"/>
  <c r="X796" i="5"/>
  <c r="Q799" i="5"/>
  <c r="X798" i="5"/>
  <c r="P806" i="5"/>
  <c r="P814" i="5"/>
  <c r="M851" i="5"/>
  <c r="L852" i="5"/>
  <c r="P848" i="5"/>
  <c r="X848" i="5"/>
  <c r="H767" i="5"/>
  <c r="AB793" i="5"/>
  <c r="H768" i="5"/>
  <c r="H780" i="5"/>
  <c r="X780" i="5"/>
  <c r="L782" i="5"/>
  <c r="T783" i="5"/>
  <c r="T793" i="5"/>
  <c r="L792" i="5"/>
  <c r="AB792" i="5"/>
  <c r="H850" i="5"/>
  <c r="AB846" i="5"/>
  <c r="X757" i="5"/>
  <c r="P758" i="5"/>
  <c r="X758" i="5"/>
  <c r="H761" i="5"/>
  <c r="M763" i="5"/>
  <c r="L764" i="5"/>
  <c r="T764" i="5"/>
  <c r="AB764" i="5"/>
  <c r="H766" i="5"/>
  <c r="P767" i="5"/>
  <c r="L777" i="5"/>
  <c r="AB777" i="5"/>
  <c r="U779" i="5"/>
  <c r="L783" i="5"/>
  <c r="P793" i="5"/>
  <c r="H792" i="5"/>
  <c r="H795" i="5"/>
  <c r="H798" i="5"/>
  <c r="P799" i="5"/>
  <c r="P802" i="5"/>
  <c r="P810" i="5"/>
  <c r="P852" i="5"/>
  <c r="AB856" i="5"/>
  <c r="AC855" i="5"/>
  <c r="T851" i="5"/>
  <c r="X865" i="5"/>
  <c r="P872" i="5"/>
  <c r="P868" i="5"/>
  <c r="Y875" i="5"/>
  <c r="Q875" i="5"/>
  <c r="I875" i="5"/>
  <c r="AC875" i="5"/>
  <c r="U875" i="5"/>
  <c r="M875" i="5"/>
  <c r="M887" i="5"/>
  <c r="I759" i="5"/>
  <c r="Y759" i="5"/>
  <c r="Q763" i="5"/>
  <c r="Q767" i="5"/>
  <c r="Q771" i="5"/>
  <c r="Q779" i="5"/>
  <c r="H781" i="5"/>
  <c r="L781" i="5"/>
  <c r="P781" i="5"/>
  <c r="T781" i="5"/>
  <c r="X781" i="5"/>
  <c r="AB781" i="5"/>
  <c r="Q783" i="5"/>
  <c r="P858" i="5"/>
  <c r="P854" i="5"/>
  <c r="L847" i="5"/>
  <c r="AB847" i="5"/>
  <c r="H848" i="5"/>
  <c r="X851" i="5"/>
  <c r="H865" i="5"/>
  <c r="H869" i="5"/>
  <c r="X869" i="5"/>
  <c r="X877" i="5"/>
  <c r="L883" i="5"/>
  <c r="P884" i="5"/>
  <c r="T886" i="5"/>
  <c r="T890" i="5"/>
  <c r="T852" i="5"/>
  <c r="H860" i="5"/>
  <c r="H856" i="5"/>
  <c r="AB888" i="5"/>
  <c r="AC887" i="5"/>
  <c r="I763" i="5"/>
  <c r="Y763" i="5"/>
  <c r="I767" i="5"/>
  <c r="I771" i="5"/>
  <c r="I779" i="5"/>
  <c r="Y779" i="5"/>
  <c r="I783" i="5"/>
  <c r="Y783" i="5"/>
  <c r="T846" i="5"/>
  <c r="H859" i="5"/>
  <c r="H855" i="5"/>
  <c r="P851" i="5"/>
  <c r="X859" i="5"/>
  <c r="X855" i="5"/>
  <c r="P850" i="5"/>
  <c r="P865" i="5"/>
  <c r="P869" i="5"/>
  <c r="U871" i="5"/>
  <c r="I871" i="5"/>
  <c r="Q871" i="5"/>
  <c r="P881" i="5"/>
  <c r="H882" i="5"/>
  <c r="P883" i="5"/>
  <c r="M883" i="5"/>
  <c r="P880" i="5"/>
  <c r="T883" i="5"/>
  <c r="T845" i="5"/>
  <c r="L848" i="5"/>
  <c r="AB848" i="5"/>
  <c r="T869" i="5"/>
  <c r="T865" i="5"/>
  <c r="L870" i="5"/>
  <c r="L866" i="5"/>
  <c r="H872" i="5"/>
  <c r="H868" i="5"/>
  <c r="L869" i="5"/>
  <c r="H877" i="5"/>
  <c r="H892" i="5"/>
  <c r="H888" i="5"/>
  <c r="L882" i="5"/>
  <c r="AB887" i="5"/>
  <c r="AB891" i="5"/>
  <c r="L845" i="5"/>
  <c r="AB845" i="5"/>
  <c r="L865" i="5"/>
  <c r="AB869" i="5"/>
  <c r="AB865" i="5"/>
  <c r="X872" i="5"/>
  <c r="X868" i="5"/>
  <c r="H881" i="5"/>
  <c r="X892" i="5"/>
  <c r="X888" i="5"/>
  <c r="T888" i="5"/>
  <c r="U887" i="5"/>
  <c r="Q847" i="5"/>
  <c r="Q851" i="5"/>
  <c r="Q855" i="5"/>
  <c r="AC867" i="5"/>
  <c r="M867" i="5"/>
  <c r="Q867" i="5"/>
  <c r="L872" i="5"/>
  <c r="L868" i="5"/>
  <c r="AB872" i="5"/>
  <c r="AB868" i="5"/>
  <c r="L877" i="5"/>
  <c r="T881" i="5"/>
  <c r="Y879" i="5"/>
  <c r="I879" i="5"/>
  <c r="M879" i="5"/>
  <c r="AC879" i="5"/>
  <c r="L880" i="5"/>
  <c r="X880" i="5"/>
  <c r="AB882" i="5"/>
  <c r="AB884" i="5"/>
  <c r="I847" i="5"/>
  <c r="Y847" i="5"/>
  <c r="I851" i="5"/>
  <c r="I855" i="5"/>
  <c r="T872" i="5"/>
  <c r="T868" i="5"/>
  <c r="L881" i="5"/>
  <c r="X882" i="5"/>
  <c r="H884" i="5"/>
  <c r="X884" i="5"/>
  <c r="T880" i="5"/>
  <c r="H887" i="5"/>
  <c r="AB877" i="5"/>
  <c r="P886" i="5"/>
  <c r="X887" i="5"/>
  <c r="Q883" i="5"/>
  <c r="Q887" i="5"/>
  <c r="I883" i="5"/>
  <c r="Y883" i="5"/>
  <c r="I887" i="5"/>
  <c r="Y887" i="5"/>
  <c r="Y891" i="5"/>
  <c r="AB615" i="5"/>
  <c r="AC614" i="5"/>
  <c r="Q618" i="5"/>
  <c r="T645" i="5"/>
  <c r="X612" i="5"/>
  <c r="X613" i="5"/>
  <c r="L614" i="5"/>
  <c r="AB614" i="5"/>
  <c r="X615" i="5"/>
  <c r="P613" i="5"/>
  <c r="U614" i="5"/>
  <c r="T615" i="5"/>
  <c r="AB646" i="5"/>
  <c r="L615" i="5"/>
  <c r="M614" i="5"/>
  <c r="H622" i="5"/>
  <c r="H618" i="5"/>
  <c r="P612" i="5"/>
  <c r="H623" i="5"/>
  <c r="H619" i="5"/>
  <c r="L612" i="5"/>
  <c r="T612" i="5"/>
  <c r="AB612" i="5"/>
  <c r="P614" i="5"/>
  <c r="P615" i="5"/>
  <c r="H620" i="5"/>
  <c r="H616" i="5"/>
  <c r="H617" i="5"/>
  <c r="H621" i="5"/>
  <c r="X622" i="5"/>
  <c r="X618" i="5"/>
  <c r="L646" i="5"/>
  <c r="H635" i="5"/>
  <c r="T635" i="5"/>
  <c r="AB635" i="5"/>
  <c r="AC638" i="5"/>
  <c r="U638" i="5"/>
  <c r="M638" i="5"/>
  <c r="H653" i="5"/>
  <c r="AB645" i="5"/>
  <c r="H644" i="5"/>
  <c r="P644" i="5"/>
  <c r="X644" i="5"/>
  <c r="AC646" i="5"/>
  <c r="M646" i="5"/>
  <c r="P654" i="5"/>
  <c r="X701" i="5"/>
  <c r="L711" i="5"/>
  <c r="H704" i="5"/>
  <c r="H708" i="5"/>
  <c r="T717" i="5"/>
  <c r="T721" i="5"/>
  <c r="Q606" i="5"/>
  <c r="Y606" i="5"/>
  <c r="L608" i="5"/>
  <c r="P608" i="5"/>
  <c r="T608" i="5"/>
  <c r="X608" i="5"/>
  <c r="AB608" i="5"/>
  <c r="X609" i="5"/>
  <c r="L610" i="5"/>
  <c r="Q610" i="5"/>
  <c r="AB610" i="5"/>
  <c r="H612" i="5"/>
  <c r="I614" i="5"/>
  <c r="Y614" i="5"/>
  <c r="I618" i="5"/>
  <c r="Y618" i="5"/>
  <c r="H628" i="5"/>
  <c r="P628" i="5"/>
  <c r="X628" i="5"/>
  <c r="L629" i="5"/>
  <c r="AB629" i="5"/>
  <c r="I630" i="5"/>
  <c r="T630" i="5"/>
  <c r="Y630" i="5"/>
  <c r="L631" i="5"/>
  <c r="AB631" i="5"/>
  <c r="AB634" i="5"/>
  <c r="Y638" i="5"/>
  <c r="X657" i="5"/>
  <c r="L642" i="5"/>
  <c r="T646" i="5"/>
  <c r="L643" i="5"/>
  <c r="T643" i="5"/>
  <c r="AB643" i="5"/>
  <c r="H645" i="5"/>
  <c r="P646" i="5"/>
  <c r="H649" i="5"/>
  <c r="P650" i="5"/>
  <c r="Y694" i="5"/>
  <c r="Q694" i="5"/>
  <c r="I694" i="5"/>
  <c r="AC694" i="5"/>
  <c r="M694" i="5"/>
  <c r="U694" i="5"/>
  <c r="X702" i="5"/>
  <c r="T704" i="5"/>
  <c r="T708" i="5"/>
  <c r="P709" i="5"/>
  <c r="P705" i="5"/>
  <c r="U634" i="5"/>
  <c r="Q638" i="5"/>
  <c r="P662" i="5"/>
  <c r="Q646" i="5"/>
  <c r="H703" i="5"/>
  <c r="L700" i="5"/>
  <c r="AB700" i="5"/>
  <c r="X704" i="5"/>
  <c r="X708" i="5"/>
  <c r="M606" i="5"/>
  <c r="U606" i="5"/>
  <c r="P609" i="5"/>
  <c r="I610" i="5"/>
  <c r="Y610" i="5"/>
  <c r="T629" i="5"/>
  <c r="T631" i="5"/>
  <c r="AC634" i="5"/>
  <c r="M634" i="5"/>
  <c r="I634" i="5"/>
  <c r="L635" i="5"/>
  <c r="I638" i="5"/>
  <c r="Y642" i="5"/>
  <c r="I642" i="5"/>
  <c r="AC642" i="5"/>
  <c r="M642" i="5"/>
  <c r="L645" i="5"/>
  <c r="U642" i="5"/>
  <c r="H643" i="5"/>
  <c r="P643" i="5"/>
  <c r="X643" i="5"/>
  <c r="P658" i="5"/>
  <c r="L697" i="5"/>
  <c r="H698" i="5"/>
  <c r="P703" i="5"/>
  <c r="T699" i="5"/>
  <c r="P700" i="5"/>
  <c r="U702" i="5"/>
  <c r="Y702" i="5"/>
  <c r="I702" i="5"/>
  <c r="AC702" i="5"/>
  <c r="M702" i="5"/>
  <c r="AB717" i="5"/>
  <c r="AB721" i="5"/>
  <c r="P729" i="5"/>
  <c r="Y690" i="5"/>
  <c r="Q690" i="5"/>
  <c r="I690" i="5"/>
  <c r="M690" i="5"/>
  <c r="AC690" i="5"/>
  <c r="X703" i="5"/>
  <c r="T700" i="5"/>
  <c r="X719" i="5"/>
  <c r="H720" i="5"/>
  <c r="P735" i="5"/>
  <c r="T698" i="5"/>
  <c r="H700" i="5"/>
  <c r="X700" i="5"/>
  <c r="U706" i="5"/>
  <c r="Y706" i="5"/>
  <c r="I706" i="5"/>
  <c r="AC706" i="5"/>
  <c r="M706" i="5"/>
  <c r="AB734" i="5"/>
  <c r="L737" i="5"/>
  <c r="L741" i="5"/>
  <c r="Y674" i="5"/>
  <c r="Q674" i="5"/>
  <c r="I674" i="5"/>
  <c r="U674" i="5"/>
  <c r="Y682" i="5"/>
  <c r="Q682" i="5"/>
  <c r="I682" i="5"/>
  <c r="U682" i="5"/>
  <c r="H696" i="5"/>
  <c r="P696" i="5"/>
  <c r="X696" i="5"/>
  <c r="U698" i="5"/>
  <c r="Y698" i="5"/>
  <c r="I698" i="5"/>
  <c r="P702" i="5"/>
  <c r="AC698" i="5"/>
  <c r="AB711" i="5"/>
  <c r="T720" i="5"/>
  <c r="T716" i="5"/>
  <c r="AB718" i="5"/>
  <c r="AB722" i="5"/>
  <c r="M718" i="5"/>
  <c r="L723" i="5"/>
  <c r="L719" i="5"/>
  <c r="U718" i="5"/>
  <c r="T719" i="5"/>
  <c r="AB731" i="5"/>
  <c r="AC730" i="5"/>
  <c r="Y686" i="5"/>
  <c r="Q686" i="5"/>
  <c r="I686" i="5"/>
  <c r="U686" i="5"/>
  <c r="L696" i="5"/>
  <c r="T696" i="5"/>
  <c r="AB696" i="5"/>
  <c r="H701" i="5"/>
  <c r="Q698" i="5"/>
  <c r="T711" i="5"/>
  <c r="AB703" i="5"/>
  <c r="L707" i="5"/>
  <c r="AB707" i="5"/>
  <c r="X720" i="5"/>
  <c r="X716" i="5"/>
  <c r="H718" i="5"/>
  <c r="H722" i="5"/>
  <c r="X723" i="5"/>
  <c r="AC726" i="5"/>
  <c r="U726" i="5"/>
  <c r="M726" i="5"/>
  <c r="Y726" i="5"/>
  <c r="Q726" i="5"/>
  <c r="I726" i="5"/>
  <c r="L734" i="5"/>
  <c r="X735" i="5"/>
  <c r="AC714" i="5"/>
  <c r="U714" i="5"/>
  <c r="M714" i="5"/>
  <c r="Y714" i="5"/>
  <c r="Q714" i="5"/>
  <c r="I714" i="5"/>
  <c r="L722" i="5"/>
  <c r="L718" i="5"/>
  <c r="H723" i="5"/>
  <c r="Y722" i="5"/>
  <c r="I722" i="5"/>
  <c r="Q722" i="5"/>
  <c r="U722" i="5"/>
  <c r="M722" i="5"/>
  <c r="X722" i="5"/>
  <c r="H733" i="5"/>
  <c r="L731" i="5"/>
  <c r="M730" i="5"/>
  <c r="T735" i="5"/>
  <c r="U734" i="5"/>
  <c r="I678" i="5"/>
  <c r="Q678" i="5"/>
  <c r="AC710" i="5"/>
  <c r="M710" i="5"/>
  <c r="U710" i="5"/>
  <c r="AB716" i="5"/>
  <c r="AB720" i="5"/>
  <c r="P723" i="5"/>
  <c r="I738" i="5"/>
  <c r="H735" i="5"/>
  <c r="T738" i="5"/>
  <c r="T742" i="5"/>
  <c r="Y718" i="5"/>
  <c r="I718" i="5"/>
  <c r="Q718" i="5"/>
  <c r="P719" i="5"/>
  <c r="H728" i="5"/>
  <c r="P728" i="5"/>
  <c r="X728" i="5"/>
  <c r="L728" i="5"/>
  <c r="T728" i="5"/>
  <c r="AB729" i="5"/>
  <c r="P734" i="5"/>
  <c r="X730" i="5"/>
  <c r="Y730" i="5"/>
  <c r="I730" i="5"/>
  <c r="Q730" i="5"/>
  <c r="X737" i="5"/>
  <c r="AB728" i="5"/>
  <c r="Q734" i="5"/>
  <c r="Q738" i="5"/>
  <c r="I734" i="5"/>
  <c r="Y734" i="5"/>
  <c r="Y738" i="5"/>
  <c r="T466" i="5"/>
  <c r="U465" i="5"/>
  <c r="AC469" i="5"/>
  <c r="AB470" i="5"/>
  <c r="X474" i="5"/>
  <c r="X470" i="5"/>
  <c r="L466" i="5"/>
  <c r="M465" i="5"/>
  <c r="P460" i="5"/>
  <c r="X479" i="5"/>
  <c r="X483" i="5"/>
  <c r="L491" i="5"/>
  <c r="T498" i="5"/>
  <c r="X504" i="5"/>
  <c r="Y457" i="5"/>
  <c r="Q457" i="5"/>
  <c r="AC457" i="5"/>
  <c r="U457" i="5"/>
  <c r="M457" i="5"/>
  <c r="H474" i="5"/>
  <c r="H470" i="5"/>
  <c r="H479" i="5"/>
  <c r="M481" i="5"/>
  <c r="AB486" i="5"/>
  <c r="AC485" i="5"/>
  <c r="H495" i="5"/>
  <c r="H496" i="5"/>
  <c r="P500" i="5"/>
  <c r="H497" i="5"/>
  <c r="P497" i="5"/>
  <c r="X501" i="5"/>
  <c r="I493" i="5"/>
  <c r="H494" i="5"/>
  <c r="AB494" i="5"/>
  <c r="X496" i="5"/>
  <c r="U497" i="5"/>
  <c r="P459" i="5"/>
  <c r="Q461" i="5"/>
  <c r="M461" i="5"/>
  <c r="AC461" i="5"/>
  <c r="L462" i="5"/>
  <c r="AB462" i="5"/>
  <c r="AC465" i="5"/>
  <c r="AB466" i="5"/>
  <c r="H469" i="5"/>
  <c r="P479" i="5"/>
  <c r="I481" i="5"/>
  <c r="H482" i="5"/>
  <c r="L483" i="5"/>
  <c r="AB483" i="5"/>
  <c r="P486" i="5"/>
  <c r="AB491" i="5"/>
  <c r="AB496" i="5"/>
  <c r="X497" i="5"/>
  <c r="X460" i="5"/>
  <c r="H483" i="5"/>
  <c r="X482" i="5"/>
  <c r="Q501" i="5"/>
  <c r="X466" i="5"/>
  <c r="L459" i="5"/>
  <c r="AB459" i="5"/>
  <c r="X473" i="5"/>
  <c r="X469" i="5"/>
  <c r="AB464" i="5"/>
  <c r="H468" i="5"/>
  <c r="L472" i="5"/>
  <c r="X495" i="5"/>
  <c r="L494" i="5"/>
  <c r="Y493" i="5"/>
  <c r="X494" i="5"/>
  <c r="P483" i="5"/>
  <c r="L484" i="5"/>
  <c r="T485" i="5"/>
  <c r="P495" i="5"/>
  <c r="X551" i="5"/>
  <c r="AC533" i="5"/>
  <c r="U533" i="5"/>
  <c r="M533" i="5"/>
  <c r="Y533" i="5"/>
  <c r="I533" i="5"/>
  <c r="Q533" i="5"/>
  <c r="Y537" i="5"/>
  <c r="Q537" i="5"/>
  <c r="I537" i="5"/>
  <c r="AC537" i="5"/>
  <c r="U537" i="5"/>
  <c r="M537" i="5"/>
  <c r="I549" i="5"/>
  <c r="Q549" i="5"/>
  <c r="P554" i="5"/>
  <c r="U553" i="5"/>
  <c r="AC553" i="5"/>
  <c r="M553" i="5"/>
  <c r="I553" i="5"/>
  <c r="Y553" i="5"/>
  <c r="Q553" i="5"/>
  <c r="L559" i="5"/>
  <c r="H567" i="5"/>
  <c r="P569" i="5"/>
  <c r="P573" i="5"/>
  <c r="Y581" i="5"/>
  <c r="I581" i="5"/>
  <c r="M581" i="5"/>
  <c r="AC581" i="5"/>
  <c r="U581" i="5"/>
  <c r="Q581" i="5"/>
  <c r="X584" i="5"/>
  <c r="H586" i="5"/>
  <c r="I589" i="5"/>
  <c r="U585" i="5"/>
  <c r="X582" i="5"/>
  <c r="T586" i="5"/>
  <c r="I461" i="5"/>
  <c r="Y461" i="5"/>
  <c r="Q465" i="5"/>
  <c r="Q469" i="5"/>
  <c r="Q481" i="5"/>
  <c r="M529" i="5"/>
  <c r="U529" i="5"/>
  <c r="Y541" i="5"/>
  <c r="Q541" i="5"/>
  <c r="I541" i="5"/>
  <c r="AC541" i="5"/>
  <c r="U541" i="5"/>
  <c r="M541" i="5"/>
  <c r="X554" i="5"/>
  <c r="T551" i="5"/>
  <c r="X561" i="5"/>
  <c r="P567" i="5"/>
  <c r="X570" i="5"/>
  <c r="X572" i="5"/>
  <c r="P594" i="5"/>
  <c r="P590" i="5"/>
  <c r="Y545" i="5"/>
  <c r="Q545" i="5"/>
  <c r="I545" i="5"/>
  <c r="AC545" i="5"/>
  <c r="U545" i="5"/>
  <c r="M545" i="5"/>
  <c r="U549" i="5"/>
  <c r="AC549" i="5"/>
  <c r="M549" i="5"/>
  <c r="AB555" i="5"/>
  <c r="U569" i="5"/>
  <c r="AC569" i="5"/>
  <c r="M569" i="5"/>
  <c r="Y569" i="5"/>
  <c r="Q569" i="5"/>
  <c r="I569" i="5"/>
  <c r="T584" i="5"/>
  <c r="AB585" i="5"/>
  <c r="X586" i="5"/>
  <c r="Y589" i="5"/>
  <c r="AB586" i="5"/>
  <c r="L584" i="5"/>
  <c r="L586" i="5"/>
  <c r="I465" i="5"/>
  <c r="Y465" i="5"/>
  <c r="I469" i="5"/>
  <c r="Y469" i="5"/>
  <c r="I473" i="5"/>
  <c r="Y473" i="5"/>
  <c r="Y481" i="5"/>
  <c r="I529" i="5"/>
  <c r="Q529" i="5"/>
  <c r="Y529" i="5"/>
  <c r="I557" i="5"/>
  <c r="H554" i="5"/>
  <c r="AB551" i="5"/>
  <c r="AC557" i="5"/>
  <c r="Y557" i="5"/>
  <c r="Y565" i="5"/>
  <c r="Q565" i="5"/>
  <c r="I565" i="5"/>
  <c r="AC565" i="5"/>
  <c r="U565" i="5"/>
  <c r="M565" i="5"/>
  <c r="L554" i="5"/>
  <c r="AB554" i="5"/>
  <c r="AB552" i="5"/>
  <c r="AB556" i="5"/>
  <c r="L567" i="5"/>
  <c r="AB567" i="5"/>
  <c r="H569" i="5"/>
  <c r="H573" i="5"/>
  <c r="L574" i="5"/>
  <c r="H572" i="5"/>
  <c r="L579" i="5"/>
  <c r="T583" i="5"/>
  <c r="AB590" i="5"/>
  <c r="AC589" i="5"/>
  <c r="T585" i="5"/>
  <c r="T554" i="5"/>
  <c r="L552" i="5"/>
  <c r="T553" i="5"/>
  <c r="L556" i="5"/>
  <c r="T557" i="5"/>
  <c r="P568" i="5"/>
  <c r="P572" i="5"/>
  <c r="X569" i="5"/>
  <c r="X573" i="5"/>
  <c r="L583" i="5"/>
  <c r="M589" i="5"/>
  <c r="L590" i="5"/>
  <c r="L589" i="5"/>
  <c r="L593" i="5"/>
  <c r="H550" i="5"/>
  <c r="L550" i="5"/>
  <c r="P550" i="5"/>
  <c r="T550" i="5"/>
  <c r="X550" i="5"/>
  <c r="AB550" i="5"/>
  <c r="H574" i="5"/>
  <c r="X574" i="5"/>
  <c r="T574" i="5"/>
  <c r="AB574" i="5"/>
  <c r="Y577" i="5"/>
  <c r="Q577" i="5"/>
  <c r="I577" i="5"/>
  <c r="AC577" i="5"/>
  <c r="U577" i="5"/>
  <c r="M577" i="5"/>
  <c r="H579" i="5"/>
  <c r="P583" i="5"/>
  <c r="H584" i="5"/>
  <c r="M585" i="5"/>
  <c r="P574" i="5"/>
  <c r="U573" i="5"/>
  <c r="AC573" i="5"/>
  <c r="M573" i="5"/>
  <c r="H583" i="5"/>
  <c r="X579" i="5"/>
  <c r="P585" i="5"/>
  <c r="AB584" i="5"/>
  <c r="H570" i="5"/>
  <c r="L570" i="5"/>
  <c r="P570" i="5"/>
  <c r="T582" i="5"/>
  <c r="H589" i="5"/>
  <c r="AB579" i="5"/>
  <c r="L582" i="5"/>
  <c r="AB582" i="5"/>
  <c r="P588" i="5"/>
  <c r="X589" i="5"/>
  <c r="Q585" i="5"/>
  <c r="Q589" i="5"/>
  <c r="Q593" i="5"/>
  <c r="I585" i="5"/>
  <c r="Y585" i="5"/>
  <c r="AB321" i="5"/>
  <c r="AC320" i="5"/>
  <c r="Y316" i="5"/>
  <c r="X317" i="5"/>
  <c r="L321" i="5"/>
  <c r="M320" i="5"/>
  <c r="P325" i="5"/>
  <c r="P321" i="5"/>
  <c r="U320" i="5"/>
  <c r="T321" i="5"/>
  <c r="L314" i="5"/>
  <c r="AB314" i="5"/>
  <c r="X313" i="5"/>
  <c r="X320" i="5"/>
  <c r="H321" i="5"/>
  <c r="Q324" i="5"/>
  <c r="Y332" i="5"/>
  <c r="I332" i="5"/>
  <c r="M332" i="5"/>
  <c r="AC332" i="5"/>
  <c r="T337" i="5"/>
  <c r="U336" i="5"/>
  <c r="X333" i="5"/>
  <c r="T334" i="5"/>
  <c r="U341" i="5"/>
  <c r="U338" i="5" s="1"/>
  <c r="U339" i="5" s="1"/>
  <c r="L348" i="5"/>
  <c r="X372" i="5"/>
  <c r="X368" i="5"/>
  <c r="P311" i="5"/>
  <c r="X311" i="5"/>
  <c r="M316" i="5"/>
  <c r="U316" i="5"/>
  <c r="L317" i="5"/>
  <c r="T317" i="5"/>
  <c r="AB317" i="5"/>
  <c r="H319" i="5"/>
  <c r="P320" i="5"/>
  <c r="H325" i="5"/>
  <c r="H330" i="5"/>
  <c r="H334" i="5"/>
  <c r="Q332" i="5"/>
  <c r="L334" i="5"/>
  <c r="P368" i="5"/>
  <c r="P372" i="5"/>
  <c r="Y308" i="5"/>
  <c r="Q308" i="5"/>
  <c r="AC308" i="5"/>
  <c r="U308" i="5"/>
  <c r="M308" i="5"/>
  <c r="T314" i="5"/>
  <c r="H320" i="5"/>
  <c r="P330" i="5"/>
  <c r="P334" i="5"/>
  <c r="H357" i="5"/>
  <c r="L407" i="5"/>
  <c r="L411" i="5"/>
  <c r="P314" i="5"/>
  <c r="P317" i="5"/>
  <c r="Q320" i="5"/>
  <c r="X330" i="5"/>
  <c r="X334" i="5"/>
  <c r="U332" i="5"/>
  <c r="AB334" i="5"/>
  <c r="AB337" i="5"/>
  <c r="P349" i="5"/>
  <c r="X357" i="5"/>
  <c r="H346" i="5"/>
  <c r="X346" i="5"/>
  <c r="P347" i="5"/>
  <c r="X348" i="5"/>
  <c r="Q352" i="5"/>
  <c r="H356" i="5"/>
  <c r="P363" i="5"/>
  <c r="X364" i="5"/>
  <c r="H400" i="5"/>
  <c r="X400" i="5"/>
  <c r="T405" i="5"/>
  <c r="X401" i="5"/>
  <c r="H402" i="5"/>
  <c r="L403" i="5"/>
  <c r="T418" i="5"/>
  <c r="T422" i="5"/>
  <c r="Q420" i="5"/>
  <c r="M424" i="5"/>
  <c r="I312" i="5"/>
  <c r="Y312" i="5"/>
  <c r="T330" i="5"/>
  <c r="T333" i="5"/>
  <c r="T336" i="5"/>
  <c r="P342" i="5"/>
  <c r="Y344" i="5"/>
  <c r="I344" i="5"/>
  <c r="P343" i="5"/>
  <c r="L344" i="5"/>
  <c r="Q344" i="5"/>
  <c r="X344" i="5"/>
  <c r="P345" i="5"/>
  <c r="P348" i="5"/>
  <c r="P351" i="5"/>
  <c r="X352" i="5"/>
  <c r="H353" i="5"/>
  <c r="X353" i="5"/>
  <c r="X355" i="5"/>
  <c r="H360" i="5"/>
  <c r="H363" i="5"/>
  <c r="P364" i="5"/>
  <c r="P367" i="5"/>
  <c r="X406" i="5"/>
  <c r="X410" i="5"/>
  <c r="AB398" i="5"/>
  <c r="L402" i="5"/>
  <c r="AB402" i="5"/>
  <c r="H406" i="5"/>
  <c r="AB436" i="5"/>
  <c r="P433" i="5"/>
  <c r="AB433" i="5"/>
  <c r="M344" i="5"/>
  <c r="P346" i="5"/>
  <c r="Q348" i="5"/>
  <c r="Y348" i="5"/>
  <c r="I348" i="5"/>
  <c r="H348" i="5"/>
  <c r="AC348" i="5"/>
  <c r="P355" i="5"/>
  <c r="X356" i="5"/>
  <c r="H364" i="5"/>
  <c r="L398" i="5"/>
  <c r="T406" i="5"/>
  <c r="T410" i="5"/>
  <c r="P399" i="5"/>
  <c r="AB407" i="5"/>
  <c r="AB411" i="5"/>
  <c r="L404" i="5"/>
  <c r="AB404" i="5"/>
  <c r="H401" i="5"/>
  <c r="P402" i="5"/>
  <c r="X403" i="5"/>
  <c r="L406" i="5"/>
  <c r="P421" i="5"/>
  <c r="L330" i="5"/>
  <c r="AB330" i="5"/>
  <c r="Y336" i="5"/>
  <c r="I336" i="5"/>
  <c r="L335" i="5"/>
  <c r="AC336" i="5"/>
  <c r="H342" i="5"/>
  <c r="X342" i="5"/>
  <c r="H344" i="5"/>
  <c r="H345" i="5"/>
  <c r="X345" i="5"/>
  <c r="H352" i="5"/>
  <c r="H355" i="5"/>
  <c r="P356" i="5"/>
  <c r="P359" i="5"/>
  <c r="X360" i="5"/>
  <c r="H368" i="5"/>
  <c r="P410" i="5"/>
  <c r="P406" i="5"/>
  <c r="AB406" i="5"/>
  <c r="AB410" i="5"/>
  <c r="T403" i="5"/>
  <c r="L405" i="5"/>
  <c r="P401" i="5"/>
  <c r="T402" i="5"/>
  <c r="AB403" i="5"/>
  <c r="H435" i="5"/>
  <c r="L432" i="5"/>
  <c r="L433" i="5"/>
  <c r="M432" i="5"/>
  <c r="T437" i="5"/>
  <c r="U436" i="5"/>
  <c r="I352" i="5"/>
  <c r="Y352" i="5"/>
  <c r="I356" i="5"/>
  <c r="Y356" i="5"/>
  <c r="AC384" i="5"/>
  <c r="U384" i="5"/>
  <c r="M384" i="5"/>
  <c r="Y384" i="5"/>
  <c r="Q384" i="5"/>
  <c r="I384" i="5"/>
  <c r="AC388" i="5"/>
  <c r="U388" i="5"/>
  <c r="M388" i="5"/>
  <c r="Y388" i="5"/>
  <c r="Q388" i="5"/>
  <c r="I388" i="5"/>
  <c r="AC392" i="5"/>
  <c r="U392" i="5"/>
  <c r="M392" i="5"/>
  <c r="Y392" i="5"/>
  <c r="Q392" i="5"/>
  <c r="I392" i="5"/>
  <c r="AC396" i="5"/>
  <c r="U396" i="5"/>
  <c r="M396" i="5"/>
  <c r="Y396" i="5"/>
  <c r="Q396" i="5"/>
  <c r="I396" i="5"/>
  <c r="H398" i="5"/>
  <c r="X398" i="5"/>
  <c r="AC400" i="5"/>
  <c r="M400" i="5"/>
  <c r="U400" i="5"/>
  <c r="AC404" i="5"/>
  <c r="M404" i="5"/>
  <c r="U404" i="5"/>
  <c r="X422" i="5"/>
  <c r="L439" i="5"/>
  <c r="L443" i="5"/>
  <c r="AC376" i="5"/>
  <c r="U376" i="5"/>
  <c r="M376" i="5"/>
  <c r="Y376" i="5"/>
  <c r="Q376" i="5"/>
  <c r="I376" i="5"/>
  <c r="H405" i="5"/>
  <c r="X405" i="5"/>
  <c r="L418" i="5"/>
  <c r="L422" i="5"/>
  <c r="I380" i="5"/>
  <c r="Q380" i="5"/>
  <c r="H421" i="5"/>
  <c r="Y428" i="5"/>
  <c r="Q428" i="5"/>
  <c r="I428" i="5"/>
  <c r="AC428" i="5"/>
  <c r="M428" i="5"/>
  <c r="P431" i="5"/>
  <c r="X437" i="5"/>
  <c r="Y420" i="5"/>
  <c r="I420" i="5"/>
  <c r="AC420" i="5"/>
  <c r="M420" i="5"/>
  <c r="H422" i="5"/>
  <c r="T425" i="5"/>
  <c r="H437" i="5"/>
  <c r="T440" i="5"/>
  <c r="T444" i="5"/>
  <c r="AB418" i="5"/>
  <c r="L421" i="5"/>
  <c r="AB421" i="5"/>
  <c r="Y424" i="5"/>
  <c r="I424" i="5"/>
  <c r="L423" i="5"/>
  <c r="AC424" i="5"/>
  <c r="H430" i="5"/>
  <c r="P430" i="5"/>
  <c r="X430" i="5"/>
  <c r="Y408" i="5"/>
  <c r="L430" i="5"/>
  <c r="T430" i="5"/>
  <c r="AB431" i="5"/>
  <c r="P436" i="5"/>
  <c r="X432" i="5"/>
  <c r="Y432" i="5"/>
  <c r="I432" i="5"/>
  <c r="Q432" i="5"/>
  <c r="X439" i="5"/>
  <c r="AB430" i="5"/>
  <c r="I436" i="5"/>
  <c r="Y436" i="5"/>
  <c r="Y440" i="5"/>
  <c r="X166" i="5"/>
  <c r="Y167" i="5"/>
  <c r="X168" i="5"/>
  <c r="Q167" i="5"/>
  <c r="L165" i="5"/>
  <c r="AB165" i="5"/>
  <c r="X167" i="5"/>
  <c r="H174" i="5"/>
  <c r="H170" i="5"/>
  <c r="P197" i="5"/>
  <c r="L168" i="5"/>
  <c r="M167" i="5"/>
  <c r="AB168" i="5"/>
  <c r="AC167" i="5"/>
  <c r="H171" i="5"/>
  <c r="H175" i="5"/>
  <c r="P165" i="5"/>
  <c r="P166" i="5"/>
  <c r="T168" i="5"/>
  <c r="U167" i="5"/>
  <c r="P175" i="5"/>
  <c r="P171" i="5"/>
  <c r="H181" i="5"/>
  <c r="L181" i="5"/>
  <c r="P181" i="5"/>
  <c r="T181" i="5"/>
  <c r="X181" i="5"/>
  <c r="AB181" i="5"/>
  <c r="I183" i="5"/>
  <c r="U183" i="5"/>
  <c r="U187" i="5"/>
  <c r="AC187" i="5"/>
  <c r="M187" i="5"/>
  <c r="P193" i="5"/>
  <c r="I195" i="5"/>
  <c r="Q195" i="5"/>
  <c r="I203" i="5"/>
  <c r="H200" i="5"/>
  <c r="X200" i="5"/>
  <c r="Q199" i="5"/>
  <c r="T207" i="5"/>
  <c r="Y239" i="5"/>
  <c r="Q239" i="5"/>
  <c r="I239" i="5"/>
  <c r="AC239" i="5"/>
  <c r="M239" i="5"/>
  <c r="U259" i="5"/>
  <c r="M159" i="5"/>
  <c r="U159" i="5"/>
  <c r="AC159" i="5"/>
  <c r="P162" i="5"/>
  <c r="I163" i="5"/>
  <c r="Y163" i="5"/>
  <c r="AC179" i="5"/>
  <c r="U179" i="5"/>
  <c r="M179" i="5"/>
  <c r="Q183" i="5"/>
  <c r="L188" i="5"/>
  <c r="L184" i="5"/>
  <c r="AB188" i="5"/>
  <c r="Y187" i="5"/>
  <c r="L206" i="5"/>
  <c r="T206" i="5"/>
  <c r="AB210" i="5"/>
  <c r="L207" i="5"/>
  <c r="T200" i="5"/>
  <c r="L198" i="5"/>
  <c r="I199" i="5"/>
  <c r="T199" i="5"/>
  <c r="L202" i="5"/>
  <c r="AB206" i="5"/>
  <c r="L249" i="5"/>
  <c r="T249" i="5"/>
  <c r="AB249" i="5"/>
  <c r="X253" i="5"/>
  <c r="L256" i="5"/>
  <c r="AB264" i="5"/>
  <c r="AC263" i="5"/>
  <c r="H276" i="5"/>
  <c r="I275" i="5"/>
  <c r="AC183" i="5"/>
  <c r="M183" i="5"/>
  <c r="Y183" i="5"/>
  <c r="H188" i="5"/>
  <c r="H184" i="5"/>
  <c r="Y191" i="5"/>
  <c r="Q191" i="5"/>
  <c r="I191" i="5"/>
  <c r="AC191" i="5"/>
  <c r="U191" i="5"/>
  <c r="M191" i="5"/>
  <c r="U195" i="5"/>
  <c r="AC195" i="5"/>
  <c r="M195" i="5"/>
  <c r="P200" i="5"/>
  <c r="U199" i="5"/>
  <c r="AC199" i="5"/>
  <c r="M199" i="5"/>
  <c r="M203" i="5"/>
  <c r="AB207" i="5"/>
  <c r="Q159" i="5"/>
  <c r="X162" i="5"/>
  <c r="T188" i="5"/>
  <c r="L200" i="5"/>
  <c r="AB200" i="5"/>
  <c r="Y199" i="5"/>
  <c r="U239" i="5"/>
  <c r="P184" i="5"/>
  <c r="T184" i="5"/>
  <c r="X184" i="5"/>
  <c r="AB184" i="5"/>
  <c r="H196" i="5"/>
  <c r="L196" i="5"/>
  <c r="P196" i="5"/>
  <c r="T196" i="5"/>
  <c r="X196" i="5"/>
  <c r="AB196" i="5"/>
  <c r="AB250" i="5"/>
  <c r="T251" i="5"/>
  <c r="AC255" i="5"/>
  <c r="U255" i="5"/>
  <c r="I255" i="5"/>
  <c r="Q255" i="5"/>
  <c r="Y255" i="5"/>
  <c r="M255" i="5"/>
  <c r="L285" i="5"/>
  <c r="AB285" i="5"/>
  <c r="H285" i="5"/>
  <c r="X254" i="5"/>
  <c r="P253" i="5"/>
  <c r="P254" i="5"/>
  <c r="L254" i="5"/>
  <c r="X260" i="5"/>
  <c r="H272" i="5"/>
  <c r="I271" i="5"/>
  <c r="T272" i="5"/>
  <c r="U271" i="5"/>
  <c r="AB276" i="5"/>
  <c r="AC275" i="5"/>
  <c r="X276" i="5"/>
  <c r="Y275" i="5"/>
  <c r="X287" i="5"/>
  <c r="Y247" i="5"/>
  <c r="Q247" i="5"/>
  <c r="I247" i="5"/>
  <c r="M247" i="5"/>
  <c r="AC247" i="5"/>
  <c r="AB255" i="5"/>
  <c r="P256" i="5"/>
  <c r="T252" i="5"/>
  <c r="L259" i="5"/>
  <c r="L263" i="5"/>
  <c r="X274" i="5"/>
  <c r="X270" i="5"/>
  <c r="Y227" i="5"/>
  <c r="Q227" i="5"/>
  <c r="I227" i="5"/>
  <c r="U227" i="5"/>
  <c r="Y235" i="5"/>
  <c r="Q235" i="5"/>
  <c r="I235" i="5"/>
  <c r="U235" i="5"/>
  <c r="P249" i="5"/>
  <c r="X249" i="5"/>
  <c r="U251" i="5"/>
  <c r="Y251" i="5"/>
  <c r="I251" i="5"/>
  <c r="T258" i="5"/>
  <c r="T262" i="5"/>
  <c r="P255" i="5"/>
  <c r="X263" i="5"/>
  <c r="X259" i="5"/>
  <c r="AC251" i="5"/>
  <c r="X256" i="5"/>
  <c r="L276" i="5"/>
  <c r="M275" i="5"/>
  <c r="H287" i="5"/>
  <c r="H286" i="5"/>
  <c r="Y243" i="5"/>
  <c r="Q243" i="5"/>
  <c r="I243" i="5"/>
  <c r="U243" i="5"/>
  <c r="T254" i="5"/>
  <c r="AB260" i="5"/>
  <c r="T270" i="5"/>
  <c r="T274" i="5"/>
  <c r="T285" i="5"/>
  <c r="P291" i="5"/>
  <c r="P295" i="5"/>
  <c r="Q259" i="5"/>
  <c r="AB275" i="5"/>
  <c r="T282" i="5"/>
  <c r="I231" i="5"/>
  <c r="Q231" i="5"/>
  <c r="L272" i="5"/>
  <c r="M271" i="5"/>
  <c r="AB272" i="5"/>
  <c r="AC271" i="5"/>
  <c r="Q275" i="5"/>
  <c r="X286" i="5"/>
  <c r="L283" i="5"/>
  <c r="P284" i="5"/>
  <c r="AC287" i="5"/>
  <c r="U287" i="5"/>
  <c r="I287" i="5"/>
  <c r="AC283" i="5"/>
  <c r="M283" i="5"/>
  <c r="Y283" i="5"/>
  <c r="H284" i="5"/>
  <c r="X284" i="5"/>
  <c r="AB287" i="5"/>
  <c r="AB291" i="5"/>
  <c r="AC299" i="5"/>
  <c r="U299" i="5"/>
  <c r="M299" i="5"/>
  <c r="Y299" i="5"/>
  <c r="Q299" i="5"/>
  <c r="I299" i="5"/>
  <c r="T284" i="5"/>
  <c r="L286" i="5"/>
  <c r="L290" i="5"/>
  <c r="T291" i="5"/>
  <c r="Y14" i="5"/>
  <c r="Y15" i="5" s="1"/>
  <c r="M150" i="5"/>
  <c r="M151" i="5" s="1"/>
  <c r="AC150" i="5"/>
  <c r="AC151" i="5" s="1"/>
  <c r="Y50" i="5"/>
  <c r="Y51" i="5" s="1"/>
  <c r="Q78" i="5"/>
  <c r="Q79" i="5" s="1"/>
  <c r="Q76" i="5" s="1"/>
  <c r="Q77" i="5" s="1"/>
  <c r="I70" i="5"/>
  <c r="I71" i="5" s="1"/>
  <c r="I74" i="5"/>
  <c r="I75" i="5" s="1"/>
  <c r="I58" i="5"/>
  <c r="I59" i="5" s="1"/>
  <c r="I56" i="5" s="1"/>
  <c r="I57" i="5" s="1"/>
  <c r="U150" i="5"/>
  <c r="U151" i="5" s="1"/>
  <c r="AC131" i="5"/>
  <c r="AC128" i="5"/>
  <c r="AC129" i="5" s="1"/>
  <c r="Y122" i="5"/>
  <c r="Y123" i="5" s="1"/>
  <c r="U122" i="5"/>
  <c r="U123" i="5" s="1"/>
  <c r="I126" i="5"/>
  <c r="I127" i="5" s="1"/>
  <c r="I54" i="5"/>
  <c r="Y18" i="5"/>
  <c r="Y19" i="5" s="1"/>
  <c r="Y16" i="5" s="1"/>
  <c r="Y17" i="5" s="1"/>
  <c r="Y22" i="5"/>
  <c r="Y23" i="5" s="1"/>
  <c r="Y20" i="5" s="1"/>
  <c r="Y21" i="5" s="1"/>
  <c r="I150" i="5"/>
  <c r="Q150" i="5"/>
  <c r="I130" i="5"/>
  <c r="Q130" i="5"/>
  <c r="Y130" i="5"/>
  <c r="I118" i="5"/>
  <c r="Q118" i="5"/>
  <c r="Y118" i="5"/>
  <c r="M42" i="5"/>
  <c r="M43" i="5" s="1"/>
  <c r="M40" i="5" s="1"/>
  <c r="M41" i="5" s="1"/>
  <c r="U42" i="5"/>
  <c r="U43" i="5" s="1"/>
  <c r="U40" i="5" s="1"/>
  <c r="U41" i="5" s="1"/>
  <c r="AC42" i="5"/>
  <c r="AC43" i="5" s="1"/>
  <c r="AC40" i="5" s="1"/>
  <c r="AC41" i="5" s="1"/>
  <c r="Q10" i="5"/>
  <c r="Q11" i="5" s="1"/>
  <c r="Y10" i="5"/>
  <c r="Y11" i="5" s="1"/>
  <c r="Y78" i="5"/>
  <c r="Y79" i="5" s="1"/>
  <c r="Y76" i="5" s="1"/>
  <c r="Y77" i="5" s="1"/>
  <c r="U126" i="5"/>
  <c r="U127" i="5" s="1"/>
  <c r="Q134" i="5"/>
  <c r="I30" i="5"/>
  <c r="I31" i="5" s="1"/>
  <c r="I28" i="5" s="1"/>
  <c r="I29" i="5" s="1"/>
  <c r="Q30" i="5"/>
  <c r="Y30" i="5"/>
  <c r="Y31" i="5" s="1"/>
  <c r="Y28" i="5" s="1"/>
  <c r="Y29" i="5" s="1"/>
  <c r="AC122" i="5"/>
  <c r="AC123" i="5" s="1"/>
  <c r="Q102" i="5"/>
  <c r="M130" i="5"/>
  <c r="U130" i="5"/>
  <c r="M118" i="5"/>
  <c r="U118" i="5"/>
  <c r="I42" i="5"/>
  <c r="I43" i="5" s="1"/>
  <c r="I40" i="5" s="1"/>
  <c r="I41" i="5" s="1"/>
  <c r="Q42" i="5"/>
  <c r="Q43" i="5" s="1"/>
  <c r="Q40" i="5" s="1"/>
  <c r="Q41" i="5" s="1"/>
  <c r="M10" i="5"/>
  <c r="M11" i="5" s="1"/>
  <c r="M8" i="5" s="1"/>
  <c r="M9" i="5" s="1"/>
  <c r="U10" i="5"/>
  <c r="U11" i="5" s="1"/>
  <c r="U8" i="5" s="1"/>
  <c r="U9" i="5" s="1"/>
  <c r="AC10" i="5"/>
  <c r="AC11" i="5" s="1"/>
  <c r="AC8" i="5" s="1"/>
  <c r="AC9" i="5" s="1"/>
  <c r="I122" i="5"/>
  <c r="I123" i="5" s="1"/>
  <c r="Y82" i="5"/>
  <c r="Y83" i="5" s="1"/>
  <c r="Y80" i="5" s="1"/>
  <c r="Y81" i="5" s="1"/>
  <c r="Y94" i="5"/>
  <c r="Y95" i="5" s="1"/>
  <c r="Y92" i="5" s="1"/>
  <c r="Y93" i="5" s="1"/>
  <c r="I78" i="5"/>
  <c r="I79" i="5" s="1"/>
  <c r="I76" i="5" s="1"/>
  <c r="I77" i="5" s="1"/>
  <c r="Q18" i="5"/>
  <c r="Q19" i="5" s="1"/>
  <c r="Q22" i="5"/>
  <c r="Q23" i="5" s="1"/>
  <c r="Q20" i="5" s="1"/>
  <c r="Q21" i="5" s="1"/>
  <c r="M30" i="5"/>
  <c r="M31" i="5" s="1"/>
  <c r="M28" i="5" s="1"/>
  <c r="M29" i="5" s="1"/>
  <c r="U30" i="5"/>
  <c r="U31" i="5" s="1"/>
  <c r="U28" i="5" s="1"/>
  <c r="U29" i="5" s="1"/>
  <c r="Y106" i="5"/>
  <c r="Y107" i="5" s="1"/>
  <c r="Y104" i="5" s="1"/>
  <c r="Y105" i="5" s="1"/>
  <c r="AB136" i="5"/>
  <c r="Z140" i="5"/>
  <c r="Z143" i="5"/>
  <c r="AB139" i="5"/>
  <c r="AB141" i="5"/>
  <c r="AA145" i="5"/>
  <c r="AB145" i="5" s="1"/>
  <c r="AB142" i="5"/>
  <c r="AA146" i="5"/>
  <c r="AB146" i="5" s="1"/>
  <c r="AB135" i="5"/>
  <c r="AB137" i="5"/>
  <c r="W141" i="5"/>
  <c r="X137" i="5"/>
  <c r="V144" i="5"/>
  <c r="X144" i="5" s="1"/>
  <c r="X140" i="5"/>
  <c r="W142" i="5"/>
  <c r="X138" i="5"/>
  <c r="Y138" i="5"/>
  <c r="Y139" i="5" s="1"/>
  <c r="V143" i="5"/>
  <c r="X134" i="5"/>
  <c r="T141" i="5"/>
  <c r="S145" i="5"/>
  <c r="T145" i="5" s="1"/>
  <c r="S146" i="5"/>
  <c r="T146" i="5" s="1"/>
  <c r="T142" i="5"/>
  <c r="T137" i="5"/>
  <c r="R136" i="5"/>
  <c r="R139" i="5"/>
  <c r="T138" i="5"/>
  <c r="O142" i="5"/>
  <c r="P138" i="5"/>
  <c r="O137" i="5"/>
  <c r="N140" i="5"/>
  <c r="N143" i="5"/>
  <c r="Q138" i="5"/>
  <c r="Q136" i="5" s="1"/>
  <c r="Q137" i="5" s="1"/>
  <c r="L136" i="5"/>
  <c r="J140" i="5"/>
  <c r="L141" i="5"/>
  <c r="K145" i="5"/>
  <c r="L145" i="5" s="1"/>
  <c r="L137" i="5"/>
  <c r="J139" i="5"/>
  <c r="M138" i="5" s="1"/>
  <c r="Z127" i="5"/>
  <c r="X120" i="5"/>
  <c r="V127" i="5"/>
  <c r="X127" i="5" s="1"/>
  <c r="S125" i="5"/>
  <c r="T125" i="5" s="1"/>
  <c r="Q126" i="5"/>
  <c r="P127" i="5"/>
  <c r="P123" i="5"/>
  <c r="P120" i="5"/>
  <c r="Q122" i="5"/>
  <c r="L120" i="5"/>
  <c r="M122" i="5"/>
  <c r="M123" i="5" s="1"/>
  <c r="J127" i="5"/>
  <c r="H120" i="5"/>
  <c r="H123" i="5"/>
  <c r="AB107" i="5"/>
  <c r="Z111" i="5"/>
  <c r="AC110" i="5" s="1"/>
  <c r="AB103" i="5"/>
  <c r="Z104" i="5"/>
  <c r="AA109" i="5"/>
  <c r="X105" i="5"/>
  <c r="W109" i="5"/>
  <c r="X108" i="5"/>
  <c r="V112" i="5"/>
  <c r="X112" i="5" s="1"/>
  <c r="X106" i="5"/>
  <c r="W110" i="5"/>
  <c r="X101" i="5"/>
  <c r="X104" i="5"/>
  <c r="X107" i="5"/>
  <c r="V111" i="5"/>
  <c r="X102" i="5"/>
  <c r="T107" i="5"/>
  <c r="R111" i="5"/>
  <c r="S113" i="5"/>
  <c r="T113" i="5" s="1"/>
  <c r="T109" i="5"/>
  <c r="T110" i="5"/>
  <c r="S114" i="5"/>
  <c r="T114" i="5" s="1"/>
  <c r="T105" i="5"/>
  <c r="T106" i="5"/>
  <c r="R104" i="5"/>
  <c r="P107" i="5"/>
  <c r="N111" i="5"/>
  <c r="P109" i="5"/>
  <c r="O113" i="5"/>
  <c r="P113" i="5" s="1"/>
  <c r="P103" i="5"/>
  <c r="N104" i="5"/>
  <c r="L104" i="5"/>
  <c r="J108" i="5"/>
  <c r="J111" i="5"/>
  <c r="M110" i="5" s="1"/>
  <c r="L107" i="5"/>
  <c r="L109" i="5"/>
  <c r="K113" i="5"/>
  <c r="L113" i="5" s="1"/>
  <c r="L110" i="5"/>
  <c r="K114" i="5"/>
  <c r="L114" i="5" s="1"/>
  <c r="L105" i="5"/>
  <c r="L100" i="5"/>
  <c r="L106" i="5"/>
  <c r="I106" i="5"/>
  <c r="AB48" i="5"/>
  <c r="AB53" i="5"/>
  <c r="AB54" i="5"/>
  <c r="AB50" i="5"/>
  <c r="X52" i="5"/>
  <c r="X50" i="5"/>
  <c r="X55" i="5"/>
  <c r="Y54" i="5"/>
  <c r="Y46" i="5"/>
  <c r="Y47" i="5" s="1"/>
  <c r="Y44" i="5" s="1"/>
  <c r="Y45" i="5" s="1"/>
  <c r="T52" i="5"/>
  <c r="T50" i="5"/>
  <c r="U50" i="5"/>
  <c r="T48" i="5"/>
  <c r="P49" i="5"/>
  <c r="P50" i="5"/>
  <c r="Q50" i="5"/>
  <c r="L48" i="5"/>
  <c r="L53" i="5"/>
  <c r="M50" i="5"/>
  <c r="L51" i="5"/>
  <c r="L54" i="5"/>
  <c r="L44" i="5"/>
  <c r="L50" i="5"/>
  <c r="H50" i="5"/>
  <c r="X39" i="5"/>
  <c r="P39" i="5"/>
  <c r="L32" i="5"/>
  <c r="L39" i="5"/>
  <c r="H36" i="5"/>
  <c r="AA36" i="5"/>
  <c r="AB36" i="5" s="1"/>
  <c r="X32" i="5"/>
  <c r="S36" i="5"/>
  <c r="T36" i="5" s="1"/>
  <c r="S37" i="5"/>
  <c r="T37" i="5" s="1"/>
  <c r="P32" i="5"/>
  <c r="O37" i="5"/>
  <c r="P37" i="5" s="1"/>
  <c r="K36" i="5"/>
  <c r="L36" i="5" s="1"/>
  <c r="L33" i="5"/>
  <c r="H26" i="5"/>
  <c r="H22" i="5"/>
  <c r="H27" i="5"/>
  <c r="H23" i="5"/>
  <c r="H24" i="5"/>
  <c r="H25" i="5"/>
  <c r="T12" i="5"/>
  <c r="AB16" i="5"/>
  <c r="AB18" i="5"/>
  <c r="AB19" i="5"/>
  <c r="X17" i="5"/>
  <c r="X18" i="5"/>
  <c r="X19" i="5"/>
  <c r="X24" i="5"/>
  <c r="X20" i="5"/>
  <c r="X16" i="5"/>
  <c r="T17" i="5"/>
  <c r="T19" i="5"/>
  <c r="P17" i="5"/>
  <c r="P18" i="5"/>
  <c r="P19" i="5"/>
  <c r="D148" i="5"/>
  <c r="D151" i="5" s="1"/>
  <c r="I142" i="5"/>
  <c r="I140" i="5" s="1"/>
  <c r="I141" i="5" s="1"/>
  <c r="I138" i="5"/>
  <c r="I139" i="5" s="1"/>
  <c r="I134" i="5"/>
  <c r="I135" i="5" s="1"/>
  <c r="Q106" i="5"/>
  <c r="Q107" i="5" s="1"/>
  <c r="Y102" i="5"/>
  <c r="Y103" i="5" s="1"/>
  <c r="Y100" i="5" s="1"/>
  <c r="Y101" i="5" s="1"/>
  <c r="Q14" i="5"/>
  <c r="Q15" i="5" s="1"/>
  <c r="Y26" i="5"/>
  <c r="Y27" i="5" s="1"/>
  <c r="Q26" i="5"/>
  <c r="Q27" i="5" s="1"/>
  <c r="I34" i="5"/>
  <c r="Q34" i="5"/>
  <c r="Y34" i="5"/>
  <c r="M34" i="5"/>
  <c r="U34" i="5"/>
  <c r="M38" i="5"/>
  <c r="U38" i="5"/>
  <c r="AC38" i="5"/>
  <c r="I38" i="5"/>
  <c r="Q38" i="5"/>
  <c r="Y38" i="5"/>
  <c r="I46" i="5"/>
  <c r="Q46" i="5"/>
  <c r="M46" i="5"/>
  <c r="U46" i="5"/>
  <c r="AC46" i="5"/>
  <c r="I62" i="5"/>
  <c r="I66" i="5"/>
  <c r="U14" i="5"/>
  <c r="AC14" i="5"/>
  <c r="U18" i="5"/>
  <c r="AC18" i="5"/>
  <c r="U22" i="5"/>
  <c r="AC22" i="5"/>
  <c r="U26" i="5"/>
  <c r="AC26" i="5"/>
  <c r="M134" i="5"/>
  <c r="U134" i="5"/>
  <c r="AC134" i="5"/>
  <c r="U138" i="5"/>
  <c r="AC138" i="5"/>
  <c r="D144" i="5"/>
  <c r="D147" i="5" s="1"/>
  <c r="Q110" i="5"/>
  <c r="Y110" i="5"/>
  <c r="U110" i="5"/>
  <c r="Y98" i="5"/>
  <c r="Y99" i="5" s="1"/>
  <c r="Y96" i="5" s="1"/>
  <c r="Y97" i="5" s="1"/>
  <c r="I98" i="5"/>
  <c r="Q98" i="5"/>
  <c r="M98" i="5"/>
  <c r="M99" i="5" s="1"/>
  <c r="Q94" i="5"/>
  <c r="Q95" i="5" s="1"/>
  <c r="Y90" i="5"/>
  <c r="Y91" i="5" s="1"/>
  <c r="Y88" i="5" s="1"/>
  <c r="Y89" i="5" s="1"/>
  <c r="I90" i="5"/>
  <c r="I91" i="5" s="1"/>
  <c r="I86" i="5"/>
  <c r="Y86" i="5"/>
  <c r="Y87" i="5" s="1"/>
  <c r="Y84" i="5" s="1"/>
  <c r="Y85" i="5" s="1"/>
  <c r="Q82" i="5"/>
  <c r="Q83" i="5" s="1"/>
  <c r="Q80" i="5" s="1"/>
  <c r="Q81" i="5" s="1"/>
  <c r="M78" i="5"/>
  <c r="M79" i="5" s="1"/>
  <c r="M76" i="5" s="1"/>
  <c r="M77" i="5" s="1"/>
  <c r="U78" i="5"/>
  <c r="U79" i="5" s="1"/>
  <c r="U76" i="5" s="1"/>
  <c r="U77" i="5" s="1"/>
  <c r="I83" i="5"/>
  <c r="I80" i="5" s="1"/>
  <c r="M82" i="5"/>
  <c r="U82" i="5"/>
  <c r="AC82" i="5"/>
  <c r="M86" i="5"/>
  <c r="U86" i="5"/>
  <c r="AC86" i="5"/>
  <c r="M90" i="5"/>
  <c r="U90" i="5"/>
  <c r="AC90" i="5"/>
  <c r="M94" i="5"/>
  <c r="U94" i="5"/>
  <c r="AC94" i="5"/>
  <c r="AC98" i="5"/>
  <c r="M102" i="5"/>
  <c r="U102" i="5"/>
  <c r="AC102" i="5"/>
  <c r="M106" i="5"/>
  <c r="U106" i="5"/>
  <c r="AC106" i="5"/>
  <c r="U281" i="5" l="1"/>
  <c r="U282" i="5" s="1"/>
  <c r="I571" i="5"/>
  <c r="I572" i="5" s="1"/>
  <c r="AC744" i="5"/>
  <c r="AC745" i="5" s="1"/>
  <c r="Q571" i="5"/>
  <c r="Q572" i="5" s="1"/>
  <c r="AC720" i="5"/>
  <c r="AC721" i="5" s="1"/>
  <c r="AC338" i="5"/>
  <c r="AC339" i="5" s="1"/>
  <c r="Y825" i="5"/>
  <c r="Y826" i="5" s="1"/>
  <c r="AC583" i="5"/>
  <c r="AC584" i="5" s="1"/>
  <c r="Q269" i="5"/>
  <c r="Q270" i="5" s="1"/>
  <c r="AC719" i="5"/>
  <c r="AC716" i="5" s="1"/>
  <c r="AC717" i="5" s="1"/>
  <c r="Y449" i="5"/>
  <c r="Y785" i="5"/>
  <c r="Y786" i="5" s="1"/>
  <c r="X12" i="4"/>
  <c r="M241" i="5"/>
  <c r="M242" i="5" s="1"/>
  <c r="U161" i="5"/>
  <c r="U162" i="5" s="1"/>
  <c r="I103" i="5"/>
  <c r="I100" i="5" s="1"/>
  <c r="I101" i="5" s="1"/>
  <c r="U429" i="5"/>
  <c r="U426" i="5" s="1"/>
  <c r="U427" i="5" s="1"/>
  <c r="Y676" i="5"/>
  <c r="Y677" i="5" s="1"/>
  <c r="M249" i="5"/>
  <c r="M250" i="5" s="1"/>
  <c r="Q12" i="4"/>
  <c r="O12" i="4"/>
  <c r="I789" i="5"/>
  <c r="I790" i="5" s="1"/>
  <c r="I12" i="5"/>
  <c r="I10" i="5" s="1"/>
  <c r="I8" i="5" s="1"/>
  <c r="Q744" i="5"/>
  <c r="Q745" i="5" s="1"/>
  <c r="U414" i="5"/>
  <c r="U415" i="5" s="1"/>
  <c r="AC777" i="5"/>
  <c r="AC778" i="5" s="1"/>
  <c r="Y744" i="5"/>
  <c r="Y745" i="5" s="1"/>
  <c r="AC119" i="5"/>
  <c r="AC116" i="5" s="1"/>
  <c r="AC117" i="5" s="1"/>
  <c r="Q185" i="5"/>
  <c r="Q186" i="5" s="1"/>
  <c r="U877" i="5"/>
  <c r="U878" i="5" s="1"/>
  <c r="Q483" i="5"/>
  <c r="Q484" i="5" s="1"/>
  <c r="H20" i="5"/>
  <c r="H143" i="5"/>
  <c r="F147" i="5"/>
  <c r="H106" i="5"/>
  <c r="G110" i="5"/>
  <c r="F115" i="5"/>
  <c r="H111" i="5"/>
  <c r="F112" i="5"/>
  <c r="H112" i="5" s="1"/>
  <c r="H108" i="5"/>
  <c r="I595" i="5"/>
  <c r="I596" i="5" s="1"/>
  <c r="H140" i="5"/>
  <c r="F144" i="5"/>
  <c r="H144" i="5" s="1"/>
  <c r="O110" i="5"/>
  <c r="P106" i="5"/>
  <c r="H141" i="5"/>
  <c r="G145" i="5"/>
  <c r="H145" i="5" s="1"/>
  <c r="U418" i="5"/>
  <c r="U419" i="5" s="1"/>
  <c r="I110" i="5"/>
  <c r="Y12" i="5"/>
  <c r="Y13" i="5" s="1"/>
  <c r="AB110" i="5"/>
  <c r="K146" i="5"/>
  <c r="L146" i="5" s="1"/>
  <c r="D142" i="5"/>
  <c r="D110" i="5"/>
  <c r="H109" i="5"/>
  <c r="G113" i="5"/>
  <c r="H113" i="5" s="1"/>
  <c r="K55" i="4"/>
  <c r="D448" i="5"/>
  <c r="H38" i="4"/>
  <c r="D231" i="5"/>
  <c r="T26" i="4"/>
  <c r="D779" i="5"/>
  <c r="H43" i="4"/>
  <c r="D251" i="5"/>
  <c r="N38" i="4"/>
  <c r="D529" i="5"/>
  <c r="N26" i="4"/>
  <c r="D481" i="5"/>
  <c r="AC608" i="5"/>
  <c r="AC609" i="5" s="1"/>
  <c r="I821" i="5"/>
  <c r="I822" i="5" s="1"/>
  <c r="Y326" i="5"/>
  <c r="Y327" i="5" s="1"/>
  <c r="H42" i="4"/>
  <c r="D247" i="5"/>
  <c r="T38" i="4"/>
  <c r="D827" i="5"/>
  <c r="Q37" i="4"/>
  <c r="D674" i="5"/>
  <c r="K28" i="4"/>
  <c r="D340" i="5"/>
  <c r="E28" i="4"/>
  <c r="D42" i="5"/>
  <c r="K22" i="4"/>
  <c r="D316" i="5"/>
  <c r="T42" i="4"/>
  <c r="D843" i="5"/>
  <c r="E30" i="4"/>
  <c r="D50" i="5"/>
  <c r="E37" i="4"/>
  <c r="H12" i="4" s="1"/>
  <c r="D78" i="5"/>
  <c r="Q48" i="4"/>
  <c r="D718" i="5"/>
  <c r="Q38" i="4"/>
  <c r="D678" i="5"/>
  <c r="H29" i="4"/>
  <c r="D195" i="5"/>
  <c r="U731" i="5"/>
  <c r="U728" i="5" s="1"/>
  <c r="U729" i="5" s="1"/>
  <c r="Q22" i="4"/>
  <c r="D614" i="5"/>
  <c r="N30" i="4"/>
  <c r="D497" i="5"/>
  <c r="E42" i="4"/>
  <c r="D98" i="5"/>
  <c r="Q25" i="4"/>
  <c r="D626" i="5"/>
  <c r="T28" i="4"/>
  <c r="D787" i="5"/>
  <c r="K21" i="4"/>
  <c r="D312" i="5"/>
  <c r="E20" i="4"/>
  <c r="D10" i="5"/>
  <c r="Y151" i="5"/>
  <c r="AC747" i="5"/>
  <c r="Y260" i="5"/>
  <c r="Y257" i="5" s="1"/>
  <c r="Y258" i="5" s="1"/>
  <c r="Y378" i="5"/>
  <c r="Y379" i="5" s="1"/>
  <c r="M326" i="5"/>
  <c r="M327" i="5" s="1"/>
  <c r="M861" i="5"/>
  <c r="M862" i="5" s="1"/>
  <c r="Q829" i="5"/>
  <c r="Q830" i="5" s="1"/>
  <c r="U277" i="5"/>
  <c r="U278" i="5" s="1"/>
  <c r="Y132" i="5"/>
  <c r="Y133" i="5" s="1"/>
  <c r="AC723" i="5"/>
  <c r="Y789" i="5"/>
  <c r="Y790" i="5" s="1"/>
  <c r="M161" i="5"/>
  <c r="M162" i="5" s="1"/>
  <c r="Q401" i="5"/>
  <c r="Q398" i="5" s="1"/>
  <c r="Q399" i="5" s="1"/>
  <c r="Q310" i="5"/>
  <c r="Q311" i="5" s="1"/>
  <c r="Y571" i="5"/>
  <c r="Y572" i="5" s="1"/>
  <c r="U491" i="5"/>
  <c r="U492" i="5" s="1"/>
  <c r="M417" i="5"/>
  <c r="M414" i="5" s="1"/>
  <c r="M415" i="5" s="1"/>
  <c r="Q326" i="5"/>
  <c r="Q327" i="5" s="1"/>
  <c r="Q789" i="5"/>
  <c r="Q790" i="5" s="1"/>
  <c r="Q491" i="5"/>
  <c r="Q492" i="5" s="1"/>
  <c r="U789" i="5"/>
  <c r="U790" i="5" s="1"/>
  <c r="U284" i="5"/>
  <c r="AC161" i="5"/>
  <c r="AC162" i="5" s="1"/>
  <c r="U422" i="5"/>
  <c r="U423" i="5" s="1"/>
  <c r="AC326" i="5"/>
  <c r="AC327" i="5" s="1"/>
  <c r="Q495" i="5"/>
  <c r="Q496" i="5" s="1"/>
  <c r="I338" i="5"/>
  <c r="I339" i="5" s="1"/>
  <c r="I398" i="5"/>
  <c r="I399" i="5" s="1"/>
  <c r="Q414" i="5"/>
  <c r="Q415" i="5" s="1"/>
  <c r="U459" i="5"/>
  <c r="U460" i="5" s="1"/>
  <c r="U747" i="5"/>
  <c r="U744" i="5" s="1"/>
  <c r="U745" i="5" s="1"/>
  <c r="Q833" i="5"/>
  <c r="Q834" i="5" s="1"/>
  <c r="AC773" i="5"/>
  <c r="AC774" i="5" s="1"/>
  <c r="E12" i="4"/>
  <c r="I318" i="5"/>
  <c r="I319" i="5" s="1"/>
  <c r="AC849" i="5"/>
  <c r="AC850" i="5" s="1"/>
  <c r="AC789" i="5"/>
  <c r="AC790" i="5" s="1"/>
  <c r="U757" i="5"/>
  <c r="U758" i="5" s="1"/>
  <c r="M277" i="5"/>
  <c r="M278" i="5" s="1"/>
  <c r="R12" i="4"/>
  <c r="U326" i="5"/>
  <c r="U327" i="5" s="1"/>
  <c r="Q640" i="5"/>
  <c r="Q641" i="5" s="1"/>
  <c r="I326" i="5"/>
  <c r="I327" i="5" s="1"/>
  <c r="S12" i="4"/>
  <c r="I12" i="4"/>
  <c r="N12" i="4"/>
  <c r="T12" i="4"/>
  <c r="D12" i="4"/>
  <c r="Q314" i="5"/>
  <c r="Q315" i="5" s="1"/>
  <c r="M608" i="5"/>
  <c r="M609" i="5" s="1"/>
  <c r="Y821" i="5"/>
  <c r="Y822" i="5" s="1"/>
  <c r="M789" i="5"/>
  <c r="M790" i="5" s="1"/>
  <c r="M777" i="5"/>
  <c r="M778" i="5" s="1"/>
  <c r="C12" i="4"/>
  <c r="U12" i="4"/>
  <c r="K12" i="4"/>
  <c r="Z12" i="4"/>
  <c r="J12" i="4"/>
  <c r="P12" i="4"/>
  <c r="I265" i="5"/>
  <c r="I266" i="5" s="1"/>
  <c r="AC430" i="5"/>
  <c r="AC431" i="5" s="1"/>
  <c r="Q574" i="5"/>
  <c r="Y829" i="5"/>
  <c r="Y830" i="5" s="1"/>
  <c r="Y598" i="5"/>
  <c r="W12" i="4"/>
  <c r="M12" i="4"/>
  <c r="Y12" i="4"/>
  <c r="V12" i="4"/>
  <c r="F12" i="4"/>
  <c r="I891" i="5"/>
  <c r="Q700" i="5"/>
  <c r="Q701" i="5" s="1"/>
  <c r="H796" i="5"/>
  <c r="I795" i="5"/>
  <c r="I796" i="5" s="1"/>
  <c r="H650" i="5"/>
  <c r="H793" i="5"/>
  <c r="Q877" i="5"/>
  <c r="Q878" i="5" s="1"/>
  <c r="AC414" i="5"/>
  <c r="AC415" i="5" s="1"/>
  <c r="Y136" i="5"/>
  <c r="Y137" i="5" s="1"/>
  <c r="AC229" i="5"/>
  <c r="AC230" i="5" s="1"/>
  <c r="Y398" i="5"/>
  <c r="Y399" i="5" s="1"/>
  <c r="I314" i="5"/>
  <c r="I315" i="5" s="1"/>
  <c r="AC829" i="5"/>
  <c r="AC830" i="5" s="1"/>
  <c r="M446" i="5"/>
  <c r="M447" i="5" s="1"/>
  <c r="I48" i="5"/>
  <c r="I49" i="5" s="1"/>
  <c r="AC148" i="5"/>
  <c r="AC149" i="5" s="1"/>
  <c r="Y265" i="5"/>
  <c r="Y266" i="5" s="1"/>
  <c r="AC479" i="5"/>
  <c r="AC480" i="5" s="1"/>
  <c r="M628" i="5"/>
  <c r="M629" i="5" s="1"/>
  <c r="I829" i="5"/>
  <c r="I830" i="5" s="1"/>
  <c r="Q793" i="5"/>
  <c r="Q794" i="5" s="1"/>
  <c r="Q8" i="5"/>
  <c r="Q9" i="5" s="1"/>
  <c r="U446" i="5"/>
  <c r="U447" i="5" s="1"/>
  <c r="I744" i="5"/>
  <c r="I745" i="5" s="1"/>
  <c r="Y893" i="5"/>
  <c r="Y894" i="5" s="1"/>
  <c r="U433" i="5"/>
  <c r="U430" i="5" s="1"/>
  <c r="U431" i="5" s="1"/>
  <c r="M523" i="5"/>
  <c r="M524" i="5" s="1"/>
  <c r="M744" i="5"/>
  <c r="M745" i="5" s="1"/>
  <c r="AC837" i="5"/>
  <c r="AC838" i="5" s="1"/>
  <c r="U761" i="5"/>
  <c r="U762" i="5" s="1"/>
  <c r="Y414" i="5"/>
  <c r="Y415" i="5" s="1"/>
  <c r="Y402" i="5"/>
  <c r="Y403" i="5" s="1"/>
  <c r="I322" i="5"/>
  <c r="I323" i="5" s="1"/>
  <c r="AC628" i="5"/>
  <c r="AC629" i="5" s="1"/>
  <c r="U837" i="5"/>
  <c r="U838" i="5" s="1"/>
  <c r="U849" i="5"/>
  <c r="U850" i="5" s="1"/>
  <c r="U679" i="5"/>
  <c r="U676" i="5" s="1"/>
  <c r="U677" i="5" s="1"/>
  <c r="Y48" i="5"/>
  <c r="Y49" i="5" s="1"/>
  <c r="I414" i="5"/>
  <c r="I415" i="5" s="1"/>
  <c r="M334" i="5"/>
  <c r="M335" i="5" s="1"/>
  <c r="AC861" i="5"/>
  <c r="AC862" i="5" s="1"/>
  <c r="U773" i="5"/>
  <c r="U774" i="5" s="1"/>
  <c r="U310" i="5"/>
  <c r="U311" i="5" s="1"/>
  <c r="H258" i="5"/>
  <c r="G262" i="5"/>
  <c r="H262" i="5" s="1"/>
  <c r="H257" i="5"/>
  <c r="G261" i="5"/>
  <c r="H261" i="5" s="1"/>
  <c r="H259" i="5"/>
  <c r="G263" i="5"/>
  <c r="H263" i="5" s="1"/>
  <c r="H260" i="5"/>
  <c r="G264" i="5"/>
  <c r="H264" i="5" s="1"/>
  <c r="H173" i="5"/>
  <c r="H63" i="5"/>
  <c r="H58" i="5"/>
  <c r="H57" i="5"/>
  <c r="H56" i="5"/>
  <c r="M696" i="5"/>
  <c r="M697" i="5" s="1"/>
  <c r="M684" i="5"/>
  <c r="M685" i="5" s="1"/>
  <c r="M683" i="5"/>
  <c r="M680" i="5" s="1"/>
  <c r="M681" i="5" s="1"/>
  <c r="U628" i="5"/>
  <c r="U629" i="5" s="1"/>
  <c r="AC627" i="5"/>
  <c r="AC624" i="5" s="1"/>
  <c r="AC625" i="5" s="1"/>
  <c r="U479" i="5"/>
  <c r="U480" i="5" s="1"/>
  <c r="AC446" i="5"/>
  <c r="AC447" i="5" s="1"/>
  <c r="M313" i="5"/>
  <c r="M310" i="5" s="1"/>
  <c r="M311" i="5" s="1"/>
  <c r="Q277" i="5"/>
  <c r="Q278" i="5" s="1"/>
  <c r="M233" i="5"/>
  <c r="M234" i="5" s="1"/>
  <c r="Q177" i="5"/>
  <c r="Q178" i="5" s="1"/>
  <c r="AC884" i="5"/>
  <c r="AC881" i="5" s="1"/>
  <c r="AC882" i="5" s="1"/>
  <c r="Y865" i="5"/>
  <c r="Y866" i="5" s="1"/>
  <c r="Y793" i="5"/>
  <c r="Y794" i="5" s="1"/>
  <c r="I828" i="5"/>
  <c r="I825" i="5" s="1"/>
  <c r="I826" i="5" s="1"/>
  <c r="U861" i="5"/>
  <c r="U862" i="5" s="1"/>
  <c r="AC845" i="5"/>
  <c r="AC846" i="5" s="1"/>
  <c r="I833" i="5"/>
  <c r="I834" i="5" s="1"/>
  <c r="AC785" i="5"/>
  <c r="AC786" i="5" s="1"/>
  <c r="AC761" i="5"/>
  <c r="AC762" i="5" s="1"/>
  <c r="U627" i="5"/>
  <c r="U624" i="5" s="1"/>
  <c r="U625" i="5" s="1"/>
  <c r="I574" i="5"/>
  <c r="AC523" i="5"/>
  <c r="AC524" i="5" s="1"/>
  <c r="AC490" i="5"/>
  <c r="AC487" i="5" s="1"/>
  <c r="AC488" i="5" s="1"/>
  <c r="Q449" i="5"/>
  <c r="Q446" i="5"/>
  <c r="Q447" i="5" s="1"/>
  <c r="I446" i="5"/>
  <c r="I447" i="5" s="1"/>
  <c r="I280" i="5"/>
  <c r="I277" i="5" s="1"/>
  <c r="I278" i="5" s="1"/>
  <c r="Y280" i="5"/>
  <c r="Y277" i="5" s="1"/>
  <c r="Y278" i="5" s="1"/>
  <c r="U229" i="5"/>
  <c r="U230" i="5" s="1"/>
  <c r="I168" i="5"/>
  <c r="I165" i="5" s="1"/>
  <c r="I166" i="5" s="1"/>
  <c r="AC280" i="5"/>
  <c r="AC277" i="5"/>
  <c r="AC278" i="5" s="1"/>
  <c r="Q281" i="5"/>
  <c r="Q282" i="5" s="1"/>
  <c r="Q268" i="5"/>
  <c r="Q265" i="5" s="1"/>
  <c r="Q266" i="5" s="1"/>
  <c r="Q478" i="5"/>
  <c r="Q475" i="5" s="1"/>
  <c r="Q476" i="5" s="1"/>
  <c r="U896" i="5"/>
  <c r="U893" i="5"/>
  <c r="U894" i="5" s="1"/>
  <c r="U836" i="5"/>
  <c r="U833" i="5" s="1"/>
  <c r="U834" i="5" s="1"/>
  <c r="M232" i="5"/>
  <c r="M229" i="5" s="1"/>
  <c r="M230" i="5" s="1"/>
  <c r="U268" i="5"/>
  <c r="U265" i="5"/>
  <c r="U266" i="5" s="1"/>
  <c r="I177" i="5"/>
  <c r="I178" i="5" s="1"/>
  <c r="Q821" i="5"/>
  <c r="Q822" i="5" s="1"/>
  <c r="M598" i="5"/>
  <c r="M595" i="5"/>
  <c r="M596" i="5" s="1"/>
  <c r="Y478" i="5"/>
  <c r="Y475" i="5" s="1"/>
  <c r="Y476" i="5" s="1"/>
  <c r="M824" i="5"/>
  <c r="M821" i="5" s="1"/>
  <c r="M822" i="5" s="1"/>
  <c r="I840" i="5"/>
  <c r="I837" i="5" s="1"/>
  <c r="I838" i="5" s="1"/>
  <c r="AC896" i="5"/>
  <c r="AC893" i="5"/>
  <c r="AC894" i="5" s="1"/>
  <c r="I864" i="5"/>
  <c r="I861" i="5" s="1"/>
  <c r="U523" i="5"/>
  <c r="U524" i="5" s="1"/>
  <c r="U478" i="5"/>
  <c r="U475" i="5" s="1"/>
  <c r="U476" i="5" s="1"/>
  <c r="AC680" i="5"/>
  <c r="AC681" i="5" s="1"/>
  <c r="U881" i="5"/>
  <c r="U882" i="5" s="1"/>
  <c r="M845" i="5"/>
  <c r="M846" i="5" s="1"/>
  <c r="Y844" i="5"/>
  <c r="Y841" i="5" s="1"/>
  <c r="Y842" i="5" s="1"/>
  <c r="M828" i="5"/>
  <c r="M825" i="5" s="1"/>
  <c r="M826" i="5" s="1"/>
  <c r="Q776" i="5"/>
  <c r="Q773" i="5" s="1"/>
  <c r="Q774" i="5" s="1"/>
  <c r="AC598" i="5"/>
  <c r="AC595" i="5"/>
  <c r="AC596" i="5" s="1"/>
  <c r="I478" i="5"/>
  <c r="I475" i="5" s="1"/>
  <c r="I476" i="5" s="1"/>
  <c r="AC345" i="5"/>
  <c r="AC342" i="5" s="1"/>
  <c r="AC343" i="5" s="1"/>
  <c r="AC824" i="5"/>
  <c r="AC821" i="5" s="1"/>
  <c r="AC822" i="5" s="1"/>
  <c r="Q526" i="5"/>
  <c r="Q523" i="5" s="1"/>
  <c r="Q524" i="5" s="1"/>
  <c r="I896" i="5"/>
  <c r="I893" i="5"/>
  <c r="I894" i="5" s="1"/>
  <c r="Y341" i="5"/>
  <c r="Y338" i="5" s="1"/>
  <c r="Y339" i="5" s="1"/>
  <c r="Y272" i="5"/>
  <c r="Y269" i="5" s="1"/>
  <c r="Y270" i="5" s="1"/>
  <c r="M896" i="5"/>
  <c r="M893" i="5"/>
  <c r="M894" i="5" s="1"/>
  <c r="Y864" i="5"/>
  <c r="Y861" i="5" s="1"/>
  <c r="Y862" i="5" s="1"/>
  <c r="Q490" i="5"/>
  <c r="Q487" i="5" s="1"/>
  <c r="Q488" i="5" s="1"/>
  <c r="M836" i="5"/>
  <c r="M833" i="5" s="1"/>
  <c r="M834" i="5" s="1"/>
  <c r="M268" i="5"/>
  <c r="M265" i="5" s="1"/>
  <c r="M266" i="5" s="1"/>
  <c r="AC260" i="5"/>
  <c r="AC257" i="5" s="1"/>
  <c r="AC258" i="5" s="1"/>
  <c r="Q844" i="5"/>
  <c r="Q841" i="5" s="1"/>
  <c r="Q842" i="5" s="1"/>
  <c r="Q598" i="5"/>
  <c r="Q595" i="5"/>
  <c r="Q596" i="5" s="1"/>
  <c r="Q840" i="5"/>
  <c r="Q837" i="5" s="1"/>
  <c r="Q838" i="5" s="1"/>
  <c r="AC836" i="5"/>
  <c r="AC833" i="5" s="1"/>
  <c r="AC834" i="5" s="1"/>
  <c r="U487" i="5"/>
  <c r="U488" i="5" s="1"/>
  <c r="Y833" i="5"/>
  <c r="Y834" i="5" s="1"/>
  <c r="U785" i="5"/>
  <c r="U786" i="5" s="1"/>
  <c r="M773" i="5"/>
  <c r="M774" i="5" s="1"/>
  <c r="I844" i="5"/>
  <c r="I841" i="5" s="1"/>
  <c r="I868" i="5"/>
  <c r="I865" i="5"/>
  <c r="I866" i="5" s="1"/>
  <c r="I490" i="5"/>
  <c r="I487" i="5" s="1"/>
  <c r="I488" i="5" s="1"/>
  <c r="AC265" i="5"/>
  <c r="AC266" i="5" s="1"/>
  <c r="AC268" i="5"/>
  <c r="M837" i="5"/>
  <c r="M838" i="5" s="1"/>
  <c r="M785" i="5"/>
  <c r="M786" i="5" s="1"/>
  <c r="U828" i="5"/>
  <c r="U825" i="5" s="1"/>
  <c r="U826" i="5" s="1"/>
  <c r="U868" i="5"/>
  <c r="U865" i="5" s="1"/>
  <c r="U866" i="5" s="1"/>
  <c r="U598" i="5"/>
  <c r="U595" i="5"/>
  <c r="U596" i="5" s="1"/>
  <c r="U848" i="5"/>
  <c r="U845" i="5" s="1"/>
  <c r="U846" i="5" s="1"/>
  <c r="U824" i="5"/>
  <c r="U821" i="5" s="1"/>
  <c r="U822" i="5" s="1"/>
  <c r="I284" i="5"/>
  <c r="I281" i="5" s="1"/>
  <c r="Q896" i="5"/>
  <c r="Q893" i="5"/>
  <c r="Q894" i="5" s="1"/>
  <c r="Q864" i="5"/>
  <c r="Q861" i="5" s="1"/>
  <c r="Q862" i="5" s="1"/>
  <c r="Y490" i="5"/>
  <c r="Y487" i="5" s="1"/>
  <c r="Y488" i="5" s="1"/>
  <c r="M148" i="5"/>
  <c r="M149" i="5" s="1"/>
  <c r="U148" i="5"/>
  <c r="U149" i="5" s="1"/>
  <c r="Q135" i="5"/>
  <c r="Q132" i="5" s="1"/>
  <c r="Q133" i="5" s="1"/>
  <c r="Q103" i="5"/>
  <c r="Q100" i="5" s="1"/>
  <c r="Q101" i="5" s="1"/>
  <c r="Y884" i="5"/>
  <c r="Y881" i="5"/>
  <c r="Y882" i="5" s="1"/>
  <c r="L885" i="5"/>
  <c r="L889" i="5"/>
  <c r="Y848" i="5"/>
  <c r="Y845" i="5" s="1"/>
  <c r="Y846" i="5" s="1"/>
  <c r="T885" i="5"/>
  <c r="T889" i="5"/>
  <c r="Q868" i="5"/>
  <c r="Q865" i="5" s="1"/>
  <c r="Q866" i="5" s="1"/>
  <c r="AC868" i="5"/>
  <c r="AC865" i="5" s="1"/>
  <c r="AC866" i="5" s="1"/>
  <c r="Q856" i="5"/>
  <c r="Q853" i="5" s="1"/>
  <c r="Q854" i="5" s="1"/>
  <c r="T849" i="5"/>
  <c r="Q848" i="5"/>
  <c r="Q845" i="5" s="1"/>
  <c r="Q846" i="5" s="1"/>
  <c r="L886" i="5"/>
  <c r="L890" i="5"/>
  <c r="L884" i="5"/>
  <c r="P885" i="5"/>
  <c r="P889" i="5"/>
  <c r="P859" i="5"/>
  <c r="P855" i="5"/>
  <c r="I768" i="5"/>
  <c r="I765" i="5" s="1"/>
  <c r="I766" i="5" s="1"/>
  <c r="X881" i="5"/>
  <c r="Q784" i="5"/>
  <c r="Q781" i="5" s="1"/>
  <c r="Q772" i="5"/>
  <c r="Q769" i="5" s="1"/>
  <c r="Q770" i="5" s="1"/>
  <c r="T761" i="5"/>
  <c r="Y760" i="5"/>
  <c r="Y757" i="5" s="1"/>
  <c r="Y758" i="5" s="1"/>
  <c r="M891" i="5"/>
  <c r="L892" i="5"/>
  <c r="U876" i="5"/>
  <c r="U873" i="5" s="1"/>
  <c r="U874" i="5" s="1"/>
  <c r="P856" i="5"/>
  <c r="T798" i="5"/>
  <c r="L794" i="5"/>
  <c r="X762" i="5"/>
  <c r="T797" i="5"/>
  <c r="X852" i="5"/>
  <c r="L856" i="5"/>
  <c r="M855" i="5"/>
  <c r="I799" i="5"/>
  <c r="H800" i="5"/>
  <c r="AB794" i="5"/>
  <c r="X858" i="5"/>
  <c r="X854" i="5"/>
  <c r="U756" i="5"/>
  <c r="U753" i="5" s="1"/>
  <c r="U754" i="5" s="1"/>
  <c r="Y756" i="5"/>
  <c r="Y753" i="5" s="1"/>
  <c r="Y754" i="5" s="1"/>
  <c r="AC768" i="5"/>
  <c r="M796" i="5"/>
  <c r="M793" i="5" s="1"/>
  <c r="M794" i="5" s="1"/>
  <c r="AC796" i="5"/>
  <c r="AC793" i="5" s="1"/>
  <c r="AC794" i="5" s="1"/>
  <c r="Y888" i="5"/>
  <c r="Y885" i="5"/>
  <c r="Y886" i="5" s="1"/>
  <c r="I884" i="5"/>
  <c r="I881" i="5"/>
  <c r="Q884" i="5"/>
  <c r="Q881" i="5"/>
  <c r="Q882" i="5" s="1"/>
  <c r="I859" i="5"/>
  <c r="Y851" i="5"/>
  <c r="I848" i="5"/>
  <c r="I845" i="5" s="1"/>
  <c r="AB886" i="5"/>
  <c r="AB890" i="5"/>
  <c r="AC880" i="5"/>
  <c r="AC877" i="5"/>
  <c r="AC878" i="5" s="1"/>
  <c r="I880" i="5"/>
  <c r="I877" i="5" s="1"/>
  <c r="I878" i="5" s="1"/>
  <c r="P849" i="5"/>
  <c r="U891" i="5"/>
  <c r="T892" i="5"/>
  <c r="H885" i="5"/>
  <c r="H889" i="5"/>
  <c r="T887" i="5"/>
  <c r="T891" i="5"/>
  <c r="M884" i="5"/>
  <c r="M881" i="5"/>
  <c r="M882" i="5" s="1"/>
  <c r="P891" i="5"/>
  <c r="P887" i="5"/>
  <c r="Y871" i="5"/>
  <c r="Y780" i="5"/>
  <c r="Y777" i="5" s="1"/>
  <c r="Y778" i="5" s="1"/>
  <c r="I772" i="5"/>
  <c r="I769" i="5" s="1"/>
  <c r="I770" i="5" s="1"/>
  <c r="AC891" i="5"/>
  <c r="AB892" i="5"/>
  <c r="AB851" i="5"/>
  <c r="Q780" i="5"/>
  <c r="Q777" i="5" s="1"/>
  <c r="Q778" i="5" s="1"/>
  <c r="P761" i="5"/>
  <c r="I760" i="5"/>
  <c r="I757" i="5" s="1"/>
  <c r="M888" i="5"/>
  <c r="M885" i="5"/>
  <c r="M886" i="5" s="1"/>
  <c r="AC873" i="5"/>
  <c r="AC874" i="5" s="1"/>
  <c r="AC876" i="5"/>
  <c r="I876" i="5"/>
  <c r="I873" i="5" s="1"/>
  <c r="I874" i="5" s="1"/>
  <c r="AC856" i="5"/>
  <c r="AC853" i="5" s="1"/>
  <c r="AC854" i="5" s="1"/>
  <c r="U780" i="5"/>
  <c r="U777" i="5" s="1"/>
  <c r="M781" i="5"/>
  <c r="M782" i="5" s="1"/>
  <c r="X764" i="5"/>
  <c r="L799" i="5"/>
  <c r="P807" i="5"/>
  <c r="X797" i="5"/>
  <c r="U783" i="5"/>
  <c r="T784" i="5"/>
  <c r="AB763" i="5"/>
  <c r="L850" i="5"/>
  <c r="L766" i="5"/>
  <c r="L770" i="5"/>
  <c r="AC756" i="5"/>
  <c r="AC753" i="5" s="1"/>
  <c r="AC754" i="5" s="1"/>
  <c r="H807" i="5"/>
  <c r="T800" i="5"/>
  <c r="U799" i="5"/>
  <c r="U771" i="5"/>
  <c r="T772" i="5"/>
  <c r="Y892" i="5"/>
  <c r="Y889" i="5"/>
  <c r="Y890" i="5" s="1"/>
  <c r="I888" i="5"/>
  <c r="I885" i="5"/>
  <c r="Q888" i="5"/>
  <c r="Q885" i="5"/>
  <c r="Q886" i="5" s="1"/>
  <c r="I852" i="5"/>
  <c r="I849" i="5" s="1"/>
  <c r="Y880" i="5"/>
  <c r="Y877" i="5"/>
  <c r="Y878" i="5" s="1"/>
  <c r="AB849" i="5"/>
  <c r="L849" i="5"/>
  <c r="Q872" i="5"/>
  <c r="Q869" i="5" s="1"/>
  <c r="Q870" i="5" s="1"/>
  <c r="I869" i="5"/>
  <c r="I870" i="5" s="1"/>
  <c r="I872" i="5"/>
  <c r="M871" i="5"/>
  <c r="U872" i="5"/>
  <c r="U869" i="5" s="1"/>
  <c r="U870" i="5" s="1"/>
  <c r="Y784" i="5"/>
  <c r="Y781" i="5" s="1"/>
  <c r="Y782" i="5" s="1"/>
  <c r="I780" i="5"/>
  <c r="I777" i="5" s="1"/>
  <c r="I778" i="5" s="1"/>
  <c r="Y764" i="5"/>
  <c r="Y761" i="5" s="1"/>
  <c r="L887" i="5"/>
  <c r="L891" i="5"/>
  <c r="T856" i="5"/>
  <c r="U855" i="5"/>
  <c r="H765" i="5"/>
  <c r="H769" i="5"/>
  <c r="AB761" i="5"/>
  <c r="L761" i="5"/>
  <c r="Q873" i="5"/>
  <c r="Q874" i="5" s="1"/>
  <c r="Q876" i="5"/>
  <c r="T855" i="5"/>
  <c r="T859" i="5"/>
  <c r="AB799" i="5"/>
  <c r="T795" i="5"/>
  <c r="P797" i="5"/>
  <c r="T766" i="5"/>
  <c r="T770" i="5"/>
  <c r="P762" i="5"/>
  <c r="H858" i="5"/>
  <c r="H854" i="5"/>
  <c r="AB766" i="5"/>
  <c r="AB770" i="5"/>
  <c r="AB797" i="5"/>
  <c r="AB783" i="5"/>
  <c r="AC781" i="5"/>
  <c r="AC782" i="5" s="1"/>
  <c r="T763" i="5"/>
  <c r="AB772" i="5"/>
  <c r="AC771" i="5"/>
  <c r="U768" i="5"/>
  <c r="U765" i="5" s="1"/>
  <c r="M799" i="5"/>
  <c r="L800" i="5"/>
  <c r="AC799" i="5"/>
  <c r="AB800" i="5"/>
  <c r="M771" i="5"/>
  <c r="L772" i="5"/>
  <c r="AB881" i="5"/>
  <c r="X890" i="5"/>
  <c r="X886" i="5"/>
  <c r="I856" i="5"/>
  <c r="I853" i="5" s="1"/>
  <c r="M880" i="5"/>
  <c r="M877" i="5"/>
  <c r="M878" i="5" s="1"/>
  <c r="M868" i="5"/>
  <c r="M865" i="5"/>
  <c r="Q852" i="5"/>
  <c r="Q849" i="5" s="1"/>
  <c r="Q850" i="5" s="1"/>
  <c r="X849" i="5"/>
  <c r="H849" i="5"/>
  <c r="U888" i="5"/>
  <c r="U885" i="5"/>
  <c r="U886" i="5" s="1"/>
  <c r="H890" i="5"/>
  <c r="H886" i="5"/>
  <c r="AC871" i="5"/>
  <c r="T850" i="5"/>
  <c r="I784" i="5"/>
  <c r="I781" i="5" s="1"/>
  <c r="I782" i="5" s="1"/>
  <c r="I764" i="5"/>
  <c r="I761" i="5" s="1"/>
  <c r="I762" i="5" s="1"/>
  <c r="AC888" i="5"/>
  <c r="AC885" i="5"/>
  <c r="AC886" i="5" s="1"/>
  <c r="P888" i="5"/>
  <c r="L851" i="5"/>
  <c r="Q768" i="5"/>
  <c r="Q765" i="5" s="1"/>
  <c r="Q766" i="5" s="1"/>
  <c r="Q764" i="5"/>
  <c r="Q761" i="5" s="1"/>
  <c r="Q762" i="5" s="1"/>
  <c r="X761" i="5"/>
  <c r="L888" i="5"/>
  <c r="M876" i="5"/>
  <c r="M873" i="5" s="1"/>
  <c r="M874" i="5" s="1"/>
  <c r="Y873" i="5"/>
  <c r="Y874" i="5" s="1"/>
  <c r="Y876" i="5"/>
  <c r="AB860" i="5"/>
  <c r="AC859" i="5"/>
  <c r="M764" i="5"/>
  <c r="M761" i="5" s="1"/>
  <c r="M762" i="5" s="1"/>
  <c r="AB850" i="5"/>
  <c r="L763" i="5"/>
  <c r="M852" i="5"/>
  <c r="M849" i="5" s="1"/>
  <c r="M850" i="5" s="1"/>
  <c r="Y799" i="5"/>
  <c r="X800" i="5"/>
  <c r="Q800" i="5"/>
  <c r="Q797" i="5" s="1"/>
  <c r="H810" i="5"/>
  <c r="H797" i="5"/>
  <c r="Q760" i="5"/>
  <c r="Q757" i="5" s="1"/>
  <c r="Q758" i="5" s="1"/>
  <c r="L797" i="5"/>
  <c r="M756" i="5"/>
  <c r="M753" i="5" s="1"/>
  <c r="M754" i="5" s="1"/>
  <c r="Q756" i="5"/>
  <c r="Q753" i="5" s="1"/>
  <c r="Q754" i="5" s="1"/>
  <c r="U796" i="5"/>
  <c r="U793" i="5" s="1"/>
  <c r="U794" i="5" s="1"/>
  <c r="P804" i="5"/>
  <c r="Q803" i="5"/>
  <c r="X806" i="5"/>
  <c r="M768" i="5"/>
  <c r="U609" i="5"/>
  <c r="I735" i="5"/>
  <c r="I732" i="5"/>
  <c r="Q735" i="5"/>
  <c r="Q732" i="5"/>
  <c r="Q733" i="5" s="1"/>
  <c r="Q731" i="5"/>
  <c r="Q728" i="5"/>
  <c r="Q729" i="5" s="1"/>
  <c r="AB733" i="5"/>
  <c r="T737" i="5"/>
  <c r="T741" i="5"/>
  <c r="M734" i="5"/>
  <c r="L735" i="5"/>
  <c r="U723" i="5"/>
  <c r="U720" i="5"/>
  <c r="U721" i="5" s="1"/>
  <c r="U727" i="5"/>
  <c r="U724" i="5" s="1"/>
  <c r="U725" i="5" s="1"/>
  <c r="U719" i="5"/>
  <c r="U716" i="5" s="1"/>
  <c r="U717" i="5" s="1"/>
  <c r="AC699" i="5"/>
  <c r="AC696" i="5" s="1"/>
  <c r="AC697" i="5" s="1"/>
  <c r="M707" i="5"/>
  <c r="M704" i="5" s="1"/>
  <c r="M705" i="5" s="1"/>
  <c r="T702" i="5"/>
  <c r="M691" i="5"/>
  <c r="M688" i="5" s="1"/>
  <c r="M689" i="5" s="1"/>
  <c r="P707" i="5"/>
  <c r="X647" i="5"/>
  <c r="U643" i="5"/>
  <c r="U640" i="5" s="1"/>
  <c r="AC635" i="5"/>
  <c r="AC632" i="5" s="1"/>
  <c r="AC633" i="5" s="1"/>
  <c r="I611" i="5"/>
  <c r="I608" i="5" s="1"/>
  <c r="L644" i="5"/>
  <c r="X661" i="5"/>
  <c r="X709" i="5"/>
  <c r="X705" i="5"/>
  <c r="X648" i="5"/>
  <c r="Y646" i="5"/>
  <c r="H657" i="5"/>
  <c r="AC639" i="5"/>
  <c r="AC636" i="5" s="1"/>
  <c r="AC637" i="5" s="1"/>
  <c r="P618" i="5"/>
  <c r="P622" i="5"/>
  <c r="P620" i="5"/>
  <c r="P616" i="5"/>
  <c r="U618" i="5"/>
  <c r="T619" i="5"/>
  <c r="AB618" i="5"/>
  <c r="AB622" i="5"/>
  <c r="X617" i="5"/>
  <c r="X621" i="5"/>
  <c r="Q619" i="5"/>
  <c r="Q616" i="5" s="1"/>
  <c r="Q617" i="5" s="1"/>
  <c r="I739" i="5"/>
  <c r="I736" i="5" s="1"/>
  <c r="Y731" i="5"/>
  <c r="Y728" i="5"/>
  <c r="Y729" i="5" s="1"/>
  <c r="P732" i="5"/>
  <c r="I719" i="5"/>
  <c r="I716" i="5"/>
  <c r="U711" i="5"/>
  <c r="U708" i="5" s="1"/>
  <c r="U709" i="5" s="1"/>
  <c r="U738" i="5"/>
  <c r="T739" i="5"/>
  <c r="I723" i="5"/>
  <c r="I720" i="5"/>
  <c r="I721" i="5" s="1"/>
  <c r="M712" i="5"/>
  <c r="M713" i="5" s="1"/>
  <c r="M715" i="5"/>
  <c r="Q727" i="5"/>
  <c r="Q724" i="5" s="1"/>
  <c r="Q725" i="5" s="1"/>
  <c r="AC727" i="5"/>
  <c r="AC724" i="5" s="1"/>
  <c r="AC725" i="5" s="1"/>
  <c r="I687" i="5"/>
  <c r="I684" i="5" s="1"/>
  <c r="AB701" i="5"/>
  <c r="I699" i="5"/>
  <c r="I696" i="5" s="1"/>
  <c r="I675" i="5"/>
  <c r="I672" i="5" s="1"/>
  <c r="I673" i="5" s="1"/>
  <c r="Y707" i="5"/>
  <c r="Y704" i="5" s="1"/>
  <c r="Y705" i="5" s="1"/>
  <c r="P739" i="5"/>
  <c r="M703" i="5"/>
  <c r="M700" i="5" s="1"/>
  <c r="M701" i="5" s="1"/>
  <c r="P647" i="5"/>
  <c r="I643" i="5"/>
  <c r="I640" i="5" s="1"/>
  <c r="I641" i="5" s="1"/>
  <c r="L704" i="5"/>
  <c r="L708" i="5"/>
  <c r="X635" i="5"/>
  <c r="Y634" i="5"/>
  <c r="M695" i="5"/>
  <c r="M692" i="5" s="1"/>
  <c r="M693" i="5" s="1"/>
  <c r="Q695" i="5"/>
  <c r="Q692" i="5" s="1"/>
  <c r="Q693" i="5" s="1"/>
  <c r="L647" i="5"/>
  <c r="Y619" i="5"/>
  <c r="Y616" i="5" s="1"/>
  <c r="Y617" i="5" s="1"/>
  <c r="Y615" i="5"/>
  <c r="Y612" i="5" s="1"/>
  <c r="Y613" i="5" s="1"/>
  <c r="Y607" i="5"/>
  <c r="Y604" i="5" s="1"/>
  <c r="Y605" i="5" s="1"/>
  <c r="P648" i="5"/>
  <c r="P645" i="5"/>
  <c r="AC647" i="5"/>
  <c r="AC644" i="5" s="1"/>
  <c r="AC645" i="5" s="1"/>
  <c r="AB649" i="5"/>
  <c r="T618" i="5"/>
  <c r="T622" i="5"/>
  <c r="L650" i="5"/>
  <c r="T620" i="5"/>
  <c r="T616" i="5"/>
  <c r="L619" i="5"/>
  <c r="M618" i="5"/>
  <c r="AC615" i="5"/>
  <c r="AC612" i="5" s="1"/>
  <c r="AC613" i="5" s="1"/>
  <c r="X732" i="5"/>
  <c r="Y719" i="5"/>
  <c r="Y716" i="5" s="1"/>
  <c r="Y717" i="5" s="1"/>
  <c r="I679" i="5"/>
  <c r="I676" i="5" s="1"/>
  <c r="I677" i="5" s="1"/>
  <c r="M731" i="5"/>
  <c r="M728" i="5"/>
  <c r="M729" i="5" s="1"/>
  <c r="Y723" i="5"/>
  <c r="Y720" i="5"/>
  <c r="Y721" i="5" s="1"/>
  <c r="I715" i="5"/>
  <c r="I712" i="5" s="1"/>
  <c r="I713" i="5" s="1"/>
  <c r="U715" i="5"/>
  <c r="U712" i="5" s="1"/>
  <c r="U713" i="5" s="1"/>
  <c r="X739" i="5"/>
  <c r="Y727" i="5"/>
  <c r="Y724" i="5"/>
  <c r="Y725" i="5" s="1"/>
  <c r="T703" i="5"/>
  <c r="Q687" i="5"/>
  <c r="Q684" i="5" s="1"/>
  <c r="Q685" i="5" s="1"/>
  <c r="AC734" i="5"/>
  <c r="AB735" i="5"/>
  <c r="Y699" i="5"/>
  <c r="Y696" i="5" s="1"/>
  <c r="Y697" i="5" s="1"/>
  <c r="U699" i="5"/>
  <c r="U696" i="5" s="1"/>
  <c r="U697" i="5" s="1"/>
  <c r="Q683" i="5"/>
  <c r="Q680" i="5" s="1"/>
  <c r="Q681" i="5" s="1"/>
  <c r="Q675" i="5"/>
  <c r="Q672" i="5" s="1"/>
  <c r="Q673" i="5" s="1"/>
  <c r="AC707" i="5"/>
  <c r="AC704" i="5" s="1"/>
  <c r="AC705" i="5" s="1"/>
  <c r="AC691" i="5"/>
  <c r="AC688" i="5" s="1"/>
  <c r="AC689" i="5" s="1"/>
  <c r="Q691" i="5"/>
  <c r="Q688" i="5" s="1"/>
  <c r="Q689" i="5" s="1"/>
  <c r="Q706" i="5"/>
  <c r="Y703" i="5"/>
  <c r="Y700" i="5" s="1"/>
  <c r="Y701" i="5" s="1"/>
  <c r="U703" i="5"/>
  <c r="U700" i="5" s="1"/>
  <c r="U701" i="5" s="1"/>
  <c r="H647" i="5"/>
  <c r="L649" i="5"/>
  <c r="M643" i="5"/>
  <c r="M640" i="5" s="1"/>
  <c r="M641" i="5" s="1"/>
  <c r="Y643" i="5"/>
  <c r="Y640" i="5" s="1"/>
  <c r="Y641" i="5" s="1"/>
  <c r="AB644" i="5"/>
  <c r="P670" i="5"/>
  <c r="P666" i="5"/>
  <c r="P635" i="5"/>
  <c r="Q634" i="5"/>
  <c r="Y695" i="5"/>
  <c r="Y692" i="5" s="1"/>
  <c r="Y693" i="5" s="1"/>
  <c r="Y639" i="5"/>
  <c r="Y636" i="5" s="1"/>
  <c r="Y637" i="5" s="1"/>
  <c r="I631" i="5"/>
  <c r="I628" i="5" s="1"/>
  <c r="I629" i="5" s="1"/>
  <c r="I622" i="5"/>
  <c r="I619" i="5"/>
  <c r="I616" i="5" s="1"/>
  <c r="I617" i="5" s="1"/>
  <c r="I615" i="5"/>
  <c r="I612" i="5" s="1"/>
  <c r="I613" i="5" s="1"/>
  <c r="Q607" i="5"/>
  <c r="Q604" i="5" s="1"/>
  <c r="Q605" i="5" s="1"/>
  <c r="H648" i="5"/>
  <c r="M639" i="5"/>
  <c r="M636" i="5" s="1"/>
  <c r="M637" i="5" s="1"/>
  <c r="AB617" i="5"/>
  <c r="AB621" i="5"/>
  <c r="L618" i="5"/>
  <c r="L622" i="5"/>
  <c r="Y739" i="5"/>
  <c r="Y736" i="5" s="1"/>
  <c r="Y737" i="5" s="1"/>
  <c r="AB732" i="5"/>
  <c r="I731" i="5"/>
  <c r="I728" i="5"/>
  <c r="AC711" i="5"/>
  <c r="AC708" i="5" s="1"/>
  <c r="AC709" i="5" s="1"/>
  <c r="H741" i="5"/>
  <c r="H737" i="5"/>
  <c r="Y715" i="5"/>
  <c r="Y712" i="5" s="1"/>
  <c r="Y713" i="5" s="1"/>
  <c r="I727" i="5"/>
  <c r="I724" i="5" s="1"/>
  <c r="I725" i="5" s="1"/>
  <c r="U687" i="5"/>
  <c r="U684" i="5" s="1"/>
  <c r="U685" i="5" s="1"/>
  <c r="AC731" i="5"/>
  <c r="AC728" i="5"/>
  <c r="AC729" i="5" s="1"/>
  <c r="U675" i="5"/>
  <c r="U672" i="5" s="1"/>
  <c r="U673" i="5" s="1"/>
  <c r="AB738" i="5"/>
  <c r="AB742" i="5"/>
  <c r="I707" i="5"/>
  <c r="I704" i="5" s="1"/>
  <c r="I705" i="5" s="1"/>
  <c r="M677" i="5"/>
  <c r="I639" i="5"/>
  <c r="I636" i="5" s="1"/>
  <c r="I637" i="5" s="1"/>
  <c r="M607" i="5"/>
  <c r="M604" i="5" s="1"/>
  <c r="M605" i="5" s="1"/>
  <c r="H707" i="5"/>
  <c r="Q647" i="5"/>
  <c r="Q644" i="5" s="1"/>
  <c r="Q645" i="5" s="1"/>
  <c r="X710" i="5"/>
  <c r="X706" i="5"/>
  <c r="I695" i="5"/>
  <c r="I692" i="5" s="1"/>
  <c r="I693" i="5" s="1"/>
  <c r="T647" i="5"/>
  <c r="T650" i="5"/>
  <c r="Y631" i="5"/>
  <c r="Y628" i="5" s="1"/>
  <c r="Y629" i="5" s="1"/>
  <c r="M647" i="5"/>
  <c r="M644" i="5" s="1"/>
  <c r="M645" i="5" s="1"/>
  <c r="T649" i="5"/>
  <c r="Q739" i="5"/>
  <c r="Q736" i="5" s="1"/>
  <c r="Q737" i="5" s="1"/>
  <c r="X734" i="5"/>
  <c r="L732" i="5"/>
  <c r="Q719" i="5"/>
  <c r="Q716" i="5" s="1"/>
  <c r="Q717" i="5" s="1"/>
  <c r="Q679" i="5"/>
  <c r="Q676" i="5" s="1"/>
  <c r="Q699" i="5"/>
  <c r="Q696" i="5" s="1"/>
  <c r="Q697" i="5" s="1"/>
  <c r="P706" i="5"/>
  <c r="P710" i="5"/>
  <c r="I683" i="5"/>
  <c r="I680" i="5" s="1"/>
  <c r="U707" i="5"/>
  <c r="U704" i="5" s="1"/>
  <c r="U705" i="5" s="1"/>
  <c r="I691" i="5"/>
  <c r="I688" i="5" s="1"/>
  <c r="P733" i="5"/>
  <c r="I703" i="5"/>
  <c r="I700" i="5" s="1"/>
  <c r="I701" i="5" s="1"/>
  <c r="H702" i="5"/>
  <c r="Y735" i="5"/>
  <c r="Y732" i="5" s="1"/>
  <c r="Y733" i="5" s="1"/>
  <c r="P742" i="5"/>
  <c r="P738" i="5"/>
  <c r="T732" i="5"/>
  <c r="H732" i="5"/>
  <c r="H739" i="5"/>
  <c r="M711" i="5"/>
  <c r="M708" i="5" s="1"/>
  <c r="M709" i="5" s="1"/>
  <c r="U735" i="5"/>
  <c r="U732" i="5"/>
  <c r="U733" i="5" s="1"/>
  <c r="M723" i="5"/>
  <c r="M720" i="5"/>
  <c r="M721" i="5" s="1"/>
  <c r="Q723" i="5"/>
  <c r="Q720" i="5"/>
  <c r="Q721" i="5" s="1"/>
  <c r="Q715" i="5"/>
  <c r="Q712" i="5" s="1"/>
  <c r="Q713" i="5" s="1"/>
  <c r="AC715" i="5"/>
  <c r="AC712" i="5" s="1"/>
  <c r="AC713" i="5" s="1"/>
  <c r="L738" i="5"/>
  <c r="L742" i="5"/>
  <c r="M727" i="5"/>
  <c r="M724" i="5"/>
  <c r="M725" i="5" s="1"/>
  <c r="T707" i="5"/>
  <c r="L703" i="5"/>
  <c r="H705" i="5"/>
  <c r="H709" i="5"/>
  <c r="Y687" i="5"/>
  <c r="Y684" i="5" s="1"/>
  <c r="Y685" i="5" s="1"/>
  <c r="M719" i="5"/>
  <c r="M716" i="5" s="1"/>
  <c r="M717" i="5" s="1"/>
  <c r="U683" i="5"/>
  <c r="U680" i="5" s="1"/>
  <c r="U681" i="5" s="1"/>
  <c r="Y683" i="5"/>
  <c r="Y680" i="5" s="1"/>
  <c r="Y681" i="5" s="1"/>
  <c r="Y675" i="5"/>
  <c r="Y672" i="5" s="1"/>
  <c r="Y673" i="5" s="1"/>
  <c r="X707" i="5"/>
  <c r="Y691" i="5"/>
  <c r="Y688" i="5" s="1"/>
  <c r="Y689" i="5" s="1"/>
  <c r="AC703" i="5"/>
  <c r="AC700" i="5" s="1"/>
  <c r="AC701" i="5" s="1"/>
  <c r="P704" i="5"/>
  <c r="P708" i="5"/>
  <c r="L701" i="5"/>
  <c r="U646" i="5"/>
  <c r="AC643" i="5"/>
  <c r="AC640" i="5" s="1"/>
  <c r="AC641" i="5" s="1"/>
  <c r="I635" i="5"/>
  <c r="I632" i="5" s="1"/>
  <c r="I633" i="5" s="1"/>
  <c r="M635" i="5"/>
  <c r="M632" i="5" s="1"/>
  <c r="M633" i="5" s="1"/>
  <c r="Y611" i="5"/>
  <c r="Y608" i="5" s="1"/>
  <c r="U607" i="5"/>
  <c r="U604" i="5" s="1"/>
  <c r="U605" i="5" s="1"/>
  <c r="AB704" i="5"/>
  <c r="AB708" i="5"/>
  <c r="T644" i="5"/>
  <c r="Q639" i="5"/>
  <c r="Q636" i="5" s="1"/>
  <c r="U635" i="5"/>
  <c r="U632" i="5" s="1"/>
  <c r="U633" i="5" s="1"/>
  <c r="T617" i="5"/>
  <c r="T621" i="5"/>
  <c r="U695" i="5"/>
  <c r="U692" i="5" s="1"/>
  <c r="U693" i="5" s="1"/>
  <c r="AC695" i="5"/>
  <c r="AC692" i="5" s="1"/>
  <c r="AC693" i="5" s="1"/>
  <c r="AB647" i="5"/>
  <c r="Q611" i="5"/>
  <c r="Q608" i="5" s="1"/>
  <c r="Q609" i="5" s="1"/>
  <c r="X646" i="5"/>
  <c r="I646" i="5"/>
  <c r="U639" i="5"/>
  <c r="U636" i="5" s="1"/>
  <c r="U637" i="5" s="1"/>
  <c r="L617" i="5"/>
  <c r="L621" i="5"/>
  <c r="P619" i="5"/>
  <c r="AB620" i="5"/>
  <c r="AB616" i="5"/>
  <c r="L620" i="5"/>
  <c r="L616" i="5"/>
  <c r="M615" i="5"/>
  <c r="M612" i="5" s="1"/>
  <c r="M613" i="5" s="1"/>
  <c r="AB650" i="5"/>
  <c r="U615" i="5"/>
  <c r="U612" i="5" s="1"/>
  <c r="P621" i="5"/>
  <c r="P617" i="5"/>
  <c r="X619" i="5"/>
  <c r="X620" i="5"/>
  <c r="X616" i="5"/>
  <c r="AB619" i="5"/>
  <c r="AC618" i="5"/>
  <c r="I590" i="5"/>
  <c r="I587" i="5" s="1"/>
  <c r="Y590" i="5"/>
  <c r="Y587" i="5"/>
  <c r="Y588" i="5" s="1"/>
  <c r="T587" i="5"/>
  <c r="T591" i="5"/>
  <c r="I586" i="5"/>
  <c r="I583" i="5"/>
  <c r="Q586" i="5"/>
  <c r="Q583" i="5" s="1"/>
  <c r="Q584" i="5" s="1"/>
  <c r="AB583" i="5"/>
  <c r="AB588" i="5"/>
  <c r="AB592" i="5"/>
  <c r="X583" i="5"/>
  <c r="AC574" i="5"/>
  <c r="AC571" i="5" s="1"/>
  <c r="AC572" i="5" s="1"/>
  <c r="H592" i="5"/>
  <c r="H588" i="5"/>
  <c r="M578" i="5"/>
  <c r="M575" i="5" s="1"/>
  <c r="M576" i="5" s="1"/>
  <c r="Y575" i="5"/>
  <c r="Y576" i="5" s="1"/>
  <c r="Y578" i="5"/>
  <c r="T558" i="5"/>
  <c r="U566" i="5"/>
  <c r="U563" i="5" s="1"/>
  <c r="U564" i="5" s="1"/>
  <c r="AC558" i="5"/>
  <c r="AC555" i="5" s="1"/>
  <c r="AC556" i="5" s="1"/>
  <c r="P555" i="5"/>
  <c r="P559" i="5"/>
  <c r="Y466" i="5"/>
  <c r="Y463" i="5" s="1"/>
  <c r="Y464" i="5" s="1"/>
  <c r="AB589" i="5"/>
  <c r="AB593" i="5"/>
  <c r="Y570" i="5"/>
  <c r="Y567" i="5"/>
  <c r="Y568" i="5" s="1"/>
  <c r="AC570" i="5"/>
  <c r="AC567" i="5" s="1"/>
  <c r="AC568" i="5" s="1"/>
  <c r="AC550" i="5"/>
  <c r="AC547" i="5" s="1"/>
  <c r="AC548" i="5" s="1"/>
  <c r="Q546" i="5"/>
  <c r="Q543" i="5" s="1"/>
  <c r="Q544" i="5" s="1"/>
  <c r="X558" i="5"/>
  <c r="AC542" i="5"/>
  <c r="AC539" i="5" s="1"/>
  <c r="AC540" i="5" s="1"/>
  <c r="I542" i="5"/>
  <c r="I539" i="5" s="1"/>
  <c r="I540" i="5" s="1"/>
  <c r="M530" i="5"/>
  <c r="M527" i="5" s="1"/>
  <c r="Q482" i="5"/>
  <c r="Q479" i="5" s="1"/>
  <c r="Q480" i="5" s="1"/>
  <c r="P463" i="5"/>
  <c r="I462" i="5"/>
  <c r="I459" i="5" s="1"/>
  <c r="T590" i="5"/>
  <c r="U589" i="5"/>
  <c r="Q582" i="5"/>
  <c r="Q579" i="5"/>
  <c r="Q580" i="5" s="1"/>
  <c r="AC582" i="5"/>
  <c r="AC579" i="5" s="1"/>
  <c r="AC580" i="5" s="1"/>
  <c r="I582" i="5"/>
  <c r="I579" i="5"/>
  <c r="I580" i="5" s="1"/>
  <c r="Q554" i="5"/>
  <c r="Q551" i="5" s="1"/>
  <c r="Q552" i="5" s="1"/>
  <c r="AC554" i="5"/>
  <c r="AC551" i="5" s="1"/>
  <c r="AC552" i="5" s="1"/>
  <c r="M538" i="5"/>
  <c r="M535" i="5" s="1"/>
  <c r="M536" i="5" s="1"/>
  <c r="Y538" i="5"/>
  <c r="Y535" i="5" s="1"/>
  <c r="Y536" i="5" s="1"/>
  <c r="AC534" i="5"/>
  <c r="AC531" i="5" s="1"/>
  <c r="AC532" i="5" s="1"/>
  <c r="T497" i="5"/>
  <c r="T499" i="5"/>
  <c r="Y497" i="5"/>
  <c r="X498" i="5"/>
  <c r="L499" i="5"/>
  <c r="L465" i="5"/>
  <c r="X464" i="5"/>
  <c r="AC466" i="5"/>
  <c r="AC463" i="5" s="1"/>
  <c r="AC464" i="5" s="1"/>
  <c r="AC462" i="5"/>
  <c r="AC459" i="5" s="1"/>
  <c r="AC460" i="5" s="1"/>
  <c r="H499" i="5"/>
  <c r="AC486" i="5"/>
  <c r="AC483" i="5" s="1"/>
  <c r="AC484" i="5" s="1"/>
  <c r="AC458" i="5"/>
  <c r="AC455" i="5" s="1"/>
  <c r="AC456" i="5" s="1"/>
  <c r="L486" i="5"/>
  <c r="M485" i="5"/>
  <c r="P470" i="5"/>
  <c r="M469" i="5"/>
  <c r="L470" i="5"/>
  <c r="AC473" i="5"/>
  <c r="AB474" i="5"/>
  <c r="Q590" i="5"/>
  <c r="Q587" i="5" s="1"/>
  <c r="Q588" i="5" s="1"/>
  <c r="P587" i="5"/>
  <c r="P591" i="5"/>
  <c r="U575" i="5"/>
  <c r="U576" i="5" s="1"/>
  <c r="U578" i="5"/>
  <c r="L594" i="5"/>
  <c r="M593" i="5"/>
  <c r="T589" i="5"/>
  <c r="T593" i="5"/>
  <c r="AC593" i="5"/>
  <c r="AB594" i="5"/>
  <c r="P553" i="5"/>
  <c r="AB558" i="5"/>
  <c r="AC566" i="5"/>
  <c r="AC563" i="5" s="1"/>
  <c r="AC564" i="5" s="1"/>
  <c r="I563" i="5"/>
  <c r="I564" i="5" s="1"/>
  <c r="I566" i="5"/>
  <c r="Y530" i="5"/>
  <c r="Y527" i="5" s="1"/>
  <c r="Y528" i="5" s="1"/>
  <c r="Y482" i="5"/>
  <c r="Y479" i="5" s="1"/>
  <c r="Y470" i="5"/>
  <c r="Y467" i="5" s="1"/>
  <c r="Y468" i="5" s="1"/>
  <c r="I466" i="5"/>
  <c r="I463" i="5" s="1"/>
  <c r="I464" i="5" s="1"/>
  <c r="M546" i="5"/>
  <c r="M543" i="5" s="1"/>
  <c r="M544" i="5" s="1"/>
  <c r="Y546" i="5"/>
  <c r="Y543" i="5" s="1"/>
  <c r="Y544" i="5" s="1"/>
  <c r="Q542" i="5"/>
  <c r="Q539" i="5" s="1"/>
  <c r="Q540" i="5" s="1"/>
  <c r="H467" i="5"/>
  <c r="H471" i="5"/>
  <c r="AB463" i="5"/>
  <c r="L463" i="5"/>
  <c r="U586" i="5"/>
  <c r="U583" i="5"/>
  <c r="U584" i="5" s="1"/>
  <c r="Y582" i="5"/>
  <c r="Y579" i="5"/>
  <c r="Y580" i="5" s="1"/>
  <c r="P558" i="5"/>
  <c r="Q557" i="5"/>
  <c r="U538" i="5"/>
  <c r="U535" i="5" s="1"/>
  <c r="U536" i="5" s="1"/>
  <c r="Q534" i="5"/>
  <c r="Q531" i="5" s="1"/>
  <c r="Q532" i="5" s="1"/>
  <c r="Y534" i="5"/>
  <c r="Y531" i="5" s="1"/>
  <c r="Y532" i="5" s="1"/>
  <c r="X555" i="5"/>
  <c r="X559" i="5"/>
  <c r="L496" i="5"/>
  <c r="AB497" i="5"/>
  <c r="T495" i="5"/>
  <c r="I497" i="5"/>
  <c r="H498" i="5"/>
  <c r="L498" i="5"/>
  <c r="M497" i="5"/>
  <c r="L495" i="5"/>
  <c r="AB468" i="5"/>
  <c r="AB472" i="5"/>
  <c r="T465" i="5"/>
  <c r="M462" i="5"/>
  <c r="M459" i="5" s="1"/>
  <c r="M460" i="5" s="1"/>
  <c r="P502" i="5"/>
  <c r="AB498" i="5"/>
  <c r="AC497" i="5"/>
  <c r="X505" i="5"/>
  <c r="H501" i="5"/>
  <c r="H500" i="5"/>
  <c r="AB465" i="5"/>
  <c r="X508" i="5"/>
  <c r="T470" i="5"/>
  <c r="U469" i="5"/>
  <c r="Q594" i="5"/>
  <c r="Q591" i="5"/>
  <c r="Q592" i="5" s="1"/>
  <c r="H587" i="5"/>
  <c r="H591" i="5"/>
  <c r="M586" i="5"/>
  <c r="M583" i="5"/>
  <c r="M584" i="5" s="1"/>
  <c r="AC575" i="5"/>
  <c r="AC576" i="5" s="1"/>
  <c r="AC578" i="5"/>
  <c r="I578" i="5"/>
  <c r="I575" i="5" s="1"/>
  <c r="I576" i="5" s="1"/>
  <c r="M590" i="5"/>
  <c r="M587" i="5" s="1"/>
  <c r="M588" i="5" s="1"/>
  <c r="Q566" i="5"/>
  <c r="Q563" i="5" s="1"/>
  <c r="Q564" i="5" s="1"/>
  <c r="Y558" i="5"/>
  <c r="Y555" i="5" s="1"/>
  <c r="Y556" i="5" s="1"/>
  <c r="Q530" i="5"/>
  <c r="Q527" i="5" s="1"/>
  <c r="Q528" i="5" s="1"/>
  <c r="Y474" i="5"/>
  <c r="Y471" i="5" s="1"/>
  <c r="Y472" i="5" s="1"/>
  <c r="I470" i="5"/>
  <c r="I467" i="5" s="1"/>
  <c r="I468" i="5" s="1"/>
  <c r="L588" i="5"/>
  <c r="L592" i="5"/>
  <c r="X590" i="5"/>
  <c r="T588" i="5"/>
  <c r="T592" i="5"/>
  <c r="I570" i="5"/>
  <c r="I567" i="5"/>
  <c r="I568" i="5" s="1"/>
  <c r="U570" i="5"/>
  <c r="U567" i="5" s="1"/>
  <c r="U568" i="5" s="1"/>
  <c r="U546" i="5"/>
  <c r="U543" i="5" s="1"/>
  <c r="U544" i="5" s="1"/>
  <c r="P556" i="5"/>
  <c r="P560" i="5"/>
  <c r="M542" i="5"/>
  <c r="M539" i="5" s="1"/>
  <c r="M540" i="5" s="1"/>
  <c r="Y542" i="5"/>
  <c r="Y539" i="5" s="1"/>
  <c r="Y540" i="5" s="1"/>
  <c r="Q470" i="5"/>
  <c r="Q467" i="5" s="1"/>
  <c r="Q468" i="5" s="1"/>
  <c r="Q466" i="5"/>
  <c r="Q463" i="5" s="1"/>
  <c r="Q464" i="5" s="1"/>
  <c r="X463" i="5"/>
  <c r="H590" i="5"/>
  <c r="X592" i="5"/>
  <c r="X588" i="5"/>
  <c r="U582" i="5"/>
  <c r="U579" i="5" s="1"/>
  <c r="U580" i="5" s="1"/>
  <c r="M582" i="5"/>
  <c r="M579" i="5"/>
  <c r="M580" i="5" s="1"/>
  <c r="Y554" i="5"/>
  <c r="Y551" i="5" s="1"/>
  <c r="Y552" i="5" s="1"/>
  <c r="Q550" i="5"/>
  <c r="Q547" i="5" s="1"/>
  <c r="Q548" i="5" s="1"/>
  <c r="AC538" i="5"/>
  <c r="AC535" i="5" s="1"/>
  <c r="AC536" i="5" s="1"/>
  <c r="I538" i="5"/>
  <c r="I535" i="5" s="1"/>
  <c r="I536" i="5" s="1"/>
  <c r="I534" i="5"/>
  <c r="I531" i="5" s="1"/>
  <c r="I532" i="5" s="1"/>
  <c r="M534" i="5"/>
  <c r="M531" i="5" s="1"/>
  <c r="M532" i="5" s="1"/>
  <c r="P499" i="5"/>
  <c r="T496" i="5"/>
  <c r="X499" i="5"/>
  <c r="U485" i="5"/>
  <c r="T486" i="5"/>
  <c r="Q502" i="5"/>
  <c r="Q499" i="5" s="1"/>
  <c r="I485" i="5"/>
  <c r="H486" i="5"/>
  <c r="T468" i="5"/>
  <c r="T472" i="5"/>
  <c r="Q462" i="5"/>
  <c r="Q459" i="5" s="1"/>
  <c r="Q460" i="5" s="1"/>
  <c r="U498" i="5"/>
  <c r="U495" i="5" s="1"/>
  <c r="AB499" i="5"/>
  <c r="M482" i="5"/>
  <c r="M479" i="5" s="1"/>
  <c r="M480" i="5" s="1"/>
  <c r="M458" i="5"/>
  <c r="M455" i="5" s="1"/>
  <c r="M456" i="5" s="1"/>
  <c r="Q458" i="5"/>
  <c r="Q455" i="5" s="1"/>
  <c r="Q456" i="5" s="1"/>
  <c r="P464" i="5"/>
  <c r="U466" i="5"/>
  <c r="U463" i="5" s="1"/>
  <c r="Y586" i="5"/>
  <c r="Y583" i="5" s="1"/>
  <c r="Y584" i="5" s="1"/>
  <c r="P593" i="5"/>
  <c r="P589" i="5"/>
  <c r="M571" i="5"/>
  <c r="M572" i="5" s="1"/>
  <c r="M574" i="5"/>
  <c r="U574" i="5"/>
  <c r="U571" i="5" s="1"/>
  <c r="U572" i="5" s="1"/>
  <c r="Q575" i="5"/>
  <c r="Q576" i="5" s="1"/>
  <c r="Q578" i="5"/>
  <c r="L587" i="5"/>
  <c r="L591" i="5"/>
  <c r="X556" i="5"/>
  <c r="X560" i="5"/>
  <c r="AC590" i="5"/>
  <c r="AC587" i="5"/>
  <c r="AC588" i="5" s="1"/>
  <c r="H552" i="5"/>
  <c r="L558" i="5"/>
  <c r="M566" i="5"/>
  <c r="M563" i="5" s="1"/>
  <c r="M564" i="5" s="1"/>
  <c r="Y566" i="5"/>
  <c r="Y563" i="5" s="1"/>
  <c r="Y564" i="5" s="1"/>
  <c r="I558" i="5"/>
  <c r="I555" i="5" s="1"/>
  <c r="I556" i="5" s="1"/>
  <c r="M557" i="5"/>
  <c r="U557" i="5"/>
  <c r="H558" i="5"/>
  <c r="I530" i="5"/>
  <c r="I527" i="5" s="1"/>
  <c r="I528" i="5" s="1"/>
  <c r="I474" i="5"/>
  <c r="I471" i="5" s="1"/>
  <c r="I472" i="5" s="1"/>
  <c r="Q570" i="5"/>
  <c r="Q567" i="5" s="1"/>
  <c r="Q568" i="5" s="1"/>
  <c r="M570" i="5"/>
  <c r="M567" i="5" s="1"/>
  <c r="M568" i="5" s="1"/>
  <c r="M550" i="5"/>
  <c r="M547" i="5" s="1"/>
  <c r="M548" i="5" s="1"/>
  <c r="U550" i="5"/>
  <c r="U547" i="5" s="1"/>
  <c r="U548" i="5" s="1"/>
  <c r="AC546" i="5"/>
  <c r="AC543" i="5" s="1"/>
  <c r="AC544" i="5" s="1"/>
  <c r="I546" i="5"/>
  <c r="I543" i="5" s="1"/>
  <c r="I544" i="5" s="1"/>
  <c r="H555" i="5"/>
  <c r="H559" i="5"/>
  <c r="U542" i="5"/>
  <c r="U539" i="5" s="1"/>
  <c r="U540" i="5" s="1"/>
  <c r="U530" i="5"/>
  <c r="U527" i="5" s="1"/>
  <c r="U528" i="5" s="1"/>
  <c r="T463" i="5"/>
  <c r="Y462" i="5"/>
  <c r="Y459" i="5" s="1"/>
  <c r="Y460" i="5" s="1"/>
  <c r="H557" i="5"/>
  <c r="H561" i="5"/>
  <c r="I554" i="5"/>
  <c r="I551" i="5" s="1"/>
  <c r="I552" i="5" s="1"/>
  <c r="M554" i="5"/>
  <c r="M551" i="5" s="1"/>
  <c r="M552" i="5" s="1"/>
  <c r="U554" i="5"/>
  <c r="U551" i="5" s="1"/>
  <c r="U552" i="5" s="1"/>
  <c r="I550" i="5"/>
  <c r="I547" i="5" s="1"/>
  <c r="I548" i="5" s="1"/>
  <c r="Q538" i="5"/>
  <c r="Q535" i="5" s="1"/>
  <c r="Q536" i="5" s="1"/>
  <c r="U534" i="5"/>
  <c r="U531" i="5" s="1"/>
  <c r="U532" i="5" s="1"/>
  <c r="L501" i="5"/>
  <c r="Y494" i="5"/>
  <c r="Y491" i="5" s="1"/>
  <c r="Y492" i="5" s="1"/>
  <c r="Y485" i="5"/>
  <c r="X486" i="5"/>
  <c r="AB500" i="5"/>
  <c r="I482" i="5"/>
  <c r="I479" i="5" s="1"/>
  <c r="I480" i="5" s="1"/>
  <c r="I494" i="5"/>
  <c r="I491" i="5" s="1"/>
  <c r="I492" i="5" s="1"/>
  <c r="P501" i="5"/>
  <c r="P504" i="5"/>
  <c r="AB495" i="5"/>
  <c r="U458" i="5"/>
  <c r="U455" i="5" s="1"/>
  <c r="U456" i="5" s="1"/>
  <c r="Y458" i="5"/>
  <c r="Y455" i="5" s="1"/>
  <c r="Y456" i="5" s="1"/>
  <c r="T502" i="5"/>
  <c r="U501" i="5"/>
  <c r="M466" i="5"/>
  <c r="M463" i="5" s="1"/>
  <c r="M464" i="5" s="1"/>
  <c r="AC470" i="5"/>
  <c r="AC467" i="5" s="1"/>
  <c r="AC468" i="5" s="1"/>
  <c r="H434" i="5"/>
  <c r="H441" i="5"/>
  <c r="AC421" i="5"/>
  <c r="AC418" i="5" s="1"/>
  <c r="AC419" i="5" s="1"/>
  <c r="M429" i="5"/>
  <c r="M426" i="5" s="1"/>
  <c r="M427" i="5" s="1"/>
  <c r="Q429" i="5"/>
  <c r="Q426" i="5" s="1"/>
  <c r="Q427" i="5" s="1"/>
  <c r="Q381" i="5"/>
  <c r="Q378" i="5" s="1"/>
  <c r="H409" i="5"/>
  <c r="I377" i="5"/>
  <c r="I374" i="5" s="1"/>
  <c r="I375" i="5" s="1"/>
  <c r="M377" i="5"/>
  <c r="M374" i="5" s="1"/>
  <c r="M375" i="5" s="1"/>
  <c r="P409" i="5"/>
  <c r="M397" i="5"/>
  <c r="M394" i="5" s="1"/>
  <c r="M395" i="5" s="1"/>
  <c r="Y393" i="5"/>
  <c r="Y390" i="5" s="1"/>
  <c r="Y391" i="5" s="1"/>
  <c r="Q389" i="5"/>
  <c r="Q386" i="5" s="1"/>
  <c r="Q387" i="5" s="1"/>
  <c r="AC389" i="5"/>
  <c r="AC386" i="5" s="1"/>
  <c r="AC387" i="5" s="1"/>
  <c r="I385" i="5"/>
  <c r="I382" i="5" s="1"/>
  <c r="I383" i="5" s="1"/>
  <c r="U385" i="5"/>
  <c r="U382" i="5" s="1"/>
  <c r="U383" i="5" s="1"/>
  <c r="M433" i="5"/>
  <c r="M430" i="5"/>
  <c r="M431" i="5" s="1"/>
  <c r="L408" i="5"/>
  <c r="L412" i="5"/>
  <c r="AC349" i="5"/>
  <c r="AC346" i="5" s="1"/>
  <c r="AC347" i="5" s="1"/>
  <c r="L347" i="5"/>
  <c r="P350" i="5"/>
  <c r="AC436" i="5"/>
  <c r="AB437" i="5"/>
  <c r="AB349" i="5"/>
  <c r="I345" i="5"/>
  <c r="I342" i="5" s="1"/>
  <c r="I343" i="5" s="1"/>
  <c r="U408" i="5"/>
  <c r="T409" i="5"/>
  <c r="H404" i="5"/>
  <c r="AB347" i="5"/>
  <c r="X361" i="5"/>
  <c r="T319" i="5"/>
  <c r="T323" i="5"/>
  <c r="H322" i="5"/>
  <c r="Y333" i="5"/>
  <c r="Y330" i="5" s="1"/>
  <c r="Y331" i="5" s="1"/>
  <c r="AB319" i="5"/>
  <c r="AB323" i="5"/>
  <c r="L318" i="5"/>
  <c r="L322" i="5"/>
  <c r="U321" i="5"/>
  <c r="L325" i="5"/>
  <c r="M324" i="5"/>
  <c r="Y437" i="5"/>
  <c r="Y434" i="5" s="1"/>
  <c r="Y435" i="5" s="1"/>
  <c r="P444" i="5"/>
  <c r="P440" i="5"/>
  <c r="T434" i="5"/>
  <c r="Y409" i="5"/>
  <c r="Y406" i="5" s="1"/>
  <c r="Y407" i="5" s="1"/>
  <c r="T439" i="5"/>
  <c r="T443" i="5"/>
  <c r="AC425" i="5"/>
  <c r="AC422" i="5"/>
  <c r="AC423" i="5" s="1"/>
  <c r="I425" i="5"/>
  <c r="I422" i="5"/>
  <c r="P435" i="5"/>
  <c r="Y429" i="5"/>
  <c r="Y426" i="5"/>
  <c r="Y427" i="5" s="1"/>
  <c r="I381" i="5"/>
  <c r="I378" i="5" s="1"/>
  <c r="I379" i="5" s="1"/>
  <c r="X409" i="5"/>
  <c r="Q377" i="5"/>
  <c r="Q374" i="5" s="1"/>
  <c r="Q375" i="5" s="1"/>
  <c r="U377" i="5"/>
  <c r="U374" i="5" s="1"/>
  <c r="U375" i="5" s="1"/>
  <c r="M405" i="5"/>
  <c r="M402" i="5" s="1"/>
  <c r="M403" i="5" s="1"/>
  <c r="I397" i="5"/>
  <c r="I394" i="5" s="1"/>
  <c r="I395" i="5" s="1"/>
  <c r="U397" i="5"/>
  <c r="U394" i="5" s="1"/>
  <c r="U395" i="5" s="1"/>
  <c r="M393" i="5"/>
  <c r="M390" i="5" s="1"/>
  <c r="M391" i="5" s="1"/>
  <c r="Y389" i="5"/>
  <c r="Y386" i="5" s="1"/>
  <c r="Y387" i="5" s="1"/>
  <c r="Q385" i="5"/>
  <c r="Q382" i="5" s="1"/>
  <c r="Q383" i="5" s="1"/>
  <c r="AC385" i="5"/>
  <c r="AC382" i="5" s="1"/>
  <c r="AC383" i="5" s="1"/>
  <c r="U437" i="5"/>
  <c r="U434" i="5"/>
  <c r="U435" i="5" s="1"/>
  <c r="Q335" i="5"/>
  <c r="T408" i="5"/>
  <c r="T412" i="5"/>
  <c r="X411" i="5"/>
  <c r="X407" i="5"/>
  <c r="T348" i="5"/>
  <c r="M345" i="5"/>
  <c r="M342" i="5" s="1"/>
  <c r="M343" i="5" s="1"/>
  <c r="P437" i="5"/>
  <c r="AC408" i="5"/>
  <c r="AB409" i="5"/>
  <c r="T349" i="5"/>
  <c r="T347" i="5"/>
  <c r="Y345" i="5"/>
  <c r="Y342" i="5" s="1"/>
  <c r="Y343" i="5" s="1"/>
  <c r="M425" i="5"/>
  <c r="M422" i="5"/>
  <c r="M423" i="5" s="1"/>
  <c r="H350" i="5"/>
  <c r="P318" i="5"/>
  <c r="P322" i="5"/>
  <c r="H361" i="5"/>
  <c r="L319" i="5"/>
  <c r="L323" i="5"/>
  <c r="M309" i="5"/>
  <c r="M306" i="5" s="1"/>
  <c r="M307" i="5" s="1"/>
  <c r="Q309" i="5"/>
  <c r="Q306" i="5" s="1"/>
  <c r="Q307" i="5" s="1"/>
  <c r="Q333" i="5"/>
  <c r="Q330" i="5" s="1"/>
  <c r="Q331" i="5" s="1"/>
  <c r="U317" i="5"/>
  <c r="U314" i="5" s="1"/>
  <c r="H318" i="5"/>
  <c r="P315" i="5"/>
  <c r="M333" i="5"/>
  <c r="M330" i="5" s="1"/>
  <c r="M331" i="5" s="1"/>
  <c r="Q325" i="5"/>
  <c r="Q322" i="5" s="1"/>
  <c r="Q323" i="5" s="1"/>
  <c r="AB318" i="5"/>
  <c r="AB322" i="5"/>
  <c r="AC321" i="5"/>
  <c r="Y441" i="5"/>
  <c r="Y438" i="5"/>
  <c r="Y439" i="5" s="1"/>
  <c r="I437" i="5"/>
  <c r="I434" i="5"/>
  <c r="Q436" i="5"/>
  <c r="AB434" i="5"/>
  <c r="Q433" i="5"/>
  <c r="Q430" i="5"/>
  <c r="Q431" i="5" s="1"/>
  <c r="I433" i="5"/>
  <c r="I430" i="5"/>
  <c r="AB435" i="5"/>
  <c r="I408" i="5"/>
  <c r="P434" i="5"/>
  <c r="Y425" i="5"/>
  <c r="Y422" i="5"/>
  <c r="Y423" i="5" s="1"/>
  <c r="Q408" i="5"/>
  <c r="M421" i="5"/>
  <c r="M418" i="5"/>
  <c r="M419" i="5" s="1"/>
  <c r="I421" i="5"/>
  <c r="I418" i="5"/>
  <c r="I419" i="5" s="1"/>
  <c r="AC429" i="5"/>
  <c r="AC426" i="5" s="1"/>
  <c r="AC427" i="5" s="1"/>
  <c r="Y377" i="5"/>
  <c r="Y374" i="5" s="1"/>
  <c r="Y375" i="5" s="1"/>
  <c r="AC377" i="5"/>
  <c r="AC374" i="5" s="1"/>
  <c r="AC375" i="5" s="1"/>
  <c r="U405" i="5"/>
  <c r="U402" i="5" s="1"/>
  <c r="U403" i="5" s="1"/>
  <c r="AC405" i="5"/>
  <c r="AC402" i="5" s="1"/>
  <c r="AC403" i="5" s="1"/>
  <c r="M401" i="5"/>
  <c r="M398" i="5" s="1"/>
  <c r="M399" i="5" s="1"/>
  <c r="Q397" i="5"/>
  <c r="Q394" i="5" s="1"/>
  <c r="Q395" i="5" s="1"/>
  <c r="AC397" i="5"/>
  <c r="AC394" i="5" s="1"/>
  <c r="AC395" i="5" s="1"/>
  <c r="I393" i="5"/>
  <c r="I390" i="5" s="1"/>
  <c r="I391" i="5" s="1"/>
  <c r="U393" i="5"/>
  <c r="U390" i="5" s="1"/>
  <c r="U391" i="5" s="1"/>
  <c r="M389" i="5"/>
  <c r="M386" i="5" s="1"/>
  <c r="M387" i="5" s="1"/>
  <c r="Y385" i="5"/>
  <c r="Y382" i="5" s="1"/>
  <c r="Y383" i="5" s="1"/>
  <c r="Y360" i="5"/>
  <c r="Y357" i="5"/>
  <c r="Y354" i="5" s="1"/>
  <c r="Y355" i="5" s="1"/>
  <c r="Y353" i="5"/>
  <c r="Y350" i="5" s="1"/>
  <c r="Y351" i="5" s="1"/>
  <c r="M436" i="5"/>
  <c r="L437" i="5"/>
  <c r="H443" i="5"/>
  <c r="H439" i="5"/>
  <c r="T407" i="5"/>
  <c r="T411" i="5"/>
  <c r="AB346" i="5"/>
  <c r="AC337" i="5"/>
  <c r="AC334" i="5" s="1"/>
  <c r="AC335" i="5" s="1"/>
  <c r="I337" i="5"/>
  <c r="I334" i="5" s="1"/>
  <c r="I335" i="5" s="1"/>
  <c r="AB408" i="5"/>
  <c r="AB412" i="5"/>
  <c r="I349" i="5"/>
  <c r="I346" i="5" s="1"/>
  <c r="I347" i="5" s="1"/>
  <c r="Q349" i="5"/>
  <c r="Q346" i="5" s="1"/>
  <c r="P404" i="5"/>
  <c r="AB405" i="5"/>
  <c r="L349" i="5"/>
  <c r="M348" i="5"/>
  <c r="Q345" i="5"/>
  <c r="Q342" i="5" s="1"/>
  <c r="Y313" i="5"/>
  <c r="Y310" i="5" s="1"/>
  <c r="Q421" i="5"/>
  <c r="Q418" i="5" s="1"/>
  <c r="Q419" i="5" s="1"/>
  <c r="X404" i="5"/>
  <c r="Q353" i="5"/>
  <c r="Q350" i="5" s="1"/>
  <c r="P353" i="5"/>
  <c r="AB316" i="5"/>
  <c r="U309" i="5"/>
  <c r="U306" i="5" s="1"/>
  <c r="U307" i="5" s="1"/>
  <c r="Y309" i="5"/>
  <c r="Y306" i="5" s="1"/>
  <c r="Y307" i="5" s="1"/>
  <c r="M317" i="5"/>
  <c r="M314" i="5" s="1"/>
  <c r="M315" i="5" s="1"/>
  <c r="X318" i="5"/>
  <c r="X322" i="5"/>
  <c r="L352" i="5"/>
  <c r="T316" i="5"/>
  <c r="M321" i="5"/>
  <c r="M318" i="5" s="1"/>
  <c r="M319" i="5" s="1"/>
  <c r="Y320" i="5"/>
  <c r="X321" i="5"/>
  <c r="I440" i="5"/>
  <c r="Y433" i="5"/>
  <c r="Y430" i="5" s="1"/>
  <c r="Y431" i="5" s="1"/>
  <c r="X436" i="5"/>
  <c r="L434" i="5"/>
  <c r="X434" i="5"/>
  <c r="Y421" i="5"/>
  <c r="Y418" i="5"/>
  <c r="Y419" i="5" s="1"/>
  <c r="X441" i="5"/>
  <c r="I429" i="5"/>
  <c r="I426" i="5" s="1"/>
  <c r="I427" i="5" s="1"/>
  <c r="Q402" i="5"/>
  <c r="Q403" i="5" s="1"/>
  <c r="P405" i="5"/>
  <c r="U401" i="5"/>
  <c r="U398" i="5" s="1"/>
  <c r="U399" i="5" s="1"/>
  <c r="AC401" i="5"/>
  <c r="AC398" i="5" s="1"/>
  <c r="AC399" i="5" s="1"/>
  <c r="Y397" i="5"/>
  <c r="Y394" i="5" s="1"/>
  <c r="Y395" i="5" s="1"/>
  <c r="Q393" i="5"/>
  <c r="Q390" i="5" s="1"/>
  <c r="Q391" i="5" s="1"/>
  <c r="AC393" i="5"/>
  <c r="AC390" i="5" s="1"/>
  <c r="AC391" i="5" s="1"/>
  <c r="I389" i="5"/>
  <c r="I386" i="5" s="1"/>
  <c r="I387" i="5" s="1"/>
  <c r="U389" i="5"/>
  <c r="U386" i="5" s="1"/>
  <c r="U387" i="5" s="1"/>
  <c r="M385" i="5"/>
  <c r="M382" i="5" s="1"/>
  <c r="M383" i="5" s="1"/>
  <c r="I360" i="5"/>
  <c r="I357" i="5"/>
  <c r="I354" i="5" s="1"/>
  <c r="I355" i="5" s="1"/>
  <c r="I353" i="5"/>
  <c r="I350" i="5" s="1"/>
  <c r="I351" i="5" s="1"/>
  <c r="U440" i="5"/>
  <c r="T441" i="5"/>
  <c r="L436" i="5"/>
  <c r="H403" i="5"/>
  <c r="M408" i="5"/>
  <c r="L409" i="5"/>
  <c r="U348" i="5"/>
  <c r="L346" i="5"/>
  <c r="Y337" i="5"/>
  <c r="Y334" i="5" s="1"/>
  <c r="Y335" i="5" s="1"/>
  <c r="P403" i="5"/>
  <c r="Y349" i="5"/>
  <c r="Y346" i="5" s="1"/>
  <c r="Y347" i="5" s="1"/>
  <c r="AB440" i="5"/>
  <c r="AB444" i="5"/>
  <c r="AB348" i="5"/>
  <c r="T346" i="5"/>
  <c r="I313" i="5"/>
  <c r="I310" i="5" s="1"/>
  <c r="Q424" i="5"/>
  <c r="P425" i="5"/>
  <c r="I402" i="5"/>
  <c r="I403" i="5" s="1"/>
  <c r="X350" i="5"/>
  <c r="U333" i="5"/>
  <c r="U330" i="5" s="1"/>
  <c r="U331" i="5" s="1"/>
  <c r="Q321" i="5"/>
  <c r="Q318" i="5" s="1"/>
  <c r="Q319" i="5" s="1"/>
  <c r="L337" i="5"/>
  <c r="T318" i="5"/>
  <c r="T322" i="5"/>
  <c r="AC309" i="5"/>
  <c r="AC306" i="5" s="1"/>
  <c r="AC307" i="5" s="1"/>
  <c r="AC314" i="5"/>
  <c r="AC315" i="5" s="1"/>
  <c r="X315" i="5"/>
  <c r="X314" i="5"/>
  <c r="U337" i="5"/>
  <c r="U334" i="5" s="1"/>
  <c r="U335" i="5" s="1"/>
  <c r="AC333" i="5"/>
  <c r="AC330" i="5" s="1"/>
  <c r="AC331" i="5" s="1"/>
  <c r="I333" i="5"/>
  <c r="I330" i="5" s="1"/>
  <c r="I331" i="5" s="1"/>
  <c r="L316" i="5"/>
  <c r="T325" i="5"/>
  <c r="U324" i="5"/>
  <c r="Y317" i="5"/>
  <c r="Y314" i="5" s="1"/>
  <c r="Y315" i="5" s="1"/>
  <c r="AB325" i="5"/>
  <c r="AC324" i="5"/>
  <c r="M226" i="5"/>
  <c r="L288" i="5"/>
  <c r="M297" i="5"/>
  <c r="M298" i="5" s="1"/>
  <c r="M300" i="5"/>
  <c r="Y284" i="5"/>
  <c r="Y281" i="5" s="1"/>
  <c r="Y282" i="5" s="1"/>
  <c r="AC284" i="5"/>
  <c r="AC281" i="5" s="1"/>
  <c r="AC282" i="5" s="1"/>
  <c r="I288" i="5"/>
  <c r="I285" i="5" s="1"/>
  <c r="I286" i="5" s="1"/>
  <c r="U285" i="5"/>
  <c r="U286" i="5" s="1"/>
  <c r="U288" i="5"/>
  <c r="AC288" i="5"/>
  <c r="AC285" i="5" s="1"/>
  <c r="AC286" i="5" s="1"/>
  <c r="Q276" i="5"/>
  <c r="Q273" i="5" s="1"/>
  <c r="Q274" i="5" s="1"/>
  <c r="T286" i="5"/>
  <c r="Q260" i="5"/>
  <c r="Q257" i="5" s="1"/>
  <c r="Q258" i="5" s="1"/>
  <c r="Q244" i="5"/>
  <c r="Q241" i="5" s="1"/>
  <c r="Q242" i="5" s="1"/>
  <c r="H291" i="5"/>
  <c r="H295" i="5"/>
  <c r="Y252" i="5"/>
  <c r="Y249" i="5" s="1"/>
  <c r="Y250" i="5" s="1"/>
  <c r="U252" i="5"/>
  <c r="U249" i="5" s="1"/>
  <c r="U250" i="5" s="1"/>
  <c r="Q236" i="5"/>
  <c r="Q233" i="5" s="1"/>
  <c r="Q234" i="5" s="1"/>
  <c r="I228" i="5"/>
  <c r="I225" i="5" s="1"/>
  <c r="I226" i="5" s="1"/>
  <c r="AB259" i="5"/>
  <c r="AB263" i="5"/>
  <c r="AC248" i="5"/>
  <c r="AC245" i="5" s="1"/>
  <c r="AC246" i="5" s="1"/>
  <c r="I248" i="5"/>
  <c r="I245" i="5" s="1"/>
  <c r="I246" i="5" s="1"/>
  <c r="Y273" i="5"/>
  <c r="Y274" i="5" s="1"/>
  <c r="Y276" i="5"/>
  <c r="U272" i="5"/>
  <c r="U269" i="5"/>
  <c r="U270" i="5" s="1"/>
  <c r="L258" i="5"/>
  <c r="L262" i="5"/>
  <c r="Q256" i="5"/>
  <c r="Q253" i="5" s="1"/>
  <c r="Q254" i="5" s="1"/>
  <c r="T255" i="5"/>
  <c r="AB254" i="5"/>
  <c r="U240" i="5"/>
  <c r="U237" i="5" s="1"/>
  <c r="U238" i="5" s="1"/>
  <c r="Y200" i="5"/>
  <c r="Y197" i="5" s="1"/>
  <c r="Y198" i="5" s="1"/>
  <c r="Q160" i="5"/>
  <c r="Q157" i="5" s="1"/>
  <c r="Q158" i="5" s="1"/>
  <c r="H201" i="5"/>
  <c r="M200" i="5"/>
  <c r="M197" i="5" s="1"/>
  <c r="M198" i="5" s="1"/>
  <c r="U200" i="5"/>
  <c r="U197" i="5" s="1"/>
  <c r="AC192" i="5"/>
  <c r="AC189" i="5" s="1"/>
  <c r="AC190" i="5" s="1"/>
  <c r="I192" i="5"/>
  <c r="I189" i="5" s="1"/>
  <c r="I190" i="5" s="1"/>
  <c r="AC184" i="5"/>
  <c r="AC181" i="5" s="1"/>
  <c r="AC182" i="5" s="1"/>
  <c r="AB170" i="5"/>
  <c r="AB174" i="5"/>
  <c r="I273" i="5"/>
  <c r="I276" i="5"/>
  <c r="T253" i="5"/>
  <c r="I200" i="5"/>
  <c r="I197" i="5" s="1"/>
  <c r="I198" i="5" s="1"/>
  <c r="T204" i="5"/>
  <c r="AB214" i="5"/>
  <c r="L210" i="5"/>
  <c r="T264" i="5"/>
  <c r="U263" i="5"/>
  <c r="H203" i="5"/>
  <c r="L201" i="5"/>
  <c r="X204" i="5"/>
  <c r="I196" i="5"/>
  <c r="I193" i="5" s="1"/>
  <c r="I194" i="5" s="1"/>
  <c r="M188" i="5"/>
  <c r="M185" i="5" s="1"/>
  <c r="M186" i="5" s="1"/>
  <c r="U188" i="5"/>
  <c r="U185" i="5" s="1"/>
  <c r="U186" i="5" s="1"/>
  <c r="T170" i="5"/>
  <c r="T174" i="5"/>
  <c r="P170" i="5"/>
  <c r="P174" i="5"/>
  <c r="P169" i="5"/>
  <c r="P173" i="5"/>
  <c r="P201" i="5"/>
  <c r="Q168" i="5"/>
  <c r="Q165" i="5" s="1"/>
  <c r="Q166" i="5" s="1"/>
  <c r="X288" i="5"/>
  <c r="Y287" i="5"/>
  <c r="H288" i="5"/>
  <c r="I297" i="5"/>
  <c r="I298" i="5" s="1"/>
  <c r="I300" i="5"/>
  <c r="U297" i="5"/>
  <c r="U298" i="5" s="1"/>
  <c r="U300" i="5"/>
  <c r="AB292" i="5"/>
  <c r="L287" i="5"/>
  <c r="AC272" i="5"/>
  <c r="AC269" i="5" s="1"/>
  <c r="AC270" i="5" s="1"/>
  <c r="Q232" i="5"/>
  <c r="Q229" i="5" s="1"/>
  <c r="U244" i="5"/>
  <c r="U241" i="5" s="1"/>
  <c r="U242" i="5" s="1"/>
  <c r="Y244" i="5"/>
  <c r="Y241" i="5" s="1"/>
  <c r="Y242" i="5" s="1"/>
  <c r="P259" i="5"/>
  <c r="P263" i="5"/>
  <c r="U236" i="5"/>
  <c r="U233" i="5" s="1"/>
  <c r="U234" i="5" s="1"/>
  <c r="Y236" i="5"/>
  <c r="Y233" i="5" s="1"/>
  <c r="Y234" i="5" s="1"/>
  <c r="Q228" i="5"/>
  <c r="Q225" i="5" s="1"/>
  <c r="Q248" i="5"/>
  <c r="Q245" i="5" s="1"/>
  <c r="Q246" i="5" s="1"/>
  <c r="T276" i="5"/>
  <c r="U275" i="5"/>
  <c r="I259" i="5"/>
  <c r="P262" i="5"/>
  <c r="P258" i="5"/>
  <c r="H293" i="5"/>
  <c r="H289" i="5"/>
  <c r="L289" i="5"/>
  <c r="L293" i="5"/>
  <c r="M256" i="5"/>
  <c r="M253" i="5" s="1"/>
  <c r="M254" i="5" s="1"/>
  <c r="P199" i="5"/>
  <c r="AB204" i="5"/>
  <c r="X203" i="5"/>
  <c r="AC200" i="5"/>
  <c r="AC197" i="5" s="1"/>
  <c r="AC198" i="5" s="1"/>
  <c r="M196" i="5"/>
  <c r="M193" i="5" s="1"/>
  <c r="M194" i="5" s="1"/>
  <c r="U196" i="5"/>
  <c r="U193" i="5" s="1"/>
  <c r="U194" i="5" s="1"/>
  <c r="Q192" i="5"/>
  <c r="Q189" i="5" s="1"/>
  <c r="L170" i="5"/>
  <c r="L174" i="5"/>
  <c r="M259" i="5"/>
  <c r="L260" i="5"/>
  <c r="I204" i="5"/>
  <c r="I201" i="5" s="1"/>
  <c r="I202" i="5" s="1"/>
  <c r="X198" i="5"/>
  <c r="L211" i="5"/>
  <c r="T210" i="5"/>
  <c r="Y188" i="5"/>
  <c r="Y185" i="5" s="1"/>
  <c r="Y186" i="5" s="1"/>
  <c r="M180" i="5"/>
  <c r="M177" i="5" s="1"/>
  <c r="M178" i="5" s="1"/>
  <c r="Y164" i="5"/>
  <c r="Y161" i="5" s="1"/>
  <c r="AC160" i="5"/>
  <c r="AC157" i="5" s="1"/>
  <c r="AC158" i="5" s="1"/>
  <c r="U260" i="5"/>
  <c r="U257" i="5" s="1"/>
  <c r="U258" i="5" s="1"/>
  <c r="M240" i="5"/>
  <c r="M237" i="5" s="1"/>
  <c r="M238" i="5" s="1"/>
  <c r="AC240" i="5"/>
  <c r="AC237" i="5" s="1"/>
  <c r="AC238" i="5" s="1"/>
  <c r="I240" i="5"/>
  <c r="I237" i="5" s="1"/>
  <c r="I238" i="5" s="1"/>
  <c r="Q200" i="5"/>
  <c r="Q197" i="5" s="1"/>
  <c r="Q198" i="5" s="1"/>
  <c r="AC188" i="5"/>
  <c r="AC185" i="5" s="1"/>
  <c r="AC186" i="5" s="1"/>
  <c r="U184" i="5"/>
  <c r="U181" i="5" s="1"/>
  <c r="P168" i="5"/>
  <c r="U168" i="5"/>
  <c r="U165" i="5" s="1"/>
  <c r="L172" i="5"/>
  <c r="M171" i="5"/>
  <c r="X171" i="5"/>
  <c r="X175" i="5"/>
  <c r="T169" i="5"/>
  <c r="T173" i="5"/>
  <c r="Y171" i="5"/>
  <c r="X172" i="5"/>
  <c r="X174" i="5"/>
  <c r="X170" i="5"/>
  <c r="T288" i="5"/>
  <c r="Q297" i="5"/>
  <c r="Q298" i="5" s="1"/>
  <c r="Q300" i="5"/>
  <c r="AC297" i="5"/>
  <c r="AC298" i="5" s="1"/>
  <c r="AC300" i="5"/>
  <c r="AB288" i="5"/>
  <c r="X290" i="5"/>
  <c r="X294" i="5"/>
  <c r="I232" i="5"/>
  <c r="I229" i="5" s="1"/>
  <c r="I230" i="5" s="1"/>
  <c r="AC291" i="5"/>
  <c r="T289" i="5"/>
  <c r="T293" i="5"/>
  <c r="H290" i="5"/>
  <c r="H294" i="5"/>
  <c r="M276" i="5"/>
  <c r="M273" i="5" s="1"/>
  <c r="M274" i="5" s="1"/>
  <c r="AC252" i="5"/>
  <c r="AC249" i="5" s="1"/>
  <c r="AC250" i="5" s="1"/>
  <c r="Y228" i="5"/>
  <c r="Y225" i="5" s="1"/>
  <c r="Y226" i="5" s="1"/>
  <c r="M248" i="5"/>
  <c r="M245" i="5" s="1"/>
  <c r="M246" i="5" s="1"/>
  <c r="Y248" i="5"/>
  <c r="Y245" i="5" s="1"/>
  <c r="Y246" i="5" s="1"/>
  <c r="X291" i="5"/>
  <c r="X295" i="5"/>
  <c r="AC276" i="5"/>
  <c r="AC273" i="5" s="1"/>
  <c r="AC274" i="5" s="1"/>
  <c r="X264" i="5"/>
  <c r="Y263" i="5"/>
  <c r="X258" i="5"/>
  <c r="X262" i="5"/>
  <c r="Y256" i="5"/>
  <c r="Y253" i="5" s="1"/>
  <c r="Y254" i="5" s="1"/>
  <c r="U256" i="5"/>
  <c r="U253" i="5" s="1"/>
  <c r="U254" i="5" s="1"/>
  <c r="Y203" i="5"/>
  <c r="M204" i="5"/>
  <c r="M201" i="5" s="1"/>
  <c r="M202" i="5" s="1"/>
  <c r="U203" i="5"/>
  <c r="P204" i="5"/>
  <c r="AC196" i="5"/>
  <c r="AC193" i="5" s="1"/>
  <c r="AC194" i="5" s="1"/>
  <c r="M192" i="5"/>
  <c r="M189" i="5" s="1"/>
  <c r="M190" i="5" s="1"/>
  <c r="Y192" i="5"/>
  <c r="Y189" i="5" s="1"/>
  <c r="Y190" i="5" s="1"/>
  <c r="Y184" i="5"/>
  <c r="Y181" i="5" s="1"/>
  <c r="Y182" i="5" s="1"/>
  <c r="AC264" i="5"/>
  <c r="AC261" i="5" s="1"/>
  <c r="AC262" i="5" s="1"/>
  <c r="AB253" i="5"/>
  <c r="L253" i="5"/>
  <c r="Q184" i="5"/>
  <c r="Q181" i="5" s="1"/>
  <c r="Q182" i="5" s="1"/>
  <c r="U180" i="5"/>
  <c r="U177" i="5" s="1"/>
  <c r="U178" i="5" s="1"/>
  <c r="I164" i="5"/>
  <c r="I161" i="5" s="1"/>
  <c r="U160" i="5"/>
  <c r="U157" i="5" s="1"/>
  <c r="T260" i="5"/>
  <c r="Q240" i="5"/>
  <c r="Q237" i="5" s="1"/>
  <c r="Q238" i="5" s="1"/>
  <c r="T211" i="5"/>
  <c r="AB201" i="5"/>
  <c r="H204" i="5"/>
  <c r="I184" i="5"/>
  <c r="I181" i="5" s="1"/>
  <c r="I182" i="5" s="1"/>
  <c r="AB167" i="5"/>
  <c r="T172" i="5"/>
  <c r="U171" i="5"/>
  <c r="AB172" i="5"/>
  <c r="AC171" i="5"/>
  <c r="M168" i="5"/>
  <c r="M165" i="5" s="1"/>
  <c r="M166" i="5" s="1"/>
  <c r="H169" i="5"/>
  <c r="T165" i="5"/>
  <c r="X169" i="5"/>
  <c r="X173" i="5"/>
  <c r="P288" i="5"/>
  <c r="Y297" i="5"/>
  <c r="Y298" i="5" s="1"/>
  <c r="Y300" i="5"/>
  <c r="M284" i="5"/>
  <c r="M281" i="5"/>
  <c r="M282" i="5" s="1"/>
  <c r="Q287" i="5"/>
  <c r="M287" i="5"/>
  <c r="M272" i="5"/>
  <c r="M269" i="5"/>
  <c r="M270" i="5" s="1"/>
  <c r="P290" i="5"/>
  <c r="P294" i="5"/>
  <c r="I244" i="5"/>
  <c r="I241" i="5" s="1"/>
  <c r="I252" i="5"/>
  <c r="I249" i="5" s="1"/>
  <c r="I236" i="5"/>
  <c r="I233" i="5" s="1"/>
  <c r="U228" i="5"/>
  <c r="U225" i="5" s="1"/>
  <c r="U226" i="5" s="1"/>
  <c r="P260" i="5"/>
  <c r="I272" i="5"/>
  <c r="I269" i="5" s="1"/>
  <c r="P261" i="5"/>
  <c r="P257" i="5"/>
  <c r="AB289" i="5"/>
  <c r="AB293" i="5"/>
  <c r="I256" i="5"/>
  <c r="I253" i="5" s="1"/>
  <c r="I254" i="5" s="1"/>
  <c r="AC256" i="5"/>
  <c r="AC253" i="5" s="1"/>
  <c r="AC254" i="5" s="1"/>
  <c r="T256" i="5"/>
  <c r="H198" i="5"/>
  <c r="L204" i="5"/>
  <c r="I187" i="5"/>
  <c r="AB211" i="5"/>
  <c r="P202" i="5"/>
  <c r="AC203" i="5"/>
  <c r="X201" i="5"/>
  <c r="U192" i="5"/>
  <c r="U189" i="5" s="1"/>
  <c r="U190" i="5" s="1"/>
  <c r="M184" i="5"/>
  <c r="M181" i="5" s="1"/>
  <c r="M182" i="5" s="1"/>
  <c r="T175" i="5"/>
  <c r="T171" i="5"/>
  <c r="X261" i="5"/>
  <c r="X257" i="5"/>
  <c r="AC180" i="5"/>
  <c r="AC177" i="5" s="1"/>
  <c r="AC178" i="5" s="1"/>
  <c r="M160" i="5"/>
  <c r="M157" i="5" s="1"/>
  <c r="M158" i="5" s="1"/>
  <c r="Y240" i="5"/>
  <c r="Y237" i="5" s="1"/>
  <c r="Y238" i="5" s="1"/>
  <c r="Q203" i="5"/>
  <c r="T201" i="5"/>
  <c r="Q196" i="5"/>
  <c r="Q193" i="5" s="1"/>
  <c r="I171" i="5"/>
  <c r="H172" i="5"/>
  <c r="L167" i="5"/>
  <c r="AC168" i="5"/>
  <c r="AC165" i="5" s="1"/>
  <c r="AC166" i="5" s="1"/>
  <c r="AB169" i="5"/>
  <c r="AB173" i="5"/>
  <c r="L169" i="5"/>
  <c r="L173" i="5"/>
  <c r="Y168" i="5"/>
  <c r="Y165" i="5" s="1"/>
  <c r="Y166" i="5" s="1"/>
  <c r="X165" i="5"/>
  <c r="I107" i="5"/>
  <c r="I104" i="5" s="1"/>
  <c r="I105" i="5" s="1"/>
  <c r="I124" i="5"/>
  <c r="I125" i="5" s="1"/>
  <c r="Q16" i="5"/>
  <c r="Q17" i="5" s="1"/>
  <c r="U124" i="5"/>
  <c r="U125" i="5" s="1"/>
  <c r="I120" i="5"/>
  <c r="I121" i="5" s="1"/>
  <c r="U120" i="5"/>
  <c r="U121" i="5" s="1"/>
  <c r="Y131" i="5"/>
  <c r="Y128" i="5" s="1"/>
  <c r="Y129" i="5" s="1"/>
  <c r="I151" i="5"/>
  <c r="I148" i="5"/>
  <c r="I149" i="5" s="1"/>
  <c r="Q104" i="5"/>
  <c r="Q105" i="5" s="1"/>
  <c r="M131" i="5"/>
  <c r="M128" i="5"/>
  <c r="M129" i="5" s="1"/>
  <c r="Y119" i="5"/>
  <c r="Y116" i="5" s="1"/>
  <c r="Y117" i="5" s="1"/>
  <c r="Q131" i="5"/>
  <c r="Q128" i="5"/>
  <c r="Q129" i="5" s="1"/>
  <c r="U119" i="5"/>
  <c r="U116" i="5" s="1"/>
  <c r="U117" i="5" s="1"/>
  <c r="Q119" i="5"/>
  <c r="Q116" i="5"/>
  <c r="Q117" i="5" s="1"/>
  <c r="I131" i="5"/>
  <c r="I128" i="5" s="1"/>
  <c r="I129" i="5" s="1"/>
  <c r="I55" i="5"/>
  <c r="I52" i="5" s="1"/>
  <c r="I53" i="5" s="1"/>
  <c r="U131" i="5"/>
  <c r="U128" i="5"/>
  <c r="U129" i="5" s="1"/>
  <c r="AC120" i="5"/>
  <c r="AC121" i="5" s="1"/>
  <c r="Y8" i="5"/>
  <c r="Y120" i="5"/>
  <c r="Y121" i="5" s="1"/>
  <c r="M119" i="5"/>
  <c r="M116" i="5" s="1"/>
  <c r="M117" i="5" s="1"/>
  <c r="Q31" i="5"/>
  <c r="Q28" i="5" s="1"/>
  <c r="Q29" i="5" s="1"/>
  <c r="I119" i="5"/>
  <c r="I116" i="5"/>
  <c r="I117" i="5" s="1"/>
  <c r="Q151" i="5"/>
  <c r="Q148" i="5"/>
  <c r="Q149" i="5" s="1"/>
  <c r="AB140" i="5"/>
  <c r="Z144" i="5"/>
  <c r="AB144" i="5" s="1"/>
  <c r="Z147" i="5"/>
  <c r="AB143" i="5"/>
  <c r="AC142" i="5"/>
  <c r="AC143" i="5" s="1"/>
  <c r="V147" i="5"/>
  <c r="X143" i="5"/>
  <c r="Y142" i="5"/>
  <c r="X142" i="5"/>
  <c r="W146" i="5"/>
  <c r="X146" i="5" s="1"/>
  <c r="W145" i="5"/>
  <c r="X145" i="5" s="1"/>
  <c r="X141" i="5"/>
  <c r="R143" i="5"/>
  <c r="T139" i="5"/>
  <c r="T136" i="5"/>
  <c r="R140" i="5"/>
  <c r="Q139" i="5"/>
  <c r="P140" i="5"/>
  <c r="N144" i="5"/>
  <c r="P144" i="5" s="1"/>
  <c r="O141" i="5"/>
  <c r="P137" i="5"/>
  <c r="N147" i="5"/>
  <c r="P143" i="5"/>
  <c r="Q142" i="5"/>
  <c r="O146" i="5"/>
  <c r="P146" i="5" s="1"/>
  <c r="P142" i="5"/>
  <c r="J143" i="5"/>
  <c r="L139" i="5"/>
  <c r="L140" i="5"/>
  <c r="J144" i="5"/>
  <c r="L144" i="5" s="1"/>
  <c r="I143" i="5"/>
  <c r="I136" i="5"/>
  <c r="I137" i="5" s="1"/>
  <c r="AB127" i="5"/>
  <c r="AC126" i="5"/>
  <c r="Y126" i="5"/>
  <c r="Q123" i="5"/>
  <c r="Q120" i="5"/>
  <c r="Q121" i="5" s="1"/>
  <c r="Q127" i="5"/>
  <c r="Q124" i="5" s="1"/>
  <c r="Q125" i="5" s="1"/>
  <c r="M120" i="5"/>
  <c r="M121" i="5" s="1"/>
  <c r="L127" i="5"/>
  <c r="M126" i="5"/>
  <c r="AC111" i="5"/>
  <c r="AC108" i="5" s="1"/>
  <c r="AC109" i="5" s="1"/>
  <c r="AA113" i="5"/>
  <c r="AB113" i="5" s="1"/>
  <c r="AB109" i="5"/>
  <c r="AB104" i="5"/>
  <c r="Z108" i="5"/>
  <c r="AB111" i="5"/>
  <c r="Z115" i="5"/>
  <c r="X111" i="5"/>
  <c r="V115" i="5"/>
  <c r="W114" i="5"/>
  <c r="X114" i="5" s="1"/>
  <c r="X110" i="5"/>
  <c r="W113" i="5"/>
  <c r="X113" i="5" s="1"/>
  <c r="X109" i="5"/>
  <c r="T111" i="5"/>
  <c r="R115" i="5"/>
  <c r="R108" i="5"/>
  <c r="T104" i="5"/>
  <c r="N115" i="5"/>
  <c r="P111" i="5"/>
  <c r="P104" i="5"/>
  <c r="N108" i="5"/>
  <c r="J115" i="5"/>
  <c r="L111" i="5"/>
  <c r="L108" i="5"/>
  <c r="J112" i="5"/>
  <c r="L112" i="5" s="1"/>
  <c r="AB51" i="5"/>
  <c r="AC50" i="5"/>
  <c r="AB58" i="5"/>
  <c r="AB52" i="5"/>
  <c r="AB57" i="5"/>
  <c r="X56" i="5"/>
  <c r="X54" i="5"/>
  <c r="X49" i="5"/>
  <c r="X59" i="5"/>
  <c r="Y58" i="5"/>
  <c r="Y55" i="5"/>
  <c r="Y52" i="5" s="1"/>
  <c r="Y53" i="5" s="1"/>
  <c r="T56" i="5"/>
  <c r="T55" i="5"/>
  <c r="U54" i="5"/>
  <c r="U51" i="5"/>
  <c r="U48" i="5" s="1"/>
  <c r="T49" i="5"/>
  <c r="T54" i="5"/>
  <c r="P51" i="5"/>
  <c r="P55" i="5"/>
  <c r="Q54" i="5"/>
  <c r="P54" i="5"/>
  <c r="P52" i="5"/>
  <c r="Q51" i="5"/>
  <c r="Q48" i="5" s="1"/>
  <c r="Q49" i="5" s="1"/>
  <c r="P48" i="5"/>
  <c r="P53" i="5"/>
  <c r="L58" i="5"/>
  <c r="L57" i="5"/>
  <c r="L55" i="5"/>
  <c r="M54" i="5"/>
  <c r="L52" i="5"/>
  <c r="M51" i="5"/>
  <c r="M48" i="5" s="1"/>
  <c r="M49" i="5" s="1"/>
  <c r="I24" i="5"/>
  <c r="I25" i="5" s="1"/>
  <c r="AB26" i="5"/>
  <c r="AB22" i="5"/>
  <c r="AB17" i="5"/>
  <c r="AB27" i="5"/>
  <c r="AB23" i="5"/>
  <c r="AB20" i="5"/>
  <c r="AB24" i="5"/>
  <c r="X26" i="5"/>
  <c r="X22" i="5"/>
  <c r="X27" i="5"/>
  <c r="X23" i="5"/>
  <c r="X25" i="5"/>
  <c r="X21" i="5"/>
  <c r="T27" i="5"/>
  <c r="T23" i="5"/>
  <c r="T18" i="5"/>
  <c r="T25" i="5"/>
  <c r="T21" i="5"/>
  <c r="T16" i="5"/>
  <c r="P16" i="5"/>
  <c r="P22" i="5"/>
  <c r="P21" i="5"/>
  <c r="P25" i="5"/>
  <c r="P27" i="5"/>
  <c r="P23" i="5"/>
  <c r="I132" i="5"/>
  <c r="I133" i="5" s="1"/>
  <c r="Q12" i="5"/>
  <c r="Q13" i="5" s="1"/>
  <c r="Y24" i="5"/>
  <c r="Y25" i="5" s="1"/>
  <c r="I35" i="5"/>
  <c r="I32" i="5" s="1"/>
  <c r="I33" i="5" s="1"/>
  <c r="U35" i="5"/>
  <c r="U32" i="5" s="1"/>
  <c r="U33" i="5" s="1"/>
  <c r="Y35" i="5"/>
  <c r="Y32" i="5" s="1"/>
  <c r="Y33" i="5" s="1"/>
  <c r="M35" i="5"/>
  <c r="M32" i="5" s="1"/>
  <c r="M33" i="5" s="1"/>
  <c r="Q35" i="5"/>
  <c r="Q32" i="5" s="1"/>
  <c r="Q33" i="5" s="1"/>
  <c r="Y39" i="5"/>
  <c r="Y36" i="5" s="1"/>
  <c r="Y37" i="5" s="1"/>
  <c r="I39" i="5"/>
  <c r="I36" i="5" s="1"/>
  <c r="I37" i="5" s="1"/>
  <c r="U39" i="5"/>
  <c r="U36" i="5" s="1"/>
  <c r="M39" i="5"/>
  <c r="M36" i="5" s="1"/>
  <c r="M37" i="5" s="1"/>
  <c r="Q39" i="5"/>
  <c r="Q36" i="5" s="1"/>
  <c r="Q37" i="5" s="1"/>
  <c r="AC39" i="5"/>
  <c r="AC36" i="5" s="1"/>
  <c r="AC37" i="5" s="1"/>
  <c r="M47" i="5"/>
  <c r="M44" i="5" s="1"/>
  <c r="M45" i="5" s="1"/>
  <c r="AC47" i="5"/>
  <c r="AC44" i="5" s="1"/>
  <c r="AC45" i="5" s="1"/>
  <c r="Q47" i="5"/>
  <c r="Q44" i="5" s="1"/>
  <c r="Q45" i="5" s="1"/>
  <c r="U47" i="5"/>
  <c r="U44" i="5" s="1"/>
  <c r="I47" i="5"/>
  <c r="I44" i="5" s="1"/>
  <c r="I45" i="5" s="1"/>
  <c r="I63" i="5"/>
  <c r="I60" i="5" s="1"/>
  <c r="I61" i="5" s="1"/>
  <c r="I67" i="5"/>
  <c r="AC23" i="5"/>
  <c r="AC20" i="5" s="1"/>
  <c r="U19" i="5"/>
  <c r="U16" i="5" s="1"/>
  <c r="U17" i="5" s="1"/>
  <c r="U27" i="5"/>
  <c r="U23" i="5"/>
  <c r="AC27" i="5"/>
  <c r="AC24" i="5" s="1"/>
  <c r="AC25" i="5" s="1"/>
  <c r="U15" i="5"/>
  <c r="U12" i="5" s="1"/>
  <c r="U13" i="5" s="1"/>
  <c r="AC19" i="5"/>
  <c r="AC16" i="5" s="1"/>
  <c r="AC17" i="5" s="1"/>
  <c r="AC15" i="5"/>
  <c r="AC12" i="5" s="1"/>
  <c r="M135" i="5"/>
  <c r="M132" i="5" s="1"/>
  <c r="M133" i="5" s="1"/>
  <c r="AC139" i="5"/>
  <c r="AC136" i="5"/>
  <c r="AC137" i="5" s="1"/>
  <c r="U139" i="5"/>
  <c r="U136" i="5"/>
  <c r="U137" i="5" s="1"/>
  <c r="AC135" i="5"/>
  <c r="AC132" i="5"/>
  <c r="AC133" i="5" s="1"/>
  <c r="M139" i="5"/>
  <c r="M136" i="5"/>
  <c r="M137" i="5" s="1"/>
  <c r="U135" i="5"/>
  <c r="U132" i="5"/>
  <c r="U133" i="5" s="1"/>
  <c r="Y111" i="5"/>
  <c r="Y108" i="5" s="1"/>
  <c r="Y109" i="5" s="1"/>
  <c r="M111" i="5"/>
  <c r="M108" i="5" s="1"/>
  <c r="M109" i="5" s="1"/>
  <c r="U111" i="5"/>
  <c r="U108" i="5" s="1"/>
  <c r="U109" i="5" s="1"/>
  <c r="Q111" i="5"/>
  <c r="Q108" i="5" s="1"/>
  <c r="Q109" i="5" s="1"/>
  <c r="I99" i="5"/>
  <c r="I96" i="5" s="1"/>
  <c r="I97" i="5" s="1"/>
  <c r="M96" i="5"/>
  <c r="M97" i="5" s="1"/>
  <c r="Q99" i="5"/>
  <c r="Q96" i="5" s="1"/>
  <c r="Q97" i="5" s="1"/>
  <c r="Q92" i="5"/>
  <c r="Q93" i="5" s="1"/>
  <c r="I88" i="5"/>
  <c r="I89" i="5" s="1"/>
  <c r="I87" i="5"/>
  <c r="I84" i="5" s="1"/>
  <c r="I85" i="5" s="1"/>
  <c r="I81" i="5"/>
  <c r="AC103" i="5"/>
  <c r="AC100" i="5" s="1"/>
  <c r="AC101" i="5" s="1"/>
  <c r="M95" i="5"/>
  <c r="M92" i="5" s="1"/>
  <c r="AC87" i="5"/>
  <c r="AC84" i="5" s="1"/>
  <c r="AC85" i="5" s="1"/>
  <c r="U87" i="5"/>
  <c r="U84" i="5" s="1"/>
  <c r="U85" i="5" s="1"/>
  <c r="M83" i="5"/>
  <c r="M80" i="5" s="1"/>
  <c r="M81" i="5" s="1"/>
  <c r="U107" i="5"/>
  <c r="U104" i="5" s="1"/>
  <c r="U105" i="5" s="1"/>
  <c r="M103" i="5"/>
  <c r="M100" i="5" s="1"/>
  <c r="M101" i="5" s="1"/>
  <c r="AC95" i="5"/>
  <c r="AC92" i="5" s="1"/>
  <c r="AC93" i="5" s="1"/>
  <c r="U91" i="5"/>
  <c r="U88" i="5" s="1"/>
  <c r="M87" i="5"/>
  <c r="M84" i="5" s="1"/>
  <c r="U83" i="5"/>
  <c r="U80" i="5" s="1"/>
  <c r="U81" i="5" s="1"/>
  <c r="AC107" i="5"/>
  <c r="AC104" i="5" s="1"/>
  <c r="AC105" i="5" s="1"/>
  <c r="U103" i="5"/>
  <c r="U100" i="5" s="1"/>
  <c r="U101" i="5" s="1"/>
  <c r="AC91" i="5"/>
  <c r="AC88" i="5" s="1"/>
  <c r="AC89" i="5" s="1"/>
  <c r="M107" i="5"/>
  <c r="M104" i="5" s="1"/>
  <c r="M105" i="5" s="1"/>
  <c r="AC99" i="5"/>
  <c r="AC96" i="5" s="1"/>
  <c r="AC97" i="5" s="1"/>
  <c r="U95" i="5"/>
  <c r="U92" i="5" s="1"/>
  <c r="U93" i="5" s="1"/>
  <c r="M91" i="5"/>
  <c r="M88" i="5" s="1"/>
  <c r="M89" i="5" s="1"/>
  <c r="AC83" i="5"/>
  <c r="AC80" i="5" s="1"/>
  <c r="AC81" i="5" s="1"/>
  <c r="I889" i="5" l="1"/>
  <c r="I890" i="5" s="1"/>
  <c r="I892" i="5"/>
  <c r="D277" i="5"/>
  <c r="D280" i="5" s="1"/>
  <c r="I50" i="4" s="1"/>
  <c r="D91" i="4" s="1"/>
  <c r="D338" i="5"/>
  <c r="D341" i="5" s="1"/>
  <c r="L28" i="4" s="1"/>
  <c r="I13" i="5"/>
  <c r="I11" i="5" s="1"/>
  <c r="I9" i="5" s="1"/>
  <c r="G12" i="4"/>
  <c r="D829" i="5"/>
  <c r="S39" i="4" s="1"/>
  <c r="L80" i="4" s="1"/>
  <c r="I111" i="5"/>
  <c r="I108" i="5" s="1"/>
  <c r="I109" i="5" s="1"/>
  <c r="D326" i="5"/>
  <c r="J25" i="4" s="1"/>
  <c r="D595" i="5"/>
  <c r="M55" i="4" s="1"/>
  <c r="I96" i="4" s="1"/>
  <c r="H147" i="5"/>
  <c r="I146" i="5"/>
  <c r="D789" i="5"/>
  <c r="S29" i="4" s="1"/>
  <c r="L70" i="4" s="1"/>
  <c r="L12" i="4"/>
  <c r="H115" i="5"/>
  <c r="D114" i="5"/>
  <c r="I114" i="5"/>
  <c r="D523" i="5"/>
  <c r="D526" i="5" s="1"/>
  <c r="O37" i="4" s="1"/>
  <c r="G78" i="4" s="1"/>
  <c r="O114" i="5"/>
  <c r="P114" i="5" s="1"/>
  <c r="P110" i="5"/>
  <c r="H110" i="5"/>
  <c r="G114" i="5"/>
  <c r="H114" i="5" s="1"/>
  <c r="D773" i="5"/>
  <c r="D776" i="5" s="1"/>
  <c r="U25" i="4" s="1"/>
  <c r="J66" i="4" s="1"/>
  <c r="D265" i="5"/>
  <c r="D268" i="5" s="1"/>
  <c r="I47" i="4" s="1"/>
  <c r="D88" i="4" s="1"/>
  <c r="D744" i="5"/>
  <c r="D414" i="5"/>
  <c r="J47" i="4" s="1"/>
  <c r="I793" i="5"/>
  <c r="I794" i="5" s="1"/>
  <c r="D28" i="5"/>
  <c r="D31" i="5" s="1"/>
  <c r="D624" i="5"/>
  <c r="D571" i="5"/>
  <c r="AC140" i="5"/>
  <c r="AC141" i="5" s="1"/>
  <c r="D821" i="5"/>
  <c r="D551" i="5"/>
  <c r="H67" i="5"/>
  <c r="H62" i="5"/>
  <c r="I64" i="5"/>
  <c r="I65" i="5" s="1"/>
  <c r="H61" i="5"/>
  <c r="H60" i="5"/>
  <c r="D720" i="5"/>
  <c r="I689" i="5"/>
  <c r="D688" i="5"/>
  <c r="D475" i="5"/>
  <c r="D446" i="5"/>
  <c r="D382" i="5"/>
  <c r="D893" i="5"/>
  <c r="D873" i="5"/>
  <c r="D833" i="5"/>
  <c r="D793" i="5"/>
  <c r="I842" i="5"/>
  <c r="D841" i="5"/>
  <c r="I862" i="5"/>
  <c r="D861" i="5"/>
  <c r="D837" i="5"/>
  <c r="D785" i="5"/>
  <c r="D825" i="5"/>
  <c r="D563" i="5"/>
  <c r="D487" i="5"/>
  <c r="D394" i="5"/>
  <c r="D285" i="5"/>
  <c r="D297" i="5"/>
  <c r="D300" i="5" s="1"/>
  <c r="I282" i="5"/>
  <c r="D281" i="5"/>
  <c r="D491" i="5"/>
  <c r="D120" i="5"/>
  <c r="Y762" i="5"/>
  <c r="D761" i="5"/>
  <c r="I755" i="5"/>
  <c r="I753" i="5" s="1"/>
  <c r="D753" i="5" s="1"/>
  <c r="I758" i="5"/>
  <c r="I756" i="5" s="1"/>
  <c r="I754" i="5" s="1"/>
  <c r="Q782" i="5"/>
  <c r="Q798" i="5"/>
  <c r="AB854" i="5"/>
  <c r="AB858" i="5"/>
  <c r="AC860" i="5"/>
  <c r="AC857" i="5" s="1"/>
  <c r="AC858" i="5" s="1"/>
  <c r="X765" i="5"/>
  <c r="X769" i="5"/>
  <c r="T854" i="5"/>
  <c r="T858" i="5"/>
  <c r="AC800" i="5"/>
  <c r="AC797" i="5" s="1"/>
  <c r="AC798" i="5" s="1"/>
  <c r="L804" i="5"/>
  <c r="M803" i="5"/>
  <c r="P801" i="5"/>
  <c r="AB765" i="5"/>
  <c r="AB769" i="5"/>
  <c r="U859" i="5"/>
  <c r="T860" i="5"/>
  <c r="L853" i="5"/>
  <c r="L857" i="5"/>
  <c r="U772" i="5"/>
  <c r="H811" i="5"/>
  <c r="AB767" i="5"/>
  <c r="AB771" i="5"/>
  <c r="X801" i="5"/>
  <c r="Y852" i="5"/>
  <c r="Y849" i="5" s="1"/>
  <c r="Y850" i="5" s="1"/>
  <c r="D881" i="5"/>
  <c r="I882" i="5"/>
  <c r="AC765" i="5"/>
  <c r="AC766" i="5" s="1"/>
  <c r="I800" i="5"/>
  <c r="I797" i="5" s="1"/>
  <c r="I798" i="5" s="1"/>
  <c r="L860" i="5"/>
  <c r="M859" i="5"/>
  <c r="P860" i="5"/>
  <c r="Q859" i="5"/>
  <c r="M892" i="5"/>
  <c r="M889" i="5"/>
  <c r="M890" i="5" s="1"/>
  <c r="X810" i="5"/>
  <c r="P808" i="5"/>
  <c r="Q807" i="5"/>
  <c r="L801" i="5"/>
  <c r="H801" i="5"/>
  <c r="P892" i="5"/>
  <c r="Q891" i="5"/>
  <c r="X853" i="5"/>
  <c r="X857" i="5"/>
  <c r="M866" i="5"/>
  <c r="D865" i="5"/>
  <c r="I854" i="5"/>
  <c r="AB885" i="5"/>
  <c r="AB889" i="5"/>
  <c r="AC803" i="5"/>
  <c r="AB804" i="5"/>
  <c r="U766" i="5"/>
  <c r="P770" i="5"/>
  <c r="P766" i="5"/>
  <c r="AB803" i="5"/>
  <c r="U800" i="5"/>
  <c r="U797" i="5" s="1"/>
  <c r="L803" i="5"/>
  <c r="U778" i="5"/>
  <c r="D777" i="5"/>
  <c r="P765" i="5"/>
  <c r="P769" i="5"/>
  <c r="U892" i="5"/>
  <c r="U889" i="5"/>
  <c r="U890" i="5" s="1"/>
  <c r="I860" i="5"/>
  <c r="I857" i="5" s="1"/>
  <c r="AB798" i="5"/>
  <c r="H804" i="5"/>
  <c r="I803" i="5"/>
  <c r="X856" i="5"/>
  <c r="Y855" i="5"/>
  <c r="X885" i="5"/>
  <c r="X889" i="5"/>
  <c r="T853" i="5"/>
  <c r="T857" i="5"/>
  <c r="Y800" i="5"/>
  <c r="Y797" i="5" s="1"/>
  <c r="Y798" i="5" s="1"/>
  <c r="L767" i="5"/>
  <c r="L771" i="5"/>
  <c r="L855" i="5"/>
  <c r="L859" i="5"/>
  <c r="AC872" i="5"/>
  <c r="AC869" i="5" s="1"/>
  <c r="AC870" i="5" s="1"/>
  <c r="M772" i="5"/>
  <c r="T767" i="5"/>
  <c r="T771" i="5"/>
  <c r="AB801" i="5"/>
  <c r="T799" i="5"/>
  <c r="L765" i="5"/>
  <c r="L769" i="5"/>
  <c r="U856" i="5"/>
  <c r="U853" i="5" s="1"/>
  <c r="U854" i="5" s="1"/>
  <c r="AB853" i="5"/>
  <c r="AB857" i="5"/>
  <c r="D877" i="5"/>
  <c r="L854" i="5"/>
  <c r="L858" i="5"/>
  <c r="P811" i="5"/>
  <c r="AC892" i="5"/>
  <c r="AC889" i="5" s="1"/>
  <c r="AC890" i="5" s="1"/>
  <c r="P853" i="5"/>
  <c r="P857" i="5"/>
  <c r="D845" i="5"/>
  <c r="I846" i="5"/>
  <c r="M856" i="5"/>
  <c r="M853" i="5" s="1"/>
  <c r="M854" i="5" s="1"/>
  <c r="X770" i="5"/>
  <c r="X766" i="5"/>
  <c r="T802" i="5"/>
  <c r="M765" i="5"/>
  <c r="M766" i="5" s="1"/>
  <c r="Q804" i="5"/>
  <c r="Q801" i="5" s="1"/>
  <c r="H814" i="5"/>
  <c r="H818" i="5"/>
  <c r="X804" i="5"/>
  <c r="Y803" i="5"/>
  <c r="H853" i="5"/>
  <c r="H857" i="5"/>
  <c r="M800" i="5"/>
  <c r="M797" i="5" s="1"/>
  <c r="M798" i="5" s="1"/>
  <c r="AC772" i="5"/>
  <c r="AC769" i="5" s="1"/>
  <c r="AC770" i="5" s="1"/>
  <c r="M869" i="5"/>
  <c r="M870" i="5" s="1"/>
  <c r="M872" i="5"/>
  <c r="I850" i="5"/>
  <c r="D885" i="5"/>
  <c r="I886" i="5"/>
  <c r="T804" i="5"/>
  <c r="U803" i="5"/>
  <c r="U784" i="5"/>
  <c r="U781" i="5" s="1"/>
  <c r="U782" i="5" s="1"/>
  <c r="X768" i="5"/>
  <c r="Y767" i="5"/>
  <c r="AB855" i="5"/>
  <c r="AB859" i="5"/>
  <c r="Y872" i="5"/>
  <c r="Y869" i="5" s="1"/>
  <c r="Y870" i="5" s="1"/>
  <c r="T801" i="5"/>
  <c r="L798" i="5"/>
  <c r="T765" i="5"/>
  <c r="T769" i="5"/>
  <c r="D757" i="5"/>
  <c r="Y609" i="5"/>
  <c r="D608" i="5"/>
  <c r="U641" i="5"/>
  <c r="D640" i="5"/>
  <c r="Q637" i="5"/>
  <c r="D636" i="5"/>
  <c r="U613" i="5"/>
  <c r="D612" i="5"/>
  <c r="Q677" i="5"/>
  <c r="D676" i="5"/>
  <c r="I681" i="5"/>
  <c r="D680" i="5"/>
  <c r="T654" i="5"/>
  <c r="D700" i="5"/>
  <c r="I623" i="5"/>
  <c r="I620" i="5" s="1"/>
  <c r="I621" i="5" s="1"/>
  <c r="AC735" i="5"/>
  <c r="AC732" i="5"/>
  <c r="AC733" i="5" s="1"/>
  <c r="X736" i="5"/>
  <c r="X740" i="5"/>
  <c r="M619" i="5"/>
  <c r="M616" i="5" s="1"/>
  <c r="M617" i="5" s="1"/>
  <c r="L651" i="5"/>
  <c r="M650" i="5"/>
  <c r="P651" i="5"/>
  <c r="Q650" i="5"/>
  <c r="P743" i="5"/>
  <c r="Q742" i="5"/>
  <c r="U619" i="5"/>
  <c r="U616" i="5" s="1"/>
  <c r="X652" i="5"/>
  <c r="X669" i="5"/>
  <c r="X665" i="5"/>
  <c r="M735" i="5"/>
  <c r="M732" i="5"/>
  <c r="M733" i="5" s="1"/>
  <c r="AB623" i="5"/>
  <c r="AC622" i="5"/>
  <c r="X623" i="5"/>
  <c r="Y622" i="5"/>
  <c r="I647" i="5"/>
  <c r="I644" i="5" s="1"/>
  <c r="I645" i="5" s="1"/>
  <c r="U647" i="5"/>
  <c r="U644" i="5" s="1"/>
  <c r="T736" i="5"/>
  <c r="T740" i="5"/>
  <c r="P741" i="5"/>
  <c r="P737" i="5"/>
  <c r="L736" i="5"/>
  <c r="L740" i="5"/>
  <c r="H711" i="5"/>
  <c r="I710" i="5"/>
  <c r="L623" i="5"/>
  <c r="M622" i="5"/>
  <c r="L654" i="5"/>
  <c r="I697" i="5"/>
  <c r="D696" i="5"/>
  <c r="U739" i="5"/>
  <c r="U736" i="5"/>
  <c r="U737" i="5" s="1"/>
  <c r="Y647" i="5"/>
  <c r="Y644" i="5" s="1"/>
  <c r="Y645" i="5" s="1"/>
  <c r="L648" i="5"/>
  <c r="I609" i="5"/>
  <c r="I607" i="5" s="1"/>
  <c r="I605" i="5" s="1"/>
  <c r="I606" i="5"/>
  <c r="I604" i="5" s="1"/>
  <c r="D604" i="5" s="1"/>
  <c r="P711" i="5"/>
  <c r="Q710" i="5"/>
  <c r="T710" i="5"/>
  <c r="T706" i="5"/>
  <c r="D628" i="5"/>
  <c r="X650" i="5"/>
  <c r="L709" i="5"/>
  <c r="L705" i="5"/>
  <c r="D724" i="5"/>
  <c r="H743" i="5"/>
  <c r="I742" i="5"/>
  <c r="AB736" i="5"/>
  <c r="AB740" i="5"/>
  <c r="Q635" i="5"/>
  <c r="Q632" i="5" s="1"/>
  <c r="AB648" i="5"/>
  <c r="L653" i="5"/>
  <c r="Q707" i="5"/>
  <c r="Q704" i="5" s="1"/>
  <c r="Q705" i="5" s="1"/>
  <c r="AB739" i="5"/>
  <c r="AC738" i="5"/>
  <c r="X743" i="5"/>
  <c r="Y742" i="5"/>
  <c r="P652" i="5"/>
  <c r="AB709" i="5"/>
  <c r="AB705" i="5"/>
  <c r="P736" i="5"/>
  <c r="P740" i="5"/>
  <c r="I737" i="5"/>
  <c r="X651" i="5"/>
  <c r="Y650" i="5"/>
  <c r="M738" i="5"/>
  <c r="L739" i="5"/>
  <c r="AB737" i="5"/>
  <c r="AB741" i="5"/>
  <c r="D672" i="5"/>
  <c r="AC619" i="5"/>
  <c r="AC616" i="5" s="1"/>
  <c r="AC617" i="5" s="1"/>
  <c r="T648" i="5"/>
  <c r="H736" i="5"/>
  <c r="H740" i="5"/>
  <c r="AB654" i="5"/>
  <c r="P623" i="5"/>
  <c r="Q622" i="5"/>
  <c r="AB651" i="5"/>
  <c r="AC650" i="5"/>
  <c r="X711" i="5"/>
  <c r="Y710" i="5"/>
  <c r="H710" i="5"/>
  <c r="H706" i="5"/>
  <c r="D712" i="5"/>
  <c r="X742" i="5"/>
  <c r="X738" i="5"/>
  <c r="T653" i="5"/>
  <c r="T651" i="5"/>
  <c r="U650" i="5"/>
  <c r="D728" i="5"/>
  <c r="I729" i="5"/>
  <c r="H652" i="5"/>
  <c r="H654" i="5"/>
  <c r="H651" i="5"/>
  <c r="I650" i="5"/>
  <c r="AB653" i="5"/>
  <c r="P649" i="5"/>
  <c r="Y635" i="5"/>
  <c r="Y632" i="5" s="1"/>
  <c r="Y633" i="5" s="1"/>
  <c r="D684" i="5"/>
  <c r="I685" i="5"/>
  <c r="U742" i="5"/>
  <c r="T743" i="5"/>
  <c r="I717" i="5"/>
  <c r="D716" i="5"/>
  <c r="U622" i="5"/>
  <c r="T623" i="5"/>
  <c r="H661" i="5"/>
  <c r="D692" i="5"/>
  <c r="I733" i="5"/>
  <c r="Q500" i="5"/>
  <c r="D463" i="5"/>
  <c r="U464" i="5"/>
  <c r="U496" i="5"/>
  <c r="I457" i="5"/>
  <c r="I455" i="5" s="1"/>
  <c r="I460" i="5"/>
  <c r="I458" i="5" s="1"/>
  <c r="I456" i="5" s="1"/>
  <c r="M528" i="5"/>
  <c r="D527" i="5"/>
  <c r="P508" i="5"/>
  <c r="P505" i="5"/>
  <c r="Y486" i="5"/>
  <c r="Y483" i="5" s="1"/>
  <c r="Y484" i="5" s="1"/>
  <c r="L505" i="5"/>
  <c r="L562" i="5"/>
  <c r="M561" i="5"/>
  <c r="X503" i="5"/>
  <c r="P503" i="5"/>
  <c r="D531" i="5"/>
  <c r="U470" i="5"/>
  <c r="U467" i="5" s="1"/>
  <c r="D455" i="5"/>
  <c r="H504" i="5"/>
  <c r="X509" i="5"/>
  <c r="T469" i="5"/>
  <c r="T473" i="5"/>
  <c r="M501" i="5"/>
  <c r="L502" i="5"/>
  <c r="AB467" i="5"/>
  <c r="AB471" i="5"/>
  <c r="D479" i="5"/>
  <c r="Y480" i="5"/>
  <c r="M486" i="5"/>
  <c r="M483" i="5" s="1"/>
  <c r="M484" i="5" s="1"/>
  <c r="L503" i="5"/>
  <c r="Y498" i="5"/>
  <c r="Y495" i="5" s="1"/>
  <c r="Y496" i="5" s="1"/>
  <c r="U593" i="5"/>
  <c r="T594" i="5"/>
  <c r="X587" i="5"/>
  <c r="X591" i="5"/>
  <c r="AB587" i="5"/>
  <c r="AB591" i="5"/>
  <c r="D583" i="5"/>
  <c r="I584" i="5"/>
  <c r="U502" i="5"/>
  <c r="U499" i="5" s="1"/>
  <c r="AB504" i="5"/>
  <c r="H562" i="5"/>
  <c r="I561" i="5"/>
  <c r="H556" i="5"/>
  <c r="H560" i="5"/>
  <c r="AB503" i="5"/>
  <c r="D459" i="5"/>
  <c r="D539" i="5"/>
  <c r="AB469" i="5"/>
  <c r="AB473" i="5"/>
  <c r="AC498" i="5"/>
  <c r="AC495" i="5" s="1"/>
  <c r="AC496" i="5" s="1"/>
  <c r="P506" i="5"/>
  <c r="Q505" i="5"/>
  <c r="AB501" i="5"/>
  <c r="Q558" i="5"/>
  <c r="Q555" i="5" s="1"/>
  <c r="Q556" i="5" s="1"/>
  <c r="M594" i="5"/>
  <c r="M591" i="5"/>
  <c r="M592" i="5" s="1"/>
  <c r="M470" i="5"/>
  <c r="M467" i="5" s="1"/>
  <c r="M468" i="5" s="1"/>
  <c r="X472" i="5"/>
  <c r="X468" i="5"/>
  <c r="T503" i="5"/>
  <c r="T467" i="5"/>
  <c r="T471" i="5"/>
  <c r="U558" i="5"/>
  <c r="U555" i="5" s="1"/>
  <c r="U556" i="5" s="1"/>
  <c r="P472" i="5"/>
  <c r="P468" i="5"/>
  <c r="I486" i="5"/>
  <c r="I483" i="5" s="1"/>
  <c r="I484" i="5" s="1"/>
  <c r="T500" i="5"/>
  <c r="H594" i="5"/>
  <c r="I593" i="5"/>
  <c r="X594" i="5"/>
  <c r="Y593" i="5"/>
  <c r="H505" i="5"/>
  <c r="M498" i="5"/>
  <c r="M495" i="5" s="1"/>
  <c r="M496" i="5" s="1"/>
  <c r="I501" i="5"/>
  <c r="H502" i="5"/>
  <c r="L467" i="5"/>
  <c r="L471" i="5"/>
  <c r="D543" i="5"/>
  <c r="AB562" i="5"/>
  <c r="AC561" i="5"/>
  <c r="AC594" i="5"/>
  <c r="AC591" i="5" s="1"/>
  <c r="AC592" i="5" s="1"/>
  <c r="AC474" i="5"/>
  <c r="AC471" i="5" s="1"/>
  <c r="AC472" i="5" s="1"/>
  <c r="H503" i="5"/>
  <c r="L469" i="5"/>
  <c r="L473" i="5"/>
  <c r="U590" i="5"/>
  <c r="U587" i="5"/>
  <c r="U588" i="5" s="1"/>
  <c r="X562" i="5"/>
  <c r="Y561" i="5"/>
  <c r="T562" i="5"/>
  <c r="U561" i="5"/>
  <c r="D587" i="5"/>
  <c r="I588" i="5"/>
  <c r="T506" i="5"/>
  <c r="U505" i="5"/>
  <c r="D567" i="5"/>
  <c r="M558" i="5"/>
  <c r="M555" i="5" s="1"/>
  <c r="U486" i="5"/>
  <c r="U483" i="5" s="1"/>
  <c r="X467" i="5"/>
  <c r="X471" i="5"/>
  <c r="U473" i="5"/>
  <c r="T474" i="5"/>
  <c r="X512" i="5"/>
  <c r="AC501" i="5"/>
  <c r="AB502" i="5"/>
  <c r="I498" i="5"/>
  <c r="I495" i="5" s="1"/>
  <c r="I496" i="5" s="1"/>
  <c r="L500" i="5"/>
  <c r="P562" i="5"/>
  <c r="Q561" i="5"/>
  <c r="D579" i="5"/>
  <c r="D547" i="5"/>
  <c r="P557" i="5"/>
  <c r="P561" i="5"/>
  <c r="L474" i="5"/>
  <c r="M473" i="5"/>
  <c r="P474" i="5"/>
  <c r="Q473" i="5"/>
  <c r="Y501" i="5"/>
  <c r="X502" i="5"/>
  <c r="T501" i="5"/>
  <c r="D535" i="5"/>
  <c r="P467" i="5"/>
  <c r="P471" i="5"/>
  <c r="D575" i="5"/>
  <c r="D342" i="5"/>
  <c r="Q343" i="5"/>
  <c r="Q351" i="5"/>
  <c r="D314" i="5"/>
  <c r="U315" i="5"/>
  <c r="Q347" i="5"/>
  <c r="U325" i="5"/>
  <c r="X323" i="5"/>
  <c r="X319" i="5"/>
  <c r="T350" i="5"/>
  <c r="L350" i="5"/>
  <c r="M349" i="5"/>
  <c r="M346" i="5" s="1"/>
  <c r="M347" i="5" s="1"/>
  <c r="M437" i="5"/>
  <c r="M434" i="5"/>
  <c r="M435" i="5" s="1"/>
  <c r="Q409" i="5"/>
  <c r="Q406" i="5" s="1"/>
  <c r="Q407" i="5" s="1"/>
  <c r="D430" i="5"/>
  <c r="I431" i="5"/>
  <c r="AB413" i="5"/>
  <c r="AC412" i="5"/>
  <c r="U409" i="5"/>
  <c r="U406" i="5" s="1"/>
  <c r="U407" i="5" s="1"/>
  <c r="AB353" i="5"/>
  <c r="AC352" i="5"/>
  <c r="AB441" i="5"/>
  <c r="AC440" i="5"/>
  <c r="L351" i="5"/>
  <c r="Q379" i="5"/>
  <c r="D378" i="5"/>
  <c r="H445" i="5"/>
  <c r="I444" i="5"/>
  <c r="I308" i="5"/>
  <c r="I306" i="5" s="1"/>
  <c r="I311" i="5"/>
  <c r="I309" i="5" s="1"/>
  <c r="I307" i="5" s="1"/>
  <c r="U349" i="5"/>
  <c r="U346" i="5" s="1"/>
  <c r="U347" i="5" s="1"/>
  <c r="X445" i="5"/>
  <c r="Y444" i="5"/>
  <c r="X444" i="5"/>
  <c r="X440" i="5"/>
  <c r="P357" i="5"/>
  <c r="Q356" i="5"/>
  <c r="P412" i="5"/>
  <c r="P408" i="5"/>
  <c r="Y361" i="5"/>
  <c r="Y358" i="5" s="1"/>
  <c r="Y359" i="5" s="1"/>
  <c r="I409" i="5"/>
  <c r="I406" i="5" s="1"/>
  <c r="H365" i="5"/>
  <c r="I364" i="5"/>
  <c r="H354" i="5"/>
  <c r="T353" i="5"/>
  <c r="U352" i="5"/>
  <c r="T352" i="5"/>
  <c r="M325" i="5"/>
  <c r="X365" i="5"/>
  <c r="Y364" i="5"/>
  <c r="AC437" i="5"/>
  <c r="AC434" i="5"/>
  <c r="AC435" i="5" s="1"/>
  <c r="D398" i="5"/>
  <c r="I412" i="5"/>
  <c r="H413" i="5"/>
  <c r="H438" i="5"/>
  <c r="H442" i="5"/>
  <c r="L320" i="5"/>
  <c r="L324" i="5"/>
  <c r="H411" i="5"/>
  <c r="H407" i="5"/>
  <c r="U444" i="5"/>
  <c r="T445" i="5"/>
  <c r="L438" i="5"/>
  <c r="L442" i="5"/>
  <c r="Y324" i="5"/>
  <c r="X325" i="5"/>
  <c r="T320" i="5"/>
  <c r="T324" i="5"/>
  <c r="AB320" i="5"/>
  <c r="AB324" i="5"/>
  <c r="L353" i="5"/>
  <c r="M352" i="5"/>
  <c r="AB439" i="5"/>
  <c r="AB443" i="5"/>
  <c r="Q437" i="5"/>
  <c r="Q434" i="5"/>
  <c r="Q435" i="5" s="1"/>
  <c r="T351" i="5"/>
  <c r="P441" i="5"/>
  <c r="Q440" i="5"/>
  <c r="X413" i="5"/>
  <c r="Y412" i="5"/>
  <c r="D418" i="5"/>
  <c r="AB351" i="5"/>
  <c r="P413" i="5"/>
  <c r="Q412" i="5"/>
  <c r="D374" i="5"/>
  <c r="Q425" i="5"/>
  <c r="Q422" i="5"/>
  <c r="Q423" i="5" s="1"/>
  <c r="P411" i="5"/>
  <c r="P407" i="5"/>
  <c r="L413" i="5"/>
  <c r="M412" i="5"/>
  <c r="I361" i="5"/>
  <c r="I358" i="5" s="1"/>
  <c r="I359" i="5" s="1"/>
  <c r="X438" i="5"/>
  <c r="X442" i="5"/>
  <c r="I441" i="5"/>
  <c r="I438" i="5" s="1"/>
  <c r="L356" i="5"/>
  <c r="Y311" i="5"/>
  <c r="D310" i="5"/>
  <c r="AB438" i="5"/>
  <c r="AB442" i="5"/>
  <c r="P323" i="5"/>
  <c r="P319" i="5"/>
  <c r="X354" i="5"/>
  <c r="AB352" i="5"/>
  <c r="X412" i="5"/>
  <c r="X408" i="5"/>
  <c r="AB350" i="5"/>
  <c r="P443" i="5"/>
  <c r="P439" i="5"/>
  <c r="H412" i="5"/>
  <c r="H408" i="5"/>
  <c r="AC325" i="5"/>
  <c r="AC322" i="5" s="1"/>
  <c r="AC323" i="5" s="1"/>
  <c r="M409" i="5"/>
  <c r="M406" i="5" s="1"/>
  <c r="M407" i="5" s="1"/>
  <c r="L440" i="5"/>
  <c r="L444" i="5"/>
  <c r="U441" i="5"/>
  <c r="U438" i="5"/>
  <c r="U439" i="5" s="1"/>
  <c r="D402" i="5"/>
  <c r="D426" i="5"/>
  <c r="Y321" i="5"/>
  <c r="Y318" i="5" s="1"/>
  <c r="Y319" i="5" s="1"/>
  <c r="M440" i="5"/>
  <c r="L441" i="5"/>
  <c r="D386" i="5"/>
  <c r="P438" i="5"/>
  <c r="P442" i="5"/>
  <c r="I435" i="5"/>
  <c r="AC318" i="5"/>
  <c r="AC319" i="5" s="1"/>
  <c r="AC409" i="5"/>
  <c r="AC406" i="5" s="1"/>
  <c r="AC407" i="5" s="1"/>
  <c r="D390" i="5"/>
  <c r="I423" i="5"/>
  <c r="D422" i="5"/>
  <c r="T438" i="5"/>
  <c r="T442" i="5"/>
  <c r="U318" i="5"/>
  <c r="D330" i="5"/>
  <c r="D306" i="5"/>
  <c r="T413" i="5"/>
  <c r="U412" i="5"/>
  <c r="P354" i="5"/>
  <c r="D334" i="5"/>
  <c r="U158" i="5"/>
  <c r="Y162" i="5"/>
  <c r="Q226" i="5"/>
  <c r="D225" i="5"/>
  <c r="U182" i="5"/>
  <c r="D181" i="5"/>
  <c r="Q194" i="5"/>
  <c r="D193" i="5"/>
  <c r="Q190" i="5"/>
  <c r="D189" i="5"/>
  <c r="U198" i="5"/>
  <c r="D197" i="5"/>
  <c r="Q204" i="5"/>
  <c r="Q201" i="5" s="1"/>
  <c r="I188" i="5"/>
  <c r="I185" i="5" s="1"/>
  <c r="I186" i="5" s="1"/>
  <c r="D269" i="5"/>
  <c r="I270" i="5"/>
  <c r="AC172" i="5"/>
  <c r="AC169" i="5" s="1"/>
  <c r="AC170" i="5" s="1"/>
  <c r="T176" i="5"/>
  <c r="U175" i="5"/>
  <c r="L261" i="5"/>
  <c r="L257" i="5"/>
  <c r="Y204" i="5"/>
  <c r="Y201" i="5" s="1"/>
  <c r="Y202" i="5" s="1"/>
  <c r="Y264" i="5"/>
  <c r="Y261" i="5" s="1"/>
  <c r="Y262" i="5" s="1"/>
  <c r="T292" i="5"/>
  <c r="U291" i="5"/>
  <c r="X176" i="5"/>
  <c r="Y175" i="5"/>
  <c r="M172" i="5"/>
  <c r="M169" i="5" s="1"/>
  <c r="M170" i="5" s="1"/>
  <c r="L215" i="5"/>
  <c r="L264" i="5"/>
  <c r="M263" i="5"/>
  <c r="AC207" i="5"/>
  <c r="AB208" i="5"/>
  <c r="I260" i="5"/>
  <c r="I257" i="5"/>
  <c r="D229" i="5"/>
  <c r="Q230" i="5"/>
  <c r="L295" i="5"/>
  <c r="L291" i="5"/>
  <c r="H292" i="5"/>
  <c r="I291" i="5"/>
  <c r="P205" i="5"/>
  <c r="L205" i="5"/>
  <c r="U261" i="5"/>
  <c r="U262" i="5" s="1"/>
  <c r="U264" i="5"/>
  <c r="H205" i="5"/>
  <c r="H176" i="5"/>
  <c r="I175" i="5"/>
  <c r="P206" i="5"/>
  <c r="I250" i="5"/>
  <c r="D249" i="5"/>
  <c r="M285" i="5"/>
  <c r="M286" i="5" s="1"/>
  <c r="M288" i="5"/>
  <c r="AB175" i="5"/>
  <c r="AB171" i="5"/>
  <c r="AB205" i="5"/>
  <c r="I159" i="5"/>
  <c r="I157" i="5" s="1"/>
  <c r="D157" i="5" s="1"/>
  <c r="I162" i="5"/>
  <c r="I160" i="5" s="1"/>
  <c r="I158" i="5" s="1"/>
  <c r="U204" i="5"/>
  <c r="U201" i="5" s="1"/>
  <c r="U202" i="5" s="1"/>
  <c r="P172" i="5"/>
  <c r="Q171" i="5"/>
  <c r="X207" i="5"/>
  <c r="P203" i="5"/>
  <c r="I263" i="5"/>
  <c r="AB296" i="5"/>
  <c r="AC295" i="5"/>
  <c r="AB222" i="5"/>
  <c r="AB218" i="5"/>
  <c r="X205" i="5"/>
  <c r="AB215" i="5"/>
  <c r="L208" i="5"/>
  <c r="M207" i="5"/>
  <c r="P264" i="5"/>
  <c r="Q263" i="5"/>
  <c r="I234" i="5"/>
  <c r="D233" i="5"/>
  <c r="Q285" i="5"/>
  <c r="Q286" i="5" s="1"/>
  <c r="Q288" i="5"/>
  <c r="U172" i="5"/>
  <c r="U169" i="5" s="1"/>
  <c r="I207" i="5"/>
  <c r="H208" i="5"/>
  <c r="AB261" i="5"/>
  <c r="AB257" i="5"/>
  <c r="P208" i="5"/>
  <c r="Q207" i="5"/>
  <c r="AC289" i="5"/>
  <c r="AC290" i="5" s="1"/>
  <c r="AC292" i="5"/>
  <c r="Y172" i="5"/>
  <c r="Y169" i="5" s="1"/>
  <c r="Y170" i="5" s="1"/>
  <c r="U166" i="5"/>
  <c r="D165" i="5"/>
  <c r="T214" i="5"/>
  <c r="X202" i="5"/>
  <c r="U276" i="5"/>
  <c r="U273" i="5" s="1"/>
  <c r="U274" i="5" s="1"/>
  <c r="D245" i="5"/>
  <c r="Y285" i="5"/>
  <c r="Y286" i="5" s="1"/>
  <c r="Y288" i="5"/>
  <c r="X208" i="5"/>
  <c r="Y207" i="5"/>
  <c r="H207" i="5"/>
  <c r="AB262" i="5"/>
  <c r="AB258" i="5"/>
  <c r="L292" i="5"/>
  <c r="M291" i="5"/>
  <c r="L171" i="5"/>
  <c r="L175" i="5"/>
  <c r="I172" i="5"/>
  <c r="I169" i="5" s="1"/>
  <c r="I170" i="5" s="1"/>
  <c r="T205" i="5"/>
  <c r="AC204" i="5"/>
  <c r="AC201" i="5" s="1"/>
  <c r="AC202" i="5" s="1"/>
  <c r="H202" i="5"/>
  <c r="D241" i="5"/>
  <c r="I242" i="5"/>
  <c r="P292" i="5"/>
  <c r="Q291" i="5"/>
  <c r="AB176" i="5"/>
  <c r="AC175" i="5"/>
  <c r="T215" i="5"/>
  <c r="L176" i="5"/>
  <c r="M175" i="5"/>
  <c r="D177" i="5"/>
  <c r="M260" i="5"/>
  <c r="M257" i="5" s="1"/>
  <c r="M258" i="5" s="1"/>
  <c r="X292" i="5"/>
  <c r="Y291" i="5"/>
  <c r="D237" i="5"/>
  <c r="L214" i="5"/>
  <c r="T208" i="5"/>
  <c r="U207" i="5"/>
  <c r="T261" i="5"/>
  <c r="T257" i="5"/>
  <c r="D273" i="5"/>
  <c r="I274" i="5"/>
  <c r="T263" i="5"/>
  <c r="T259" i="5"/>
  <c r="D253" i="5"/>
  <c r="T294" i="5"/>
  <c r="T290" i="5"/>
  <c r="Y127" i="5"/>
  <c r="Y124" i="5" s="1"/>
  <c r="Y125" i="5" s="1"/>
  <c r="Y9" i="5"/>
  <c r="D8" i="5"/>
  <c r="D128" i="5"/>
  <c r="AB147" i="5"/>
  <c r="AC146" i="5"/>
  <c r="Y143" i="5"/>
  <c r="Y140" i="5"/>
  <c r="Y141" i="5" s="1"/>
  <c r="X147" i="5"/>
  <c r="Y146" i="5"/>
  <c r="R144" i="5"/>
  <c r="T144" i="5" s="1"/>
  <c r="T140" i="5"/>
  <c r="R147" i="5"/>
  <c r="T143" i="5"/>
  <c r="U142" i="5"/>
  <c r="P147" i="5"/>
  <c r="Q146" i="5"/>
  <c r="Q143" i="5"/>
  <c r="Q140" i="5"/>
  <c r="Q141" i="5" s="1"/>
  <c r="O145" i="5"/>
  <c r="P145" i="5" s="1"/>
  <c r="P141" i="5"/>
  <c r="J147" i="5"/>
  <c r="L143" i="5"/>
  <c r="M142" i="5"/>
  <c r="AC127" i="5"/>
  <c r="AC124" i="5"/>
  <c r="AC125" i="5" s="1"/>
  <c r="M127" i="5"/>
  <c r="M124" i="5" s="1"/>
  <c r="Z112" i="5"/>
  <c r="AB112" i="5" s="1"/>
  <c r="AB108" i="5"/>
  <c r="AB115" i="5"/>
  <c r="AC114" i="5"/>
  <c r="X115" i="5"/>
  <c r="Y114" i="5"/>
  <c r="T108" i="5"/>
  <c r="R112" i="5"/>
  <c r="T112" i="5" s="1"/>
  <c r="T115" i="5"/>
  <c r="U114" i="5"/>
  <c r="P108" i="5"/>
  <c r="N112" i="5"/>
  <c r="P112" i="5" s="1"/>
  <c r="P115" i="5"/>
  <c r="Q114" i="5"/>
  <c r="L115" i="5"/>
  <c r="M114" i="5"/>
  <c r="AC51" i="5"/>
  <c r="AC48" i="5" s="1"/>
  <c r="AC49" i="5" s="1"/>
  <c r="AB62" i="5"/>
  <c r="AB56" i="5"/>
  <c r="AB55" i="5"/>
  <c r="AC54" i="5"/>
  <c r="AB61" i="5"/>
  <c r="X58" i="5"/>
  <c r="Y59" i="5"/>
  <c r="Y56" i="5" s="1"/>
  <c r="Y57" i="5" s="1"/>
  <c r="X63" i="5"/>
  <c r="Y62" i="5"/>
  <c r="Y63" i="5" s="1"/>
  <c r="Y60" i="5" s="1"/>
  <c r="Y61" i="5" s="1"/>
  <c r="X53" i="5"/>
  <c r="X60" i="5"/>
  <c r="U49" i="5"/>
  <c r="T58" i="5"/>
  <c r="U55" i="5"/>
  <c r="U52" i="5" s="1"/>
  <c r="T60" i="5"/>
  <c r="T53" i="5"/>
  <c r="T59" i="5"/>
  <c r="U58" i="5"/>
  <c r="P57" i="5"/>
  <c r="Q55" i="5"/>
  <c r="Q52" i="5" s="1"/>
  <c r="Q53" i="5" s="1"/>
  <c r="P56" i="5"/>
  <c r="P59" i="5"/>
  <c r="Q58" i="5"/>
  <c r="P58" i="5"/>
  <c r="M58" i="5"/>
  <c r="L59" i="5"/>
  <c r="L56" i="5"/>
  <c r="L62" i="5"/>
  <c r="M55" i="5"/>
  <c r="M52" i="5" s="1"/>
  <c r="M53" i="5" s="1"/>
  <c r="L61" i="5"/>
  <c r="AB21" i="5"/>
  <c r="AB25" i="5"/>
  <c r="T24" i="5"/>
  <c r="T20" i="5"/>
  <c r="T22" i="5"/>
  <c r="U20" i="5"/>
  <c r="U21" i="5" s="1"/>
  <c r="P24" i="5"/>
  <c r="P20" i="5"/>
  <c r="P26" i="5"/>
  <c r="Q24" i="5"/>
  <c r="Q25" i="5" s="1"/>
  <c r="D136" i="5"/>
  <c r="D132" i="5"/>
  <c r="D116" i="5"/>
  <c r="D104" i="5"/>
  <c r="AC13" i="5"/>
  <c r="D12" i="5"/>
  <c r="D16" i="5"/>
  <c r="AC21" i="5"/>
  <c r="D32" i="5"/>
  <c r="D36" i="5"/>
  <c r="U37" i="5"/>
  <c r="D40" i="5"/>
  <c r="U45" i="5"/>
  <c r="D44" i="5"/>
  <c r="M93" i="5"/>
  <c r="D92" i="5"/>
  <c r="D41" i="4" s="1"/>
  <c r="D96" i="5"/>
  <c r="D42" i="4" s="1"/>
  <c r="M85" i="5"/>
  <c r="D84" i="5"/>
  <c r="D39" i="4" s="1"/>
  <c r="U89" i="5"/>
  <c r="D88" i="5"/>
  <c r="D40" i="4" s="1"/>
  <c r="D76" i="5"/>
  <c r="D80" i="5"/>
  <c r="D38" i="4" s="1"/>
  <c r="D100" i="5"/>
  <c r="D48" i="5" l="1"/>
  <c r="D51" i="5" s="1"/>
  <c r="D849" i="5"/>
  <c r="D852" i="5" s="1"/>
  <c r="U44" i="4" s="1"/>
  <c r="J85" i="4" s="1"/>
  <c r="D108" i="5"/>
  <c r="D111" i="5" s="1"/>
  <c r="D434" i="5"/>
  <c r="J52" i="4" s="1"/>
  <c r="G50" i="4"/>
  <c r="F91" i="4" s="1"/>
  <c r="J28" i="4"/>
  <c r="D598" i="5"/>
  <c r="O55" i="4" s="1"/>
  <c r="G96" i="4" s="1"/>
  <c r="H96" i="4" s="1"/>
  <c r="D832" i="5"/>
  <c r="U39" i="4" s="1"/>
  <c r="J80" i="4" s="1"/>
  <c r="K80" i="4" s="1"/>
  <c r="D329" i="5"/>
  <c r="L25" i="4" s="1"/>
  <c r="D792" i="5"/>
  <c r="U29" i="4" s="1"/>
  <c r="J70" i="4" s="1"/>
  <c r="K70" i="4" s="1"/>
  <c r="M37" i="4"/>
  <c r="I78" i="4" s="1"/>
  <c r="H78" i="4" s="1"/>
  <c r="F25" i="4"/>
  <c r="I115" i="5"/>
  <c r="I112" i="5"/>
  <c r="I113" i="5" s="1"/>
  <c r="I144" i="5"/>
  <c r="I145" i="5" s="1"/>
  <c r="I147" i="5"/>
  <c r="D25" i="4"/>
  <c r="S25" i="4"/>
  <c r="L66" i="4" s="1"/>
  <c r="K66" i="4" s="1"/>
  <c r="G47" i="4"/>
  <c r="F88" i="4" s="1"/>
  <c r="D417" i="5"/>
  <c r="L47" i="4" s="1"/>
  <c r="D19" i="5"/>
  <c r="D22" i="4"/>
  <c r="D824" i="5"/>
  <c r="U37" i="4" s="1"/>
  <c r="J78" i="4" s="1"/>
  <c r="S37" i="4"/>
  <c r="L78" i="4" s="1"/>
  <c r="D607" i="5"/>
  <c r="R20" i="4" s="1"/>
  <c r="P20" i="4"/>
  <c r="D756" i="5"/>
  <c r="U20" i="4" s="1"/>
  <c r="J61" i="4" s="1"/>
  <c r="S20" i="4"/>
  <c r="L61" i="4" s="1"/>
  <c r="D695" i="5"/>
  <c r="R42" i="4" s="1"/>
  <c r="P42" i="4"/>
  <c r="D715" i="5"/>
  <c r="R47" i="4" s="1"/>
  <c r="P47" i="4"/>
  <c r="D727" i="5"/>
  <c r="R50" i="4" s="1"/>
  <c r="P50" i="4"/>
  <c r="D639" i="5"/>
  <c r="R28" i="4" s="1"/>
  <c r="P28" i="4"/>
  <c r="D864" i="5"/>
  <c r="U47" i="4" s="1"/>
  <c r="J88" i="4" s="1"/>
  <c r="S47" i="4"/>
  <c r="L88" i="4" s="1"/>
  <c r="D896" i="5"/>
  <c r="U55" i="4" s="1"/>
  <c r="J96" i="4" s="1"/>
  <c r="S55" i="4"/>
  <c r="L96" i="4" s="1"/>
  <c r="D627" i="5"/>
  <c r="R25" i="4" s="1"/>
  <c r="P25" i="4"/>
  <c r="D747" i="5"/>
  <c r="R55" i="4" s="1"/>
  <c r="P55" i="4"/>
  <c r="D675" i="5"/>
  <c r="R37" i="4" s="1"/>
  <c r="P37" i="4"/>
  <c r="D788" i="5"/>
  <c r="U28" i="4" s="1"/>
  <c r="J69" i="4" s="1"/>
  <c r="S28" i="4"/>
  <c r="L69" i="4" s="1"/>
  <c r="D844" i="5"/>
  <c r="U42" i="4" s="1"/>
  <c r="J83" i="4" s="1"/>
  <c r="S42" i="4"/>
  <c r="L83" i="4" s="1"/>
  <c r="D876" i="5"/>
  <c r="U50" i="4" s="1"/>
  <c r="J91" i="4" s="1"/>
  <c r="S50" i="4"/>
  <c r="L91" i="4" s="1"/>
  <c r="D880" i="5"/>
  <c r="U51" i="4" s="1"/>
  <c r="J92" i="4" s="1"/>
  <c r="S51" i="4"/>
  <c r="L92" i="4" s="1"/>
  <c r="D888" i="5"/>
  <c r="U53" i="4" s="1"/>
  <c r="J94" i="4" s="1"/>
  <c r="S53" i="4"/>
  <c r="L94" i="4" s="1"/>
  <c r="D884" i="5"/>
  <c r="U52" i="4" s="1"/>
  <c r="J93" i="4" s="1"/>
  <c r="S52" i="4"/>
  <c r="L93" i="4" s="1"/>
  <c r="D868" i="5"/>
  <c r="U48" i="4" s="1"/>
  <c r="J89" i="4" s="1"/>
  <c r="S48" i="4"/>
  <c r="L89" i="4" s="1"/>
  <c r="D848" i="5"/>
  <c r="U43" i="4" s="1"/>
  <c r="J84" i="4" s="1"/>
  <c r="S43" i="4"/>
  <c r="L84" i="4" s="1"/>
  <c r="D840" i="5"/>
  <c r="U41" i="4" s="1"/>
  <c r="J82" i="4" s="1"/>
  <c r="S41" i="4"/>
  <c r="L82" i="4" s="1"/>
  <c r="D836" i="5"/>
  <c r="U40" i="4" s="1"/>
  <c r="J81" i="4" s="1"/>
  <c r="S40" i="4"/>
  <c r="L81" i="4" s="1"/>
  <c r="D828" i="5"/>
  <c r="U38" i="4" s="1"/>
  <c r="J79" i="4" s="1"/>
  <c r="S38" i="4"/>
  <c r="L79" i="4" s="1"/>
  <c r="D760" i="5"/>
  <c r="U21" i="4" s="1"/>
  <c r="J62" i="4" s="1"/>
  <c r="S21" i="4"/>
  <c r="L62" i="4" s="1"/>
  <c r="D764" i="5"/>
  <c r="U22" i="4" s="1"/>
  <c r="J63" i="4" s="1"/>
  <c r="S22" i="4"/>
  <c r="L63" i="4" s="1"/>
  <c r="D731" i="5"/>
  <c r="R51" i="4" s="1"/>
  <c r="P51" i="4"/>
  <c r="D723" i="5"/>
  <c r="R49" i="4" s="1"/>
  <c r="P49" i="4"/>
  <c r="D719" i="5"/>
  <c r="R48" i="4" s="1"/>
  <c r="P48" i="4"/>
  <c r="D699" i="5"/>
  <c r="R43" i="4" s="1"/>
  <c r="P43" i="4"/>
  <c r="D703" i="5"/>
  <c r="R44" i="4" s="1"/>
  <c r="P44" i="4"/>
  <c r="D691" i="5"/>
  <c r="R41" i="4" s="1"/>
  <c r="P41" i="4"/>
  <c r="D687" i="5"/>
  <c r="R40" i="4" s="1"/>
  <c r="P40" i="4"/>
  <c r="D683" i="5"/>
  <c r="R39" i="4" s="1"/>
  <c r="P39" i="4"/>
  <c r="D679" i="5"/>
  <c r="R38" i="4" s="1"/>
  <c r="P38" i="4"/>
  <c r="D611" i="5"/>
  <c r="R21" i="4" s="1"/>
  <c r="P21" i="4"/>
  <c r="D615" i="5"/>
  <c r="R22" i="4" s="1"/>
  <c r="P22" i="4"/>
  <c r="D796" i="5"/>
  <c r="U30" i="4" s="1"/>
  <c r="J71" i="4" s="1"/>
  <c r="S30" i="4"/>
  <c r="L71" i="4" s="1"/>
  <c r="D780" i="5"/>
  <c r="U26" i="4" s="1"/>
  <c r="J67" i="4" s="1"/>
  <c r="S26" i="4"/>
  <c r="L67" i="4" s="1"/>
  <c r="D631" i="5"/>
  <c r="R26" i="4" s="1"/>
  <c r="P26" i="4"/>
  <c r="D643" i="5"/>
  <c r="R29" i="4" s="1"/>
  <c r="P29" i="4"/>
  <c r="D732" i="5"/>
  <c r="D180" i="5"/>
  <c r="I25" i="4" s="1"/>
  <c r="D66" i="4" s="1"/>
  <c r="G25" i="4"/>
  <c r="F66" i="4" s="1"/>
  <c r="D236" i="5"/>
  <c r="I39" i="4" s="1"/>
  <c r="D80" i="4" s="1"/>
  <c r="G39" i="4"/>
  <c r="F80" i="4" s="1"/>
  <c r="D103" i="5"/>
  <c r="D43" i="4"/>
  <c r="D35" i="5"/>
  <c r="D26" i="4"/>
  <c r="D135" i="5"/>
  <c r="D51" i="4"/>
  <c r="D337" i="5"/>
  <c r="L27" i="4" s="1"/>
  <c r="J27" i="4"/>
  <c r="D309" i="5"/>
  <c r="L20" i="4" s="1"/>
  <c r="J20" i="4"/>
  <c r="D405" i="5"/>
  <c r="L44" i="4" s="1"/>
  <c r="J44" i="4"/>
  <c r="D377" i="5"/>
  <c r="L37" i="4" s="1"/>
  <c r="J37" i="4"/>
  <c r="D421" i="5"/>
  <c r="L48" i="4" s="1"/>
  <c r="J48" i="4"/>
  <c r="D550" i="5"/>
  <c r="O43" i="4" s="1"/>
  <c r="G84" i="4" s="1"/>
  <c r="M43" i="4"/>
  <c r="I84" i="4" s="1"/>
  <c r="D570" i="5"/>
  <c r="O48" i="4" s="1"/>
  <c r="G89" i="4" s="1"/>
  <c r="M48" i="4"/>
  <c r="I89" i="4" s="1"/>
  <c r="D590" i="5"/>
  <c r="O53" i="4" s="1"/>
  <c r="G94" i="4" s="1"/>
  <c r="M53" i="4"/>
  <c r="I94" i="4" s="1"/>
  <c r="D542" i="5"/>
  <c r="O41" i="4" s="1"/>
  <c r="G82" i="4" s="1"/>
  <c r="M41" i="4"/>
  <c r="I82" i="4" s="1"/>
  <c r="D534" i="5"/>
  <c r="O39" i="4" s="1"/>
  <c r="G80" i="4" s="1"/>
  <c r="M39" i="4"/>
  <c r="I80" i="4" s="1"/>
  <c r="D284" i="5"/>
  <c r="I51" i="4" s="1"/>
  <c r="D92" i="4" s="1"/>
  <c r="G51" i="4"/>
  <c r="F92" i="4" s="1"/>
  <c r="D397" i="5"/>
  <c r="L42" i="4" s="1"/>
  <c r="J42" i="4"/>
  <c r="D385" i="5"/>
  <c r="L39" i="4" s="1"/>
  <c r="J39" i="4"/>
  <c r="D554" i="5"/>
  <c r="O44" i="4" s="1"/>
  <c r="G85" i="4" s="1"/>
  <c r="M44" i="4"/>
  <c r="I85" i="4" s="1"/>
  <c r="D43" i="5"/>
  <c r="D28" i="4"/>
  <c r="D20" i="5"/>
  <c r="D139" i="5"/>
  <c r="D52" i="4"/>
  <c r="D131" i="5"/>
  <c r="D50" i="4"/>
  <c r="D240" i="5"/>
  <c r="I40" i="4" s="1"/>
  <c r="D81" i="4" s="1"/>
  <c r="G40" i="4"/>
  <c r="F81" i="4" s="1"/>
  <c r="D160" i="5"/>
  <c r="I20" i="4" s="1"/>
  <c r="D61" i="4" s="1"/>
  <c r="G20" i="4"/>
  <c r="F61" i="4" s="1"/>
  <c r="D192" i="5"/>
  <c r="I28" i="4" s="1"/>
  <c r="D69" i="4" s="1"/>
  <c r="G28" i="4"/>
  <c r="F69" i="4" s="1"/>
  <c r="D333" i="5"/>
  <c r="L26" i="4" s="1"/>
  <c r="J26" i="4"/>
  <c r="D425" i="5"/>
  <c r="L49" i="4" s="1"/>
  <c r="J49" i="4"/>
  <c r="D582" i="5"/>
  <c r="O51" i="4" s="1"/>
  <c r="G92" i="4" s="1"/>
  <c r="M51" i="4"/>
  <c r="I92" i="4" s="1"/>
  <c r="D462" i="5"/>
  <c r="O21" i="4" s="1"/>
  <c r="G62" i="4" s="1"/>
  <c r="M21" i="4"/>
  <c r="I62" i="4" s="1"/>
  <c r="D482" i="5"/>
  <c r="O26" i="4" s="1"/>
  <c r="G67" i="4" s="1"/>
  <c r="M26" i="4"/>
  <c r="I67" i="4" s="1"/>
  <c r="D530" i="5"/>
  <c r="O38" i="4" s="1"/>
  <c r="M38" i="4"/>
  <c r="I79" i="4" s="1"/>
  <c r="D490" i="5"/>
  <c r="O28" i="4" s="1"/>
  <c r="G69" i="4" s="1"/>
  <c r="M28" i="4"/>
  <c r="I69" i="4" s="1"/>
  <c r="D889" i="5"/>
  <c r="D449" i="5"/>
  <c r="L55" i="4" s="1"/>
  <c r="J55" i="4"/>
  <c r="D704" i="5"/>
  <c r="D79" i="5"/>
  <c r="D37" i="4"/>
  <c r="D107" i="5"/>
  <c r="D44" i="4"/>
  <c r="D232" i="5"/>
  <c r="I38" i="4" s="1"/>
  <c r="D79" i="4" s="1"/>
  <c r="G38" i="4"/>
  <c r="F79" i="4" s="1"/>
  <c r="D313" i="5"/>
  <c r="L21" i="4" s="1"/>
  <c r="J21" i="4"/>
  <c r="D401" i="5"/>
  <c r="L43" i="4" s="1"/>
  <c r="J43" i="4"/>
  <c r="D381" i="5"/>
  <c r="L38" i="4" s="1"/>
  <c r="J38" i="4"/>
  <c r="D433" i="5"/>
  <c r="L51" i="4" s="1"/>
  <c r="J51" i="4"/>
  <c r="D538" i="5"/>
  <c r="O40" i="4" s="1"/>
  <c r="G81" i="4" s="1"/>
  <c r="M40" i="4"/>
  <c r="I81" i="4" s="1"/>
  <c r="D586" i="5"/>
  <c r="O52" i="4" s="1"/>
  <c r="G93" i="4" s="1"/>
  <c r="M52" i="4"/>
  <c r="I93" i="4" s="1"/>
  <c r="D458" i="5"/>
  <c r="O20" i="4" s="1"/>
  <c r="G61" i="4" s="1"/>
  <c r="M20" i="4"/>
  <c r="I61" i="4" s="1"/>
  <c r="D123" i="5"/>
  <c r="D48" i="4"/>
  <c r="D566" i="5"/>
  <c r="O47" i="4" s="1"/>
  <c r="G88" i="4" s="1"/>
  <c r="M47" i="4"/>
  <c r="I88" i="4" s="1"/>
  <c r="D478" i="5"/>
  <c r="O25" i="4" s="1"/>
  <c r="G66" i="4" s="1"/>
  <c r="M25" i="4"/>
  <c r="I66" i="4" s="1"/>
  <c r="D39" i="5"/>
  <c r="D27" i="4"/>
  <c r="D119" i="5"/>
  <c r="D47" i="4"/>
  <c r="D276" i="5"/>
  <c r="I49" i="4" s="1"/>
  <c r="D90" i="4" s="1"/>
  <c r="G49" i="4"/>
  <c r="F90" i="4" s="1"/>
  <c r="D244" i="5"/>
  <c r="I41" i="4" s="1"/>
  <c r="D82" i="4" s="1"/>
  <c r="G41" i="4"/>
  <c r="F82" i="4" s="1"/>
  <c r="D248" i="5"/>
  <c r="I42" i="4" s="1"/>
  <c r="D83" i="4" s="1"/>
  <c r="G42" i="4"/>
  <c r="F83" i="4" s="1"/>
  <c r="D228" i="5"/>
  <c r="I37" i="4" s="1"/>
  <c r="D78" i="4" s="1"/>
  <c r="G37" i="4"/>
  <c r="F78" i="4" s="1"/>
  <c r="D393" i="5"/>
  <c r="L41" i="4" s="1"/>
  <c r="J41" i="4"/>
  <c r="D389" i="5"/>
  <c r="L40" i="4" s="1"/>
  <c r="J40" i="4"/>
  <c r="D429" i="5"/>
  <c r="L50" i="4" s="1"/>
  <c r="J50" i="4"/>
  <c r="D317" i="5"/>
  <c r="L22" i="4" s="1"/>
  <c r="J22" i="4"/>
  <c r="D578" i="5"/>
  <c r="O50" i="4" s="1"/>
  <c r="G91" i="4" s="1"/>
  <c r="M50" i="4"/>
  <c r="I91" i="4" s="1"/>
  <c r="D546" i="5"/>
  <c r="O42" i="4" s="1"/>
  <c r="G83" i="4" s="1"/>
  <c r="M42" i="4"/>
  <c r="I83" i="4" s="1"/>
  <c r="D466" i="5"/>
  <c r="O22" i="4" s="1"/>
  <c r="G63" i="4" s="1"/>
  <c r="M22" i="4"/>
  <c r="I63" i="4" s="1"/>
  <c r="D869" i="5"/>
  <c r="D494" i="5"/>
  <c r="O29" i="4" s="1"/>
  <c r="G70" i="4" s="1"/>
  <c r="M29" i="4"/>
  <c r="I70" i="4" s="1"/>
  <c r="D288" i="5"/>
  <c r="I52" i="4" s="1"/>
  <c r="D93" i="4" s="1"/>
  <c r="G52" i="4"/>
  <c r="F93" i="4" s="1"/>
  <c r="D574" i="5"/>
  <c r="O49" i="4" s="1"/>
  <c r="G90" i="4" s="1"/>
  <c r="M49" i="4"/>
  <c r="I90" i="4" s="1"/>
  <c r="D345" i="5"/>
  <c r="L29" i="4" s="1"/>
  <c r="J29" i="4"/>
  <c r="D272" i="5"/>
  <c r="I48" i="4" s="1"/>
  <c r="D89" i="4" s="1"/>
  <c r="G48" i="4"/>
  <c r="F89" i="4" s="1"/>
  <c r="D184" i="5"/>
  <c r="I26" i="4" s="1"/>
  <c r="D67" i="4" s="1"/>
  <c r="G26" i="4"/>
  <c r="F67" i="4" s="1"/>
  <c r="D168" i="5"/>
  <c r="I22" i="4" s="1"/>
  <c r="D63" i="4" s="1"/>
  <c r="G22" i="4"/>
  <c r="F63" i="4" s="1"/>
  <c r="D256" i="5"/>
  <c r="I44" i="4" s="1"/>
  <c r="D85" i="4" s="1"/>
  <c r="G44" i="4"/>
  <c r="F85" i="4" s="1"/>
  <c r="D252" i="5"/>
  <c r="I43" i="4" s="1"/>
  <c r="D84" i="4" s="1"/>
  <c r="G43" i="4"/>
  <c r="F84" i="4" s="1"/>
  <c r="D196" i="5"/>
  <c r="I29" i="4" s="1"/>
  <c r="D70" i="4" s="1"/>
  <c r="G29" i="4"/>
  <c r="F70" i="4" s="1"/>
  <c r="D200" i="5"/>
  <c r="I30" i="4" s="1"/>
  <c r="D71" i="4" s="1"/>
  <c r="G30" i="4"/>
  <c r="F71" i="4" s="1"/>
  <c r="H71" i="5"/>
  <c r="I68" i="5"/>
  <c r="I69" i="5" s="1"/>
  <c r="H66" i="5"/>
  <c r="H65" i="5"/>
  <c r="D47" i="5"/>
  <c r="D29" i="4"/>
  <c r="H64" i="5"/>
  <c r="D15" i="5"/>
  <c r="D21" i="4"/>
  <c r="D11" i="5"/>
  <c r="D20" i="4"/>
  <c r="D495" i="5"/>
  <c r="D346" i="5"/>
  <c r="D185" i="5"/>
  <c r="Q802" i="5"/>
  <c r="U798" i="5"/>
  <c r="D797" i="5"/>
  <c r="T805" i="5"/>
  <c r="X772" i="5"/>
  <c r="Y771" i="5"/>
  <c r="I804" i="5"/>
  <c r="I801" i="5" s="1"/>
  <c r="I802" i="5" s="1"/>
  <c r="X818" i="5"/>
  <c r="X814" i="5"/>
  <c r="Q860" i="5"/>
  <c r="Q857" i="5" s="1"/>
  <c r="Q858" i="5" s="1"/>
  <c r="X805" i="5"/>
  <c r="I858" i="5"/>
  <c r="L808" i="5"/>
  <c r="M807" i="5"/>
  <c r="L802" i="5"/>
  <c r="Y768" i="5"/>
  <c r="Y765" i="5" s="1"/>
  <c r="Y804" i="5"/>
  <c r="Y801" i="5" s="1"/>
  <c r="Y802" i="5" s="1"/>
  <c r="P819" i="5"/>
  <c r="P815" i="5"/>
  <c r="I807" i="5"/>
  <c r="H808" i="5"/>
  <c r="L807" i="5"/>
  <c r="AB807" i="5"/>
  <c r="AB808" i="5"/>
  <c r="AC807" i="5"/>
  <c r="H805" i="5"/>
  <c r="M860" i="5"/>
  <c r="M857" i="5" s="1"/>
  <c r="M858" i="5" s="1"/>
  <c r="U860" i="5"/>
  <c r="U857" i="5" s="1"/>
  <c r="U858" i="5" s="1"/>
  <c r="Y807" i="5"/>
  <c r="X808" i="5"/>
  <c r="T808" i="5"/>
  <c r="U807" i="5"/>
  <c r="T803" i="5"/>
  <c r="Y856" i="5"/>
  <c r="Y853" i="5" s="1"/>
  <c r="Y854" i="5" s="1"/>
  <c r="AC804" i="5"/>
  <c r="AC801" i="5" s="1"/>
  <c r="AC802" i="5" s="1"/>
  <c r="Q808" i="5"/>
  <c r="Q805" i="5" s="1"/>
  <c r="Q806" i="5" s="1"/>
  <c r="U769" i="5"/>
  <c r="P805" i="5"/>
  <c r="U804" i="5"/>
  <c r="U801" i="5" s="1"/>
  <c r="U802" i="5" s="1"/>
  <c r="T806" i="5"/>
  <c r="AB805" i="5"/>
  <c r="M769" i="5"/>
  <c r="M770" i="5" s="1"/>
  <c r="X860" i="5"/>
  <c r="Y859" i="5"/>
  <c r="AB802" i="5"/>
  <c r="Q892" i="5"/>
  <c r="Q889" i="5" s="1"/>
  <c r="Q890" i="5" s="1"/>
  <c r="L805" i="5"/>
  <c r="P812" i="5"/>
  <c r="Q811" i="5"/>
  <c r="H819" i="5"/>
  <c r="H815" i="5"/>
  <c r="M804" i="5"/>
  <c r="M801" i="5" s="1"/>
  <c r="M802" i="5" s="1"/>
  <c r="D781" i="5"/>
  <c r="U645" i="5"/>
  <c r="D644" i="5"/>
  <c r="H669" i="5"/>
  <c r="H665" i="5"/>
  <c r="P653" i="5"/>
  <c r="H656" i="5"/>
  <c r="U651" i="5"/>
  <c r="U648" i="5" s="1"/>
  <c r="U649" i="5" s="1"/>
  <c r="AC651" i="5"/>
  <c r="AC648" i="5" s="1"/>
  <c r="AC649" i="5" s="1"/>
  <c r="Q623" i="5"/>
  <c r="Q620" i="5" s="1"/>
  <c r="Q621" i="5" s="1"/>
  <c r="Y651" i="5"/>
  <c r="Y648" i="5" s="1"/>
  <c r="Y649" i="5" s="1"/>
  <c r="AB652" i="5"/>
  <c r="X654" i="5"/>
  <c r="U617" i="5"/>
  <c r="D616" i="5"/>
  <c r="L655" i="5"/>
  <c r="M654" i="5"/>
  <c r="AB657" i="5"/>
  <c r="H655" i="5"/>
  <c r="I654" i="5"/>
  <c r="P656" i="5"/>
  <c r="AC739" i="5"/>
  <c r="AC736" i="5"/>
  <c r="AC737" i="5" s="1"/>
  <c r="Q711" i="5"/>
  <c r="Q708" i="5" s="1"/>
  <c r="Q709" i="5" s="1"/>
  <c r="L652" i="5"/>
  <c r="I711" i="5"/>
  <c r="I708" i="5" s="1"/>
  <c r="Y623" i="5"/>
  <c r="Y620" i="5" s="1"/>
  <c r="Y621" i="5" s="1"/>
  <c r="X656" i="5"/>
  <c r="Q743" i="5"/>
  <c r="Q740" i="5"/>
  <c r="Q741" i="5" s="1"/>
  <c r="P655" i="5"/>
  <c r="Q654" i="5"/>
  <c r="U623" i="5"/>
  <c r="U620" i="5" s="1"/>
  <c r="U743" i="5"/>
  <c r="U740" i="5"/>
  <c r="U741" i="5" s="1"/>
  <c r="T655" i="5"/>
  <c r="U654" i="5"/>
  <c r="Y711" i="5"/>
  <c r="Y708" i="5" s="1"/>
  <c r="Y709" i="5" s="1"/>
  <c r="AB655" i="5"/>
  <c r="AC654" i="5"/>
  <c r="AB658" i="5"/>
  <c r="T652" i="5"/>
  <c r="L743" i="5"/>
  <c r="M742" i="5"/>
  <c r="X655" i="5"/>
  <c r="Y654" i="5"/>
  <c r="L657" i="5"/>
  <c r="Q633" i="5"/>
  <c r="D632" i="5"/>
  <c r="L658" i="5"/>
  <c r="M651" i="5"/>
  <c r="M648" i="5" s="1"/>
  <c r="M649" i="5" s="1"/>
  <c r="T658" i="5"/>
  <c r="I651" i="5"/>
  <c r="I648" i="5" s="1"/>
  <c r="I649" i="5" s="1"/>
  <c r="H658" i="5"/>
  <c r="T657" i="5"/>
  <c r="M739" i="5"/>
  <c r="M736" i="5" s="1"/>
  <c r="Y743" i="5"/>
  <c r="Y740" i="5"/>
  <c r="Y741" i="5" s="1"/>
  <c r="AB743" i="5"/>
  <c r="AC742" i="5"/>
  <c r="I743" i="5"/>
  <c r="I740" i="5"/>
  <c r="M623" i="5"/>
  <c r="M620" i="5" s="1"/>
  <c r="M621" i="5" s="1"/>
  <c r="AC623" i="5"/>
  <c r="AC620" i="5" s="1"/>
  <c r="AC621" i="5" s="1"/>
  <c r="Q651" i="5"/>
  <c r="Q648" i="5" s="1"/>
  <c r="U500" i="5"/>
  <c r="U468" i="5"/>
  <c r="D467" i="5"/>
  <c r="Y502" i="5"/>
  <c r="Y499" i="5" s="1"/>
  <c r="Y500" i="5" s="1"/>
  <c r="AB506" i="5"/>
  <c r="AC505" i="5"/>
  <c r="U484" i="5"/>
  <c r="D483" i="5"/>
  <c r="Y562" i="5"/>
  <c r="Y559" i="5" s="1"/>
  <c r="Y560" i="5" s="1"/>
  <c r="AC562" i="5"/>
  <c r="AC559" i="5" s="1"/>
  <c r="AC560" i="5" s="1"/>
  <c r="Y594" i="5"/>
  <c r="Y591" i="5"/>
  <c r="Y592" i="5" s="1"/>
  <c r="T504" i="5"/>
  <c r="AB505" i="5"/>
  <c r="P510" i="5"/>
  <c r="Q509" i="5"/>
  <c r="AB507" i="5"/>
  <c r="U594" i="5"/>
  <c r="U591" i="5" s="1"/>
  <c r="U592" i="5" s="1"/>
  <c r="L507" i="5"/>
  <c r="M502" i="5"/>
  <c r="M499" i="5" s="1"/>
  <c r="M500" i="5" s="1"/>
  <c r="M562" i="5"/>
  <c r="M559" i="5" s="1"/>
  <c r="M560" i="5" s="1"/>
  <c r="T505" i="5"/>
  <c r="Q474" i="5"/>
  <c r="Q471" i="5" s="1"/>
  <c r="Q472" i="5" s="1"/>
  <c r="Q562" i="5"/>
  <c r="Q559" i="5" s="1"/>
  <c r="Q560" i="5" s="1"/>
  <c r="AC502" i="5"/>
  <c r="AC499" i="5" s="1"/>
  <c r="AC500" i="5" s="1"/>
  <c r="U474" i="5"/>
  <c r="U471" i="5" s="1"/>
  <c r="U506" i="5"/>
  <c r="U503" i="5" s="1"/>
  <c r="U504" i="5" s="1"/>
  <c r="AB508" i="5"/>
  <c r="L506" i="5"/>
  <c r="M505" i="5"/>
  <c r="X513" i="5"/>
  <c r="P507" i="5"/>
  <c r="P512" i="5"/>
  <c r="U562" i="5"/>
  <c r="U559" i="5" s="1"/>
  <c r="U560" i="5" s="1"/>
  <c r="I502" i="5"/>
  <c r="I499" i="5" s="1"/>
  <c r="I500" i="5" s="1"/>
  <c r="I594" i="5"/>
  <c r="I591" i="5"/>
  <c r="Q506" i="5"/>
  <c r="Q503" i="5" s="1"/>
  <c r="L509" i="5"/>
  <c r="Y505" i="5"/>
  <c r="X506" i="5"/>
  <c r="M474" i="5"/>
  <c r="M471" i="5" s="1"/>
  <c r="M472" i="5" s="1"/>
  <c r="L504" i="5"/>
  <c r="X520" i="5"/>
  <c r="X516" i="5"/>
  <c r="M556" i="5"/>
  <c r="D555" i="5"/>
  <c r="U509" i="5"/>
  <c r="T510" i="5"/>
  <c r="H507" i="5"/>
  <c r="H506" i="5"/>
  <c r="I505" i="5"/>
  <c r="H509" i="5"/>
  <c r="T507" i="5"/>
  <c r="I562" i="5"/>
  <c r="I559" i="5" s="1"/>
  <c r="H508" i="5"/>
  <c r="X507" i="5"/>
  <c r="P509" i="5"/>
  <c r="AB354" i="5"/>
  <c r="M353" i="5"/>
  <c r="M350" i="5" s="1"/>
  <c r="M351" i="5" s="1"/>
  <c r="U445" i="5"/>
  <c r="U442" i="5"/>
  <c r="U443" i="5" s="1"/>
  <c r="Y365" i="5"/>
  <c r="Y362" i="5" s="1"/>
  <c r="Y363" i="5" s="1"/>
  <c r="I365" i="5"/>
  <c r="I362" i="5" s="1"/>
  <c r="I363" i="5" s="1"/>
  <c r="I445" i="5"/>
  <c r="I442" i="5"/>
  <c r="L355" i="5"/>
  <c r="AB445" i="5"/>
  <c r="AC444" i="5"/>
  <c r="P358" i="5"/>
  <c r="Y413" i="5"/>
  <c r="Y410" i="5" s="1"/>
  <c r="Y411" i="5" s="1"/>
  <c r="T356" i="5"/>
  <c r="AC353" i="5"/>
  <c r="AC350" i="5" s="1"/>
  <c r="AC351" i="5" s="1"/>
  <c r="L354" i="5"/>
  <c r="U413" i="5"/>
  <c r="U410" i="5" s="1"/>
  <c r="U411" i="5" s="1"/>
  <c r="U319" i="5"/>
  <c r="D318" i="5"/>
  <c r="M441" i="5"/>
  <c r="M438" i="5"/>
  <c r="M439" i="5" s="1"/>
  <c r="X358" i="5"/>
  <c r="AB355" i="5"/>
  <c r="T355" i="5"/>
  <c r="M356" i="5"/>
  <c r="L357" i="5"/>
  <c r="X369" i="5"/>
  <c r="Y368" i="5"/>
  <c r="H369" i="5"/>
  <c r="I368" i="5"/>
  <c r="Y445" i="5"/>
  <c r="Y442" i="5"/>
  <c r="Y443" i="5" s="1"/>
  <c r="AC441" i="5"/>
  <c r="AC438" i="5" s="1"/>
  <c r="AC439" i="5" s="1"/>
  <c r="AC413" i="5"/>
  <c r="AC410" i="5" s="1"/>
  <c r="AC411" i="5" s="1"/>
  <c r="U322" i="5"/>
  <c r="Q413" i="5"/>
  <c r="Q410" i="5" s="1"/>
  <c r="Q411" i="5" s="1"/>
  <c r="Y325" i="5"/>
  <c r="Y322" i="5" s="1"/>
  <c r="Y323" i="5" s="1"/>
  <c r="I413" i="5"/>
  <c r="I410" i="5" s="1"/>
  <c r="L445" i="5"/>
  <c r="M444" i="5"/>
  <c r="L360" i="5"/>
  <c r="M413" i="5"/>
  <c r="M410" i="5"/>
  <c r="M411" i="5" s="1"/>
  <c r="P445" i="5"/>
  <c r="Q444" i="5"/>
  <c r="U356" i="5"/>
  <c r="T357" i="5"/>
  <c r="Q357" i="5"/>
  <c r="Q354" i="5" s="1"/>
  <c r="AB356" i="5"/>
  <c r="I439" i="5"/>
  <c r="Q441" i="5"/>
  <c r="Q438" i="5"/>
  <c r="Q439" i="5" s="1"/>
  <c r="M322" i="5"/>
  <c r="M323" i="5" s="1"/>
  <c r="U353" i="5"/>
  <c r="U350" i="5" s="1"/>
  <c r="H358" i="5"/>
  <c r="D406" i="5"/>
  <c r="I407" i="5"/>
  <c r="P361" i="5"/>
  <c r="Q360" i="5"/>
  <c r="AB357" i="5"/>
  <c r="AC356" i="5"/>
  <c r="T354" i="5"/>
  <c r="Q202" i="5"/>
  <c r="D201" i="5"/>
  <c r="Y289" i="5"/>
  <c r="Y290" i="5" s="1"/>
  <c r="Y292" i="5"/>
  <c r="Q289" i="5"/>
  <c r="Q290" i="5" s="1"/>
  <c r="Q292" i="5"/>
  <c r="L296" i="5"/>
  <c r="M295" i="5"/>
  <c r="T218" i="5"/>
  <c r="T222" i="5"/>
  <c r="I208" i="5"/>
  <c r="I205" i="5" s="1"/>
  <c r="I206" i="5" s="1"/>
  <c r="H209" i="5"/>
  <c r="H296" i="5"/>
  <c r="I295" i="5"/>
  <c r="U176" i="5"/>
  <c r="U173" i="5" s="1"/>
  <c r="P296" i="5"/>
  <c r="Q295" i="5"/>
  <c r="H211" i="5"/>
  <c r="H212" i="5"/>
  <c r="I211" i="5"/>
  <c r="AB223" i="5"/>
  <c r="AB219" i="5"/>
  <c r="P176" i="5"/>
  <c r="Q175" i="5"/>
  <c r="L219" i="5"/>
  <c r="L223" i="5"/>
  <c r="U208" i="5"/>
  <c r="U205" i="5" s="1"/>
  <c r="U206" i="5" s="1"/>
  <c r="L222" i="5"/>
  <c r="L218" i="5"/>
  <c r="M176" i="5"/>
  <c r="M173" i="5" s="1"/>
  <c r="M174" i="5" s="1"/>
  <c r="AC176" i="5"/>
  <c r="AC173" i="5" s="1"/>
  <c r="AC174" i="5" s="1"/>
  <c r="H206" i="5"/>
  <c r="T209" i="5"/>
  <c r="Y208" i="5"/>
  <c r="Y205" i="5" s="1"/>
  <c r="Y206" i="5" s="1"/>
  <c r="X206" i="5"/>
  <c r="Q208" i="5"/>
  <c r="Q205" i="5" s="1"/>
  <c r="U170" i="5"/>
  <c r="M208" i="5"/>
  <c r="M205" i="5" s="1"/>
  <c r="M206" i="5" s="1"/>
  <c r="I264" i="5"/>
  <c r="I261" i="5"/>
  <c r="X211" i="5"/>
  <c r="P209" i="5"/>
  <c r="D257" i="5"/>
  <c r="I258" i="5"/>
  <c r="AB212" i="5"/>
  <c r="AC211" i="5"/>
  <c r="T212" i="5"/>
  <c r="U211" i="5"/>
  <c r="P212" i="5"/>
  <c r="Q211" i="5"/>
  <c r="Q264" i="5"/>
  <c r="Q261" i="5"/>
  <c r="Q262" i="5" s="1"/>
  <c r="L212" i="5"/>
  <c r="M211" i="5"/>
  <c r="X209" i="5"/>
  <c r="P210" i="5"/>
  <c r="L209" i="5"/>
  <c r="T296" i="5"/>
  <c r="U295" i="5"/>
  <c r="X296" i="5"/>
  <c r="Y295" i="5"/>
  <c r="T223" i="5"/>
  <c r="T219" i="5"/>
  <c r="I176" i="5"/>
  <c r="I173" i="5" s="1"/>
  <c r="I174" i="5" s="1"/>
  <c r="AC208" i="5"/>
  <c r="AC205" i="5" s="1"/>
  <c r="AC206" i="5" s="1"/>
  <c r="Y176" i="5"/>
  <c r="Y173" i="5" s="1"/>
  <c r="Y174" i="5" s="1"/>
  <c r="M289" i="5"/>
  <c r="M290" i="5" s="1"/>
  <c r="M292" i="5"/>
  <c r="X212" i="5"/>
  <c r="Y211" i="5"/>
  <c r="AC293" i="5"/>
  <c r="AC294" i="5" s="1"/>
  <c r="AC296" i="5"/>
  <c r="P207" i="5"/>
  <c r="Q172" i="5"/>
  <c r="Q169" i="5" s="1"/>
  <c r="Q170" i="5" s="1"/>
  <c r="AB209" i="5"/>
  <c r="I289" i="5"/>
  <c r="I292" i="5"/>
  <c r="M261" i="5"/>
  <c r="M262" i="5" s="1"/>
  <c r="M264" i="5"/>
  <c r="U289" i="5"/>
  <c r="U290" i="5" s="1"/>
  <c r="U292" i="5"/>
  <c r="D99" i="5"/>
  <c r="D95" i="5"/>
  <c r="D91" i="5"/>
  <c r="D83" i="5"/>
  <c r="D87" i="5"/>
  <c r="AC147" i="5"/>
  <c r="AC144" i="5"/>
  <c r="AC145" i="5" s="1"/>
  <c r="Y144" i="5"/>
  <c r="Y145" i="5" s="1"/>
  <c r="Y147" i="5"/>
  <c r="T147" i="5"/>
  <c r="U146" i="5"/>
  <c r="U143" i="5"/>
  <c r="U140" i="5"/>
  <c r="U141" i="5" s="1"/>
  <c r="Q147" i="5"/>
  <c r="Q144" i="5"/>
  <c r="Q145" i="5" s="1"/>
  <c r="M143" i="5"/>
  <c r="M140" i="5"/>
  <c r="L147" i="5"/>
  <c r="M146" i="5"/>
  <c r="M125" i="5"/>
  <c r="D124" i="5"/>
  <c r="AC115" i="5"/>
  <c r="AC112" i="5"/>
  <c r="AC113" i="5" s="1"/>
  <c r="Y115" i="5"/>
  <c r="Y112" i="5" s="1"/>
  <c r="Y113" i="5" s="1"/>
  <c r="U115" i="5"/>
  <c r="U112" i="5" s="1"/>
  <c r="U113" i="5" s="1"/>
  <c r="Q115" i="5"/>
  <c r="Q112" i="5" s="1"/>
  <c r="Q113" i="5" s="1"/>
  <c r="M115" i="5"/>
  <c r="M112" i="5" s="1"/>
  <c r="AB60" i="5"/>
  <c r="AC55" i="5"/>
  <c r="AC52" i="5" s="1"/>
  <c r="AC53" i="5" s="1"/>
  <c r="AB65" i="5"/>
  <c r="AB59" i="5"/>
  <c r="AC58" i="5"/>
  <c r="AB66" i="5"/>
  <c r="X64" i="5"/>
  <c r="X62" i="5"/>
  <c r="X57" i="5"/>
  <c r="X67" i="5"/>
  <c r="Y66" i="5"/>
  <c r="Y67" i="5" s="1"/>
  <c r="Y64" i="5" s="1"/>
  <c r="Y65" i="5" s="1"/>
  <c r="T57" i="5"/>
  <c r="U53" i="5"/>
  <c r="U59" i="5"/>
  <c r="U56" i="5" s="1"/>
  <c r="T64" i="5"/>
  <c r="T62" i="5"/>
  <c r="T63" i="5"/>
  <c r="U62" i="5"/>
  <c r="P62" i="5"/>
  <c r="P63" i="5"/>
  <c r="Q62" i="5"/>
  <c r="Q63" i="5" s="1"/>
  <c r="Q60" i="5" s="1"/>
  <c r="P60" i="5"/>
  <c r="Q59" i="5"/>
  <c r="Q56" i="5" s="1"/>
  <c r="Q57" i="5" s="1"/>
  <c r="P61" i="5"/>
  <c r="L66" i="5"/>
  <c r="M59" i="5"/>
  <c r="M56" i="5" s="1"/>
  <c r="M57" i="5" s="1"/>
  <c r="L60" i="5"/>
  <c r="L63" i="5"/>
  <c r="M62" i="5"/>
  <c r="L65" i="5"/>
  <c r="T26" i="5"/>
  <c r="U24" i="5"/>
  <c r="D52" i="5" l="1"/>
  <c r="D30" i="4"/>
  <c r="S44" i="4"/>
  <c r="L85" i="4" s="1"/>
  <c r="K85" i="4" s="1"/>
  <c r="D45" i="4"/>
  <c r="D853" i="5"/>
  <c r="D856" i="5" s="1"/>
  <c r="U45" i="4" s="1"/>
  <c r="J86" i="4" s="1"/>
  <c r="D438" i="5"/>
  <c r="J53" i="4" s="1"/>
  <c r="D437" i="5"/>
  <c r="L52" i="4" s="1"/>
  <c r="K67" i="4"/>
  <c r="K62" i="4"/>
  <c r="K81" i="4"/>
  <c r="K84" i="4"/>
  <c r="K89" i="4"/>
  <c r="K94" i="4"/>
  <c r="K91" i="4"/>
  <c r="K69" i="4"/>
  <c r="K96" i="4"/>
  <c r="K61" i="4"/>
  <c r="K78" i="4"/>
  <c r="H91" i="4"/>
  <c r="H92" i="4"/>
  <c r="K71" i="4"/>
  <c r="K63" i="4"/>
  <c r="K79" i="4"/>
  <c r="K82" i="4"/>
  <c r="K93" i="4"/>
  <c r="K92" i="4"/>
  <c r="K83" i="4"/>
  <c r="K88" i="4"/>
  <c r="H85" i="4"/>
  <c r="H80" i="4"/>
  <c r="H94" i="4"/>
  <c r="H84" i="4"/>
  <c r="H83" i="4"/>
  <c r="H66" i="4"/>
  <c r="H93" i="4"/>
  <c r="H62" i="4"/>
  <c r="H90" i="4"/>
  <c r="H89" i="4"/>
  <c r="H88" i="4"/>
  <c r="H82" i="4"/>
  <c r="H81" i="4"/>
  <c r="G79" i="4"/>
  <c r="H79" i="4" s="1"/>
  <c r="H70" i="4"/>
  <c r="H69" i="4"/>
  <c r="H67" i="4"/>
  <c r="H63" i="4"/>
  <c r="H61" i="4"/>
  <c r="F52" i="4"/>
  <c r="E93" i="4" s="1"/>
  <c r="F51" i="4"/>
  <c r="E92" i="4" s="1"/>
  <c r="F50" i="4"/>
  <c r="E91" i="4" s="1"/>
  <c r="F48" i="4"/>
  <c r="E89" i="4" s="1"/>
  <c r="F47" i="4"/>
  <c r="E88" i="4" s="1"/>
  <c r="F45" i="4"/>
  <c r="F44" i="4"/>
  <c r="E85" i="4" s="1"/>
  <c r="F43" i="4"/>
  <c r="E84" i="4" s="1"/>
  <c r="F42" i="4"/>
  <c r="E83" i="4" s="1"/>
  <c r="F37" i="4"/>
  <c r="E78" i="4" s="1"/>
  <c r="F30" i="4"/>
  <c r="E71" i="4" s="1"/>
  <c r="F29" i="4"/>
  <c r="E70" i="4" s="1"/>
  <c r="F28" i="4"/>
  <c r="E69" i="4" s="1"/>
  <c r="F27" i="4"/>
  <c r="E68" i="4" s="1"/>
  <c r="F26" i="4"/>
  <c r="E67" i="4" s="1"/>
  <c r="E66" i="4"/>
  <c r="F22" i="4"/>
  <c r="E63" i="4" s="1"/>
  <c r="F20" i="4"/>
  <c r="E61" i="4" s="1"/>
  <c r="F21" i="4"/>
  <c r="E62" i="4" s="1"/>
  <c r="D892" i="5"/>
  <c r="U54" i="4" s="1"/>
  <c r="J95" i="4" s="1"/>
  <c r="S54" i="4"/>
  <c r="L95" i="4" s="1"/>
  <c r="D872" i="5"/>
  <c r="U49" i="4" s="1"/>
  <c r="J90" i="4" s="1"/>
  <c r="S49" i="4"/>
  <c r="L90" i="4" s="1"/>
  <c r="D735" i="5"/>
  <c r="R52" i="4" s="1"/>
  <c r="P52" i="4"/>
  <c r="D707" i="5"/>
  <c r="R45" i="4" s="1"/>
  <c r="P45" i="4"/>
  <c r="D619" i="5"/>
  <c r="R23" i="4" s="1"/>
  <c r="P23" i="4"/>
  <c r="D635" i="5"/>
  <c r="R27" i="4" s="1"/>
  <c r="P27" i="4"/>
  <c r="D800" i="5"/>
  <c r="U31" i="4" s="1"/>
  <c r="J72" i="4" s="1"/>
  <c r="S31" i="4"/>
  <c r="L72" i="4" s="1"/>
  <c r="D784" i="5"/>
  <c r="U27" i="4" s="1"/>
  <c r="J68" i="4" s="1"/>
  <c r="S27" i="4"/>
  <c r="L68" i="4" s="1"/>
  <c r="D647" i="5"/>
  <c r="R30" i="4" s="1"/>
  <c r="P30" i="4"/>
  <c r="D169" i="5"/>
  <c r="D172" i="5" s="1"/>
  <c r="I23" i="4" s="1"/>
  <c r="D64" i="4" s="1"/>
  <c r="D470" i="5"/>
  <c r="O23" i="4" s="1"/>
  <c r="G64" i="4" s="1"/>
  <c r="M23" i="4"/>
  <c r="I64" i="4" s="1"/>
  <c r="M737" i="5"/>
  <c r="D736" i="5"/>
  <c r="D409" i="5"/>
  <c r="L45" i="4" s="1"/>
  <c r="J45" i="4"/>
  <c r="D558" i="5"/>
  <c r="O45" i="4" s="1"/>
  <c r="G86" i="4" s="1"/>
  <c r="M45" i="4"/>
  <c r="I86" i="4" s="1"/>
  <c r="D321" i="5"/>
  <c r="L23" i="4" s="1"/>
  <c r="J23" i="4"/>
  <c r="D498" i="5"/>
  <c r="O30" i="4" s="1"/>
  <c r="G71" i="4" s="1"/>
  <c r="M30" i="4"/>
  <c r="I71" i="4" s="1"/>
  <c r="D127" i="5"/>
  <c r="D49" i="4"/>
  <c r="D486" i="5"/>
  <c r="O27" i="4" s="1"/>
  <c r="G68" i="4" s="1"/>
  <c r="M27" i="4"/>
  <c r="I68" i="4" s="1"/>
  <c r="D23" i="5"/>
  <c r="D23" i="4"/>
  <c r="D349" i="5"/>
  <c r="L30" i="4" s="1"/>
  <c r="J30" i="4"/>
  <c r="D188" i="5"/>
  <c r="I27" i="4" s="1"/>
  <c r="D68" i="4" s="1"/>
  <c r="G27" i="4"/>
  <c r="F68" i="4" s="1"/>
  <c r="D260" i="5"/>
  <c r="I45" i="4" s="1"/>
  <c r="D86" i="4" s="1"/>
  <c r="G45" i="4"/>
  <c r="F86" i="4" s="1"/>
  <c r="D204" i="5"/>
  <c r="I31" i="4" s="1"/>
  <c r="D72" i="4" s="1"/>
  <c r="G31" i="4"/>
  <c r="F72" i="4" s="1"/>
  <c r="F41" i="4"/>
  <c r="E82" i="4" s="1"/>
  <c r="F40" i="4"/>
  <c r="E81" i="4" s="1"/>
  <c r="F39" i="4"/>
  <c r="F38" i="4"/>
  <c r="E79" i="4" s="1"/>
  <c r="H75" i="5"/>
  <c r="H70" i="5"/>
  <c r="H74" i="5"/>
  <c r="H73" i="5"/>
  <c r="H69" i="5"/>
  <c r="D55" i="5"/>
  <c r="D31" i="4"/>
  <c r="H72" i="5"/>
  <c r="H68" i="5"/>
  <c r="I741" i="5"/>
  <c r="I592" i="5"/>
  <c r="D591" i="5"/>
  <c r="I443" i="5"/>
  <c r="D499" i="5"/>
  <c r="Y766" i="5"/>
  <c r="D765" i="5"/>
  <c r="Y808" i="5"/>
  <c r="Y805" i="5" s="1"/>
  <c r="Y806" i="5" s="1"/>
  <c r="Y772" i="5"/>
  <c r="Y769" i="5" s="1"/>
  <c r="Y770" i="5" s="1"/>
  <c r="X812" i="5"/>
  <c r="Y811" i="5"/>
  <c r="I808" i="5"/>
  <c r="I805" i="5" s="1"/>
  <c r="I806" i="5" s="1"/>
  <c r="L806" i="5"/>
  <c r="AB806" i="5"/>
  <c r="T810" i="5"/>
  <c r="P809" i="5"/>
  <c r="T812" i="5"/>
  <c r="U811" i="5"/>
  <c r="H812" i="5"/>
  <c r="I811" i="5"/>
  <c r="D801" i="5"/>
  <c r="Y860" i="5"/>
  <c r="Y857" i="5" s="1"/>
  <c r="Y858" i="5" s="1"/>
  <c r="U808" i="5"/>
  <c r="U805" i="5" s="1"/>
  <c r="U806" i="5" s="1"/>
  <c r="P816" i="5"/>
  <c r="Q815" i="5"/>
  <c r="AC808" i="5"/>
  <c r="AC805" i="5" s="1"/>
  <c r="AC806" i="5" s="1"/>
  <c r="AB811" i="5"/>
  <c r="L812" i="5"/>
  <c r="M811" i="5"/>
  <c r="X809" i="5"/>
  <c r="Q812" i="5"/>
  <c r="Q809" i="5" s="1"/>
  <c r="Q810" i="5" s="1"/>
  <c r="L809" i="5"/>
  <c r="AB809" i="5"/>
  <c r="U770" i="5"/>
  <c r="T807" i="5"/>
  <c r="H809" i="5"/>
  <c r="AB812" i="5"/>
  <c r="AC811" i="5"/>
  <c r="L811" i="5"/>
  <c r="M808" i="5"/>
  <c r="M805" i="5" s="1"/>
  <c r="D857" i="5"/>
  <c r="T809" i="5"/>
  <c r="Q649" i="5"/>
  <c r="D648" i="5"/>
  <c r="AC743" i="5"/>
  <c r="AC740" i="5" s="1"/>
  <c r="AC741" i="5" s="1"/>
  <c r="T662" i="5"/>
  <c r="L662" i="5"/>
  <c r="L661" i="5"/>
  <c r="X659" i="5"/>
  <c r="Y658" i="5"/>
  <c r="AB659" i="5"/>
  <c r="AC658" i="5"/>
  <c r="U655" i="5"/>
  <c r="U652" i="5" s="1"/>
  <c r="U653" i="5" s="1"/>
  <c r="H659" i="5"/>
  <c r="I658" i="5"/>
  <c r="L659" i="5"/>
  <c r="M658" i="5"/>
  <c r="H662" i="5"/>
  <c r="M743" i="5"/>
  <c r="M740" i="5"/>
  <c r="M741" i="5" s="1"/>
  <c r="AB662" i="5"/>
  <c r="T659" i="5"/>
  <c r="U658" i="5"/>
  <c r="P659" i="5"/>
  <c r="Q658" i="5"/>
  <c r="X660" i="5"/>
  <c r="D708" i="5"/>
  <c r="I709" i="5"/>
  <c r="P660" i="5"/>
  <c r="AB661" i="5"/>
  <c r="X658" i="5"/>
  <c r="H660" i="5"/>
  <c r="T661" i="5"/>
  <c r="Y655" i="5"/>
  <c r="Y652" i="5" s="1"/>
  <c r="Y653" i="5" s="1"/>
  <c r="U621" i="5"/>
  <c r="D620" i="5"/>
  <c r="L656" i="5"/>
  <c r="I655" i="5"/>
  <c r="I652" i="5" s="1"/>
  <c r="I653" i="5" s="1"/>
  <c r="AB656" i="5"/>
  <c r="T656" i="5"/>
  <c r="AC655" i="5"/>
  <c r="AC652" i="5" s="1"/>
  <c r="AC653" i="5" s="1"/>
  <c r="Q655" i="5"/>
  <c r="Q652" i="5" s="1"/>
  <c r="M655" i="5"/>
  <c r="M652" i="5" s="1"/>
  <c r="M653" i="5" s="1"/>
  <c r="P657" i="5"/>
  <c r="Q504" i="5"/>
  <c r="X511" i="5"/>
  <c r="I509" i="5"/>
  <c r="H510" i="5"/>
  <c r="U513" i="5"/>
  <c r="T514" i="5"/>
  <c r="Y506" i="5"/>
  <c r="Y503" i="5" s="1"/>
  <c r="Y504" i="5" s="1"/>
  <c r="P520" i="5"/>
  <c r="P516" i="5"/>
  <c r="X521" i="5"/>
  <c r="X517" i="5"/>
  <c r="AB512" i="5"/>
  <c r="U472" i="5"/>
  <c r="D471" i="5"/>
  <c r="Q510" i="5"/>
  <c r="Q507" i="5" s="1"/>
  <c r="Q508" i="5" s="1"/>
  <c r="I560" i="5"/>
  <c r="D559" i="5"/>
  <c r="H513" i="5"/>
  <c r="H511" i="5"/>
  <c r="U510" i="5"/>
  <c r="U507" i="5" s="1"/>
  <c r="U508" i="5" s="1"/>
  <c r="L513" i="5"/>
  <c r="P511" i="5"/>
  <c r="M506" i="5"/>
  <c r="M503" i="5" s="1"/>
  <c r="M504" i="5" s="1"/>
  <c r="T509" i="5"/>
  <c r="T508" i="5"/>
  <c r="AB510" i="5"/>
  <c r="AC509" i="5"/>
  <c r="T511" i="5"/>
  <c r="I506" i="5"/>
  <c r="I503" i="5" s="1"/>
  <c r="I504" i="5" s="1"/>
  <c r="L511" i="5"/>
  <c r="AB511" i="5"/>
  <c r="P514" i="5"/>
  <c r="Q513" i="5"/>
  <c r="P513" i="5"/>
  <c r="H512" i="5"/>
  <c r="L508" i="5"/>
  <c r="Y509" i="5"/>
  <c r="X510" i="5"/>
  <c r="L510" i="5"/>
  <c r="M509" i="5"/>
  <c r="AB509" i="5"/>
  <c r="AC506" i="5"/>
  <c r="AC503" i="5" s="1"/>
  <c r="AC504" i="5" s="1"/>
  <c r="U351" i="5"/>
  <c r="D350" i="5"/>
  <c r="Q355" i="5"/>
  <c r="AC357" i="5"/>
  <c r="AC354" i="5" s="1"/>
  <c r="AC355" i="5" s="1"/>
  <c r="Q445" i="5"/>
  <c r="Q442" i="5"/>
  <c r="Q443" i="5" s="1"/>
  <c r="D410" i="5"/>
  <c r="I411" i="5"/>
  <c r="M360" i="5"/>
  <c r="L361" i="5"/>
  <c r="AC445" i="5"/>
  <c r="AC442" i="5"/>
  <c r="AC443" i="5" s="1"/>
  <c r="H362" i="5"/>
  <c r="AB360" i="5"/>
  <c r="I369" i="5"/>
  <c r="I366" i="5" s="1"/>
  <c r="I367" i="5" s="1"/>
  <c r="AB361" i="5"/>
  <c r="AC360" i="5"/>
  <c r="U360" i="5"/>
  <c r="T361" i="5"/>
  <c r="M445" i="5"/>
  <c r="M442" i="5"/>
  <c r="M443" i="5" s="1"/>
  <c r="U323" i="5"/>
  <c r="D322" i="5"/>
  <c r="X373" i="5"/>
  <c r="Y372" i="5"/>
  <c r="T359" i="5"/>
  <c r="T360" i="5"/>
  <c r="L359" i="5"/>
  <c r="L364" i="5"/>
  <c r="Y369" i="5"/>
  <c r="Y366" i="5" s="1"/>
  <c r="Y367" i="5" s="1"/>
  <c r="AB359" i="5"/>
  <c r="P365" i="5"/>
  <c r="Q364" i="5"/>
  <c r="M357" i="5"/>
  <c r="M354" i="5" s="1"/>
  <c r="M355" i="5" s="1"/>
  <c r="T358" i="5"/>
  <c r="Q361" i="5"/>
  <c r="Q358" i="5" s="1"/>
  <c r="Q359" i="5" s="1"/>
  <c r="U357" i="5"/>
  <c r="U354" i="5" s="1"/>
  <c r="U355" i="5" s="1"/>
  <c r="H373" i="5"/>
  <c r="I372" i="5"/>
  <c r="X362" i="5"/>
  <c r="L358" i="5"/>
  <c r="P362" i="5"/>
  <c r="AB358" i="5"/>
  <c r="D205" i="5"/>
  <c r="Q206" i="5"/>
  <c r="P211" i="5"/>
  <c r="L213" i="5"/>
  <c r="X213" i="5"/>
  <c r="AB216" i="5"/>
  <c r="AC215" i="5"/>
  <c r="H210" i="5"/>
  <c r="H216" i="5"/>
  <c r="I215" i="5"/>
  <c r="Q293" i="5"/>
  <c r="Q294" i="5" s="1"/>
  <c r="Q296" i="5"/>
  <c r="I293" i="5"/>
  <c r="I296" i="5"/>
  <c r="M293" i="5"/>
  <c r="M294" i="5" s="1"/>
  <c r="M296" i="5"/>
  <c r="I290" i="5"/>
  <c r="D289" i="5"/>
  <c r="U293" i="5"/>
  <c r="U294" i="5" s="1"/>
  <c r="U296" i="5"/>
  <c r="L216" i="5"/>
  <c r="M215" i="5"/>
  <c r="U212" i="5"/>
  <c r="U209" i="5" s="1"/>
  <c r="U210" i="5" s="1"/>
  <c r="AC212" i="5"/>
  <c r="AC209" i="5" s="1"/>
  <c r="AC210" i="5" s="1"/>
  <c r="D261" i="5"/>
  <c r="I262" i="5"/>
  <c r="X210" i="5"/>
  <c r="Y212" i="5"/>
  <c r="Y209" i="5" s="1"/>
  <c r="Y210" i="5" s="1"/>
  <c r="P214" i="5"/>
  <c r="M212" i="5"/>
  <c r="M209" i="5" s="1"/>
  <c r="Q212" i="5"/>
  <c r="Q209" i="5" s="1"/>
  <c r="Q210" i="5" s="1"/>
  <c r="T216" i="5"/>
  <c r="U215" i="5"/>
  <c r="P213" i="5"/>
  <c r="T213" i="5"/>
  <c r="U174" i="5"/>
  <c r="AB213" i="5"/>
  <c r="X216" i="5"/>
  <c r="Y215" i="5"/>
  <c r="Y293" i="5"/>
  <c r="Y294" i="5" s="1"/>
  <c r="Y296" i="5"/>
  <c r="P216" i="5"/>
  <c r="Q215" i="5"/>
  <c r="X215" i="5"/>
  <c r="Q176" i="5"/>
  <c r="Q173" i="5" s="1"/>
  <c r="Q174" i="5" s="1"/>
  <c r="I212" i="5"/>
  <c r="I209" i="5" s="1"/>
  <c r="I210" i="5" s="1"/>
  <c r="H215" i="5"/>
  <c r="H213" i="5"/>
  <c r="U25" i="5"/>
  <c r="D24" i="5"/>
  <c r="U147" i="5"/>
  <c r="U144" i="5"/>
  <c r="U145" i="5" s="1"/>
  <c r="M141" i="5"/>
  <c r="D140" i="5"/>
  <c r="M147" i="5"/>
  <c r="M144" i="5"/>
  <c r="M145" i="5" s="1"/>
  <c r="M113" i="5"/>
  <c r="D112" i="5"/>
  <c r="AB63" i="5"/>
  <c r="AC62" i="5"/>
  <c r="AB74" i="5"/>
  <c r="AB70" i="5"/>
  <c r="AB69" i="5"/>
  <c r="AB73" i="5"/>
  <c r="AC59" i="5"/>
  <c r="AC56" i="5" s="1"/>
  <c r="AC57" i="5" s="1"/>
  <c r="AB64" i="5"/>
  <c r="Y70" i="5"/>
  <c r="X71" i="5"/>
  <c r="X66" i="5"/>
  <c r="X61" i="5"/>
  <c r="X68" i="5"/>
  <c r="X72" i="5"/>
  <c r="T67" i="5"/>
  <c r="U66" i="5"/>
  <c r="T68" i="5"/>
  <c r="T72" i="5"/>
  <c r="U57" i="5"/>
  <c r="D56" i="5"/>
  <c r="T61" i="5"/>
  <c r="U63" i="5"/>
  <c r="U60" i="5" s="1"/>
  <c r="T66" i="5"/>
  <c r="P65" i="5"/>
  <c r="P67" i="5"/>
  <c r="Q66" i="5"/>
  <c r="Q67" i="5" s="1"/>
  <c r="Q64" i="5" s="1"/>
  <c r="P64" i="5"/>
  <c r="P66" i="5"/>
  <c r="Q61" i="5"/>
  <c r="L67" i="5"/>
  <c r="M66" i="5"/>
  <c r="L69" i="5"/>
  <c r="L73" i="5"/>
  <c r="M63" i="5"/>
  <c r="M60" i="5" s="1"/>
  <c r="M61" i="5" s="1"/>
  <c r="L64" i="5"/>
  <c r="L74" i="5"/>
  <c r="L70" i="5"/>
  <c r="E86" i="4" l="1"/>
  <c r="D441" i="5"/>
  <c r="L53" i="4" s="1"/>
  <c r="S45" i="4"/>
  <c r="L86" i="4" s="1"/>
  <c r="K86" i="4" s="1"/>
  <c r="D442" i="5"/>
  <c r="D445" i="5" s="1"/>
  <c r="L54" i="4" s="1"/>
  <c r="K72" i="4"/>
  <c r="K90" i="4"/>
  <c r="K68" i="4"/>
  <c r="K95" i="4"/>
  <c r="H71" i="4"/>
  <c r="H86" i="4"/>
  <c r="H68" i="4"/>
  <c r="H64" i="4"/>
  <c r="F49" i="4"/>
  <c r="E80" i="4"/>
  <c r="F31" i="4"/>
  <c r="E72" i="4" s="1"/>
  <c r="F23" i="4"/>
  <c r="E64" i="4" s="1"/>
  <c r="D769" i="5"/>
  <c r="S24" i="4" s="1"/>
  <c r="L65" i="4" s="1"/>
  <c r="G23" i="4"/>
  <c r="F64" i="4" s="1"/>
  <c r="D173" i="5"/>
  <c r="G24" i="4" s="1"/>
  <c r="F65" i="4" s="1"/>
  <c r="D860" i="5"/>
  <c r="U46" i="4" s="1"/>
  <c r="J87" i="4" s="1"/>
  <c r="S46" i="4"/>
  <c r="L87" i="4" s="1"/>
  <c r="D768" i="5"/>
  <c r="U23" i="4" s="1"/>
  <c r="J64" i="4" s="1"/>
  <c r="S23" i="4"/>
  <c r="L64" i="4" s="1"/>
  <c r="D739" i="5"/>
  <c r="R53" i="4" s="1"/>
  <c r="P53" i="4"/>
  <c r="D711" i="5"/>
  <c r="R46" i="4" s="1"/>
  <c r="P46" i="4"/>
  <c r="D623" i="5"/>
  <c r="R24" i="4" s="1"/>
  <c r="P24" i="4"/>
  <c r="D651" i="5"/>
  <c r="R31" i="4" s="1"/>
  <c r="P31" i="4"/>
  <c r="D804" i="5"/>
  <c r="U32" i="4" s="1"/>
  <c r="J73" i="4" s="1"/>
  <c r="S32" i="4"/>
  <c r="L73" i="4" s="1"/>
  <c r="D115" i="5"/>
  <c r="D46" i="4"/>
  <c r="D143" i="5"/>
  <c r="D53" i="4"/>
  <c r="D27" i="5"/>
  <c r="D24" i="4"/>
  <c r="D325" i="5"/>
  <c r="L24" i="4" s="1"/>
  <c r="J24" i="4"/>
  <c r="D413" i="5"/>
  <c r="L46" i="4" s="1"/>
  <c r="J46" i="4"/>
  <c r="D474" i="5"/>
  <c r="O24" i="4" s="1"/>
  <c r="G65" i="4" s="1"/>
  <c r="M24" i="4"/>
  <c r="I65" i="4" s="1"/>
  <c r="D594" i="5"/>
  <c r="O54" i="4" s="1"/>
  <c r="G95" i="4" s="1"/>
  <c r="M54" i="4"/>
  <c r="I95" i="4" s="1"/>
  <c r="D292" i="5"/>
  <c r="I53" i="4" s="1"/>
  <c r="D94" i="4" s="1"/>
  <c r="G53" i="4"/>
  <c r="F94" i="4" s="1"/>
  <c r="D562" i="5"/>
  <c r="O46" i="4" s="1"/>
  <c r="M46" i="4"/>
  <c r="D502" i="5"/>
  <c r="O31" i="4" s="1"/>
  <c r="G72" i="4" s="1"/>
  <c r="M31" i="4"/>
  <c r="I72" i="4" s="1"/>
  <c r="D740" i="5"/>
  <c r="D353" i="5"/>
  <c r="L31" i="4" s="1"/>
  <c r="J31" i="4"/>
  <c r="D264" i="5"/>
  <c r="I46" i="4" s="1"/>
  <c r="D87" i="4" s="1"/>
  <c r="G46" i="4"/>
  <c r="F87" i="4" s="1"/>
  <c r="D208" i="5"/>
  <c r="I32" i="4" s="1"/>
  <c r="D73" i="4" s="1"/>
  <c r="G32" i="4"/>
  <c r="F73" i="4" s="1"/>
  <c r="I72" i="5"/>
  <c r="I73" i="5" s="1"/>
  <c r="D59" i="5"/>
  <c r="D32" i="4"/>
  <c r="I294" i="5"/>
  <c r="D293" i="5"/>
  <c r="D503" i="5"/>
  <c r="T817" i="5"/>
  <c r="T813" i="5"/>
  <c r="M806" i="5"/>
  <c r="D805" i="5"/>
  <c r="M812" i="5"/>
  <c r="M809" i="5" s="1"/>
  <c r="AB819" i="5"/>
  <c r="AB815" i="5"/>
  <c r="T816" i="5"/>
  <c r="U815" i="5"/>
  <c r="T818" i="5"/>
  <c r="T814" i="5"/>
  <c r="L810" i="5"/>
  <c r="AB816" i="5"/>
  <c r="AC815" i="5"/>
  <c r="T811" i="5"/>
  <c r="AB817" i="5"/>
  <c r="AB813" i="5"/>
  <c r="P820" i="5"/>
  <c r="Q819" i="5"/>
  <c r="I815" i="5"/>
  <c r="H816" i="5"/>
  <c r="AB810" i="5"/>
  <c r="Y815" i="5"/>
  <c r="X816" i="5"/>
  <c r="L815" i="5"/>
  <c r="L819" i="5"/>
  <c r="L816" i="5"/>
  <c r="M815" i="5"/>
  <c r="U812" i="5"/>
  <c r="U809" i="5" s="1"/>
  <c r="U810" i="5" s="1"/>
  <c r="P817" i="5"/>
  <c r="P813" i="5"/>
  <c r="AC812" i="5"/>
  <c r="AC809" i="5" s="1"/>
  <c r="AC810" i="5" s="1"/>
  <c r="H817" i="5"/>
  <c r="H813" i="5"/>
  <c r="L817" i="5"/>
  <c r="L813" i="5"/>
  <c r="X817" i="5"/>
  <c r="X813" i="5"/>
  <c r="Q816" i="5"/>
  <c r="Q813" i="5" s="1"/>
  <c r="Q814" i="5" s="1"/>
  <c r="I812" i="5"/>
  <c r="I809" i="5" s="1"/>
  <c r="I810" i="5" s="1"/>
  <c r="Y812" i="5"/>
  <c r="Y809" i="5" s="1"/>
  <c r="Y810" i="5" s="1"/>
  <c r="AB665" i="5"/>
  <c r="AB669" i="5"/>
  <c r="Q659" i="5"/>
  <c r="Q656" i="5" s="1"/>
  <c r="Q657" i="5" s="1"/>
  <c r="M659" i="5"/>
  <c r="M656" i="5" s="1"/>
  <c r="H663" i="5"/>
  <c r="I662" i="5"/>
  <c r="AC659" i="5"/>
  <c r="AC656" i="5" s="1"/>
  <c r="AC657" i="5" s="1"/>
  <c r="X663" i="5"/>
  <c r="Y662" i="5"/>
  <c r="L670" i="5"/>
  <c r="L666" i="5"/>
  <c r="AB660" i="5"/>
  <c r="L660" i="5"/>
  <c r="H668" i="5"/>
  <c r="H664" i="5"/>
  <c r="T663" i="5"/>
  <c r="U662" i="5"/>
  <c r="Q653" i="5"/>
  <c r="D652" i="5"/>
  <c r="T669" i="5"/>
  <c r="T665" i="5"/>
  <c r="P663" i="5"/>
  <c r="Q662" i="5"/>
  <c r="AB670" i="5"/>
  <c r="AB666" i="5"/>
  <c r="L663" i="5"/>
  <c r="M662" i="5"/>
  <c r="AB663" i="5"/>
  <c r="AC662" i="5"/>
  <c r="L669" i="5"/>
  <c r="L665" i="5"/>
  <c r="P661" i="5"/>
  <c r="T660" i="5"/>
  <c r="X662" i="5"/>
  <c r="P664" i="5"/>
  <c r="P668" i="5"/>
  <c r="X664" i="5"/>
  <c r="X668" i="5"/>
  <c r="U659" i="5"/>
  <c r="U656" i="5" s="1"/>
  <c r="U657" i="5" s="1"/>
  <c r="H666" i="5"/>
  <c r="H670" i="5"/>
  <c r="I659" i="5"/>
  <c r="I656" i="5" s="1"/>
  <c r="I657" i="5" s="1"/>
  <c r="Y659" i="5"/>
  <c r="Y656" i="5" s="1"/>
  <c r="Y657" i="5" s="1"/>
  <c r="T666" i="5"/>
  <c r="T670" i="5"/>
  <c r="AB513" i="5"/>
  <c r="M513" i="5"/>
  <c r="L514" i="5"/>
  <c r="L512" i="5"/>
  <c r="P518" i="5"/>
  <c r="Q517" i="5"/>
  <c r="T512" i="5"/>
  <c r="L517" i="5"/>
  <c r="L521" i="5"/>
  <c r="H515" i="5"/>
  <c r="H519" i="5"/>
  <c r="U514" i="5"/>
  <c r="U511" i="5" s="1"/>
  <c r="U512" i="5" s="1"/>
  <c r="X515" i="5"/>
  <c r="X519" i="5"/>
  <c r="P521" i="5"/>
  <c r="P517" i="5"/>
  <c r="AB515" i="5"/>
  <c r="AB519" i="5"/>
  <c r="AC510" i="5"/>
  <c r="AC507" i="5" s="1"/>
  <c r="AC508" i="5" s="1"/>
  <c r="M510" i="5"/>
  <c r="M507" i="5" s="1"/>
  <c r="Y513" i="5"/>
  <c r="X514" i="5"/>
  <c r="Q514" i="5"/>
  <c r="Q511" i="5" s="1"/>
  <c r="Q512" i="5" s="1"/>
  <c r="T513" i="5"/>
  <c r="P515" i="5"/>
  <c r="P519" i="5"/>
  <c r="AB516" i="5"/>
  <c r="AB520" i="5"/>
  <c r="I513" i="5"/>
  <c r="H514" i="5"/>
  <c r="Y510" i="5"/>
  <c r="Y507" i="5" s="1"/>
  <c r="Y508" i="5" s="1"/>
  <c r="H520" i="5"/>
  <c r="H516" i="5"/>
  <c r="L515" i="5"/>
  <c r="L519" i="5"/>
  <c r="T515" i="5"/>
  <c r="T519" i="5"/>
  <c r="AB514" i="5"/>
  <c r="AC513" i="5"/>
  <c r="H521" i="5"/>
  <c r="H517" i="5"/>
  <c r="U517" i="5"/>
  <c r="T518" i="5"/>
  <c r="I510" i="5"/>
  <c r="I507" i="5" s="1"/>
  <c r="I508" i="5" s="1"/>
  <c r="L372" i="5"/>
  <c r="L368" i="5"/>
  <c r="AC361" i="5"/>
  <c r="AC358" i="5" s="1"/>
  <c r="AC359" i="5" s="1"/>
  <c r="H366" i="5"/>
  <c r="H370" i="5"/>
  <c r="L365" i="5"/>
  <c r="M364" i="5"/>
  <c r="P366" i="5"/>
  <c r="P370" i="5"/>
  <c r="T362" i="5"/>
  <c r="AB364" i="5"/>
  <c r="M361" i="5"/>
  <c r="M358" i="5" s="1"/>
  <c r="D354" i="5"/>
  <c r="I373" i="5"/>
  <c r="I370" i="5" s="1"/>
  <c r="I371" i="5" s="1"/>
  <c r="P369" i="5"/>
  <c r="Q368" i="5"/>
  <c r="U364" i="5"/>
  <c r="T365" i="5"/>
  <c r="AB365" i="5"/>
  <c r="AC364" i="5"/>
  <c r="Q365" i="5"/>
  <c r="Q362" i="5" s="1"/>
  <c r="Q363" i="5" s="1"/>
  <c r="X366" i="5"/>
  <c r="X370" i="5"/>
  <c r="L363" i="5"/>
  <c r="T363" i="5"/>
  <c r="AB362" i="5"/>
  <c r="L362" i="5"/>
  <c r="AB363" i="5"/>
  <c r="T364" i="5"/>
  <c r="Y373" i="5"/>
  <c r="Y370" i="5" s="1"/>
  <c r="Y371" i="5" s="1"/>
  <c r="U361" i="5"/>
  <c r="U358" i="5" s="1"/>
  <c r="U359" i="5" s="1"/>
  <c r="M210" i="5"/>
  <c r="D209" i="5"/>
  <c r="X219" i="5"/>
  <c r="X223" i="5"/>
  <c r="X220" i="5"/>
  <c r="Y219" i="5"/>
  <c r="H219" i="5"/>
  <c r="H223" i="5"/>
  <c r="Q216" i="5"/>
  <c r="Q213" i="5" s="1"/>
  <c r="Q214" i="5" s="1"/>
  <c r="U216" i="5"/>
  <c r="U213" i="5" s="1"/>
  <c r="U214" i="5" s="1"/>
  <c r="M216" i="5"/>
  <c r="M213" i="5" s="1"/>
  <c r="I216" i="5"/>
  <c r="I213" i="5" s="1"/>
  <c r="I214" i="5" s="1"/>
  <c r="P215" i="5"/>
  <c r="P220" i="5"/>
  <c r="Q219" i="5"/>
  <c r="Y216" i="5"/>
  <c r="Y213" i="5" s="1"/>
  <c r="Y214" i="5" s="1"/>
  <c r="AB221" i="5"/>
  <c r="AB217" i="5"/>
  <c r="T221" i="5"/>
  <c r="T217" i="5"/>
  <c r="T220" i="5"/>
  <c r="U219" i="5"/>
  <c r="H220" i="5"/>
  <c r="I219" i="5"/>
  <c r="AB220" i="5"/>
  <c r="AC219" i="5"/>
  <c r="X221" i="5"/>
  <c r="X217" i="5"/>
  <c r="AC216" i="5"/>
  <c r="AC213" i="5" s="1"/>
  <c r="AC214" i="5" s="1"/>
  <c r="H221" i="5"/>
  <c r="H217" i="5"/>
  <c r="P221" i="5"/>
  <c r="P217" i="5"/>
  <c r="P218" i="5"/>
  <c r="P222" i="5"/>
  <c r="X214" i="5"/>
  <c r="L220" i="5"/>
  <c r="M219" i="5"/>
  <c r="H214" i="5"/>
  <c r="L221" i="5"/>
  <c r="L217" i="5"/>
  <c r="AB68" i="5"/>
  <c r="AB72" i="5"/>
  <c r="AB67" i="5"/>
  <c r="AC66" i="5"/>
  <c r="AC63" i="5"/>
  <c r="AC60" i="5" s="1"/>
  <c r="AC61" i="5" s="1"/>
  <c r="X65" i="5"/>
  <c r="X74" i="5"/>
  <c r="X70" i="5"/>
  <c r="Y71" i="5"/>
  <c r="Y68" i="5" s="1"/>
  <c r="Y69" i="5" s="1"/>
  <c r="Y74" i="5"/>
  <c r="X75" i="5"/>
  <c r="U61" i="5"/>
  <c r="D60" i="5"/>
  <c r="T71" i="5"/>
  <c r="U70" i="5"/>
  <c r="T74" i="5"/>
  <c r="T70" i="5"/>
  <c r="T65" i="5"/>
  <c r="U67" i="5"/>
  <c r="U64" i="5" s="1"/>
  <c r="P71" i="5"/>
  <c r="Q70" i="5"/>
  <c r="P72" i="5"/>
  <c r="P68" i="5"/>
  <c r="P70" i="5"/>
  <c r="P74" i="5"/>
  <c r="Q65" i="5"/>
  <c r="P69" i="5"/>
  <c r="P73" i="5"/>
  <c r="L71" i="5"/>
  <c r="M70" i="5"/>
  <c r="L68" i="5"/>
  <c r="L72" i="5"/>
  <c r="M67" i="5"/>
  <c r="M64" i="5" s="1"/>
  <c r="M65" i="5" s="1"/>
  <c r="J54" i="4" l="1"/>
  <c r="K73" i="4"/>
  <c r="K87" i="4"/>
  <c r="H95" i="4"/>
  <c r="K64" i="4"/>
  <c r="H72" i="4"/>
  <c r="H65" i="4"/>
  <c r="D772" i="5"/>
  <c r="U24" i="4" s="1"/>
  <c r="J65" i="4" s="1"/>
  <c r="K65" i="4" s="1"/>
  <c r="I87" i="4"/>
  <c r="G87" i="4"/>
  <c r="D176" i="5"/>
  <c r="I24" i="4" s="1"/>
  <c r="D65" i="4" s="1"/>
  <c r="F53" i="4"/>
  <c r="E94" i="4" s="1"/>
  <c r="E90" i="4"/>
  <c r="F46" i="4"/>
  <c r="E87" i="4" s="1"/>
  <c r="F32" i="4"/>
  <c r="E73" i="4" s="1"/>
  <c r="F24" i="4"/>
  <c r="E65" i="4" s="1"/>
  <c r="D743" i="5"/>
  <c r="R54" i="4" s="1"/>
  <c r="P54" i="4"/>
  <c r="D655" i="5"/>
  <c r="R32" i="4" s="1"/>
  <c r="P32" i="4"/>
  <c r="D808" i="5"/>
  <c r="U33" i="4" s="1"/>
  <c r="J74" i="4" s="1"/>
  <c r="S33" i="4"/>
  <c r="L74" i="4" s="1"/>
  <c r="D296" i="5"/>
  <c r="I54" i="4" s="1"/>
  <c r="D95" i="4" s="1"/>
  <c r="G54" i="4"/>
  <c r="F95" i="4" s="1"/>
  <c r="D506" i="5"/>
  <c r="O32" i="4" s="1"/>
  <c r="M32" i="4"/>
  <c r="D357" i="5"/>
  <c r="L32" i="4" s="1"/>
  <c r="J32" i="4"/>
  <c r="D212" i="5"/>
  <c r="I33" i="4" s="1"/>
  <c r="D74" i="4" s="1"/>
  <c r="G33" i="4"/>
  <c r="F74" i="4" s="1"/>
  <c r="D63" i="5"/>
  <c r="D33" i="4"/>
  <c r="M810" i="5"/>
  <c r="D809" i="5"/>
  <c r="Q820" i="5"/>
  <c r="Q817" i="5" s="1"/>
  <c r="Q818" i="5" s="1"/>
  <c r="L820" i="5"/>
  <c r="M819" i="5"/>
  <c r="X820" i="5"/>
  <c r="Y819" i="5"/>
  <c r="T819" i="5"/>
  <c r="T815" i="5"/>
  <c r="U816" i="5"/>
  <c r="U813" i="5" s="1"/>
  <c r="U814" i="5" s="1"/>
  <c r="Y816" i="5"/>
  <c r="Y813" i="5" s="1"/>
  <c r="Y814" i="5" s="1"/>
  <c r="I816" i="5"/>
  <c r="I813" i="5" s="1"/>
  <c r="I814" i="5" s="1"/>
  <c r="AC816" i="5"/>
  <c r="AC813" i="5" s="1"/>
  <c r="AC814" i="5" s="1"/>
  <c r="L818" i="5"/>
  <c r="L814" i="5"/>
  <c r="T820" i="5"/>
  <c r="U819" i="5"/>
  <c r="M816" i="5"/>
  <c r="M813" i="5" s="1"/>
  <c r="AB814" i="5"/>
  <c r="AB818" i="5"/>
  <c r="H820" i="5"/>
  <c r="I819" i="5"/>
  <c r="AB820" i="5"/>
  <c r="AC819" i="5"/>
  <c r="AC663" i="5"/>
  <c r="AC660" i="5" s="1"/>
  <c r="AC661" i="5" s="1"/>
  <c r="Q663" i="5"/>
  <c r="Q660" i="5" s="1"/>
  <c r="Q661" i="5" s="1"/>
  <c r="X667" i="5"/>
  <c r="Y666" i="5"/>
  <c r="X670" i="5"/>
  <c r="X666" i="5"/>
  <c r="P665" i="5"/>
  <c r="P669" i="5"/>
  <c r="L667" i="5"/>
  <c r="M666" i="5"/>
  <c r="P667" i="5"/>
  <c r="Q666" i="5"/>
  <c r="T667" i="5"/>
  <c r="U666" i="5"/>
  <c r="L664" i="5"/>
  <c r="L668" i="5"/>
  <c r="H667" i="5"/>
  <c r="I666" i="5"/>
  <c r="AB667" i="5"/>
  <c r="AC666" i="5"/>
  <c r="Y663" i="5"/>
  <c r="Y660" i="5" s="1"/>
  <c r="Y661" i="5" s="1"/>
  <c r="D656" i="5"/>
  <c r="M657" i="5"/>
  <c r="T664" i="5"/>
  <c r="T668" i="5"/>
  <c r="M663" i="5"/>
  <c r="M660" i="5" s="1"/>
  <c r="U663" i="5"/>
  <c r="U660" i="5" s="1"/>
  <c r="U661" i="5" s="1"/>
  <c r="AB664" i="5"/>
  <c r="AB668" i="5"/>
  <c r="I663" i="5"/>
  <c r="I660" i="5" s="1"/>
  <c r="I661" i="5" s="1"/>
  <c r="U518" i="5"/>
  <c r="U515" i="5" s="1"/>
  <c r="U516" i="5" s="1"/>
  <c r="I514" i="5"/>
  <c r="I511" i="5" s="1"/>
  <c r="I512" i="5" s="1"/>
  <c r="M508" i="5"/>
  <c r="D507" i="5"/>
  <c r="T516" i="5"/>
  <c r="T520" i="5"/>
  <c r="P522" i="5"/>
  <c r="Q521" i="5"/>
  <c r="L518" i="5"/>
  <c r="M517" i="5"/>
  <c r="AB518" i="5"/>
  <c r="AC517" i="5"/>
  <c r="T517" i="5"/>
  <c r="T521" i="5"/>
  <c r="L516" i="5"/>
  <c r="L520" i="5"/>
  <c r="M514" i="5"/>
  <c r="M511" i="5" s="1"/>
  <c r="Y517" i="5"/>
  <c r="X518" i="5"/>
  <c r="Q518" i="5"/>
  <c r="Q515" i="5" s="1"/>
  <c r="Q516" i="5" s="1"/>
  <c r="AB517" i="5"/>
  <c r="AB521" i="5"/>
  <c r="T522" i="5"/>
  <c r="U521" i="5"/>
  <c r="AC514" i="5"/>
  <c r="AC511" i="5" s="1"/>
  <c r="AC512" i="5" s="1"/>
  <c r="I517" i="5"/>
  <c r="H518" i="5"/>
  <c r="Y514" i="5"/>
  <c r="Y511" i="5" s="1"/>
  <c r="Y512" i="5" s="1"/>
  <c r="M359" i="5"/>
  <c r="D358" i="5"/>
  <c r="L370" i="5"/>
  <c r="L366" i="5"/>
  <c r="T369" i="5"/>
  <c r="U368" i="5"/>
  <c r="T370" i="5"/>
  <c r="T366" i="5"/>
  <c r="AB371" i="5"/>
  <c r="AB367" i="5"/>
  <c r="L371" i="5"/>
  <c r="L367" i="5"/>
  <c r="AB369" i="5"/>
  <c r="AC368" i="5"/>
  <c r="Q369" i="5"/>
  <c r="Q366" i="5" s="1"/>
  <c r="Q367" i="5" s="1"/>
  <c r="L369" i="5"/>
  <c r="M368" i="5"/>
  <c r="AB370" i="5"/>
  <c r="AB366" i="5"/>
  <c r="AB372" i="5"/>
  <c r="AB368" i="5"/>
  <c r="T372" i="5"/>
  <c r="T368" i="5"/>
  <c r="T371" i="5"/>
  <c r="T367" i="5"/>
  <c r="AC365" i="5"/>
  <c r="AC362" i="5" s="1"/>
  <c r="AC363" i="5" s="1"/>
  <c r="U365" i="5"/>
  <c r="U362" i="5" s="1"/>
  <c r="U363" i="5" s="1"/>
  <c r="P373" i="5"/>
  <c r="Q372" i="5"/>
  <c r="M365" i="5"/>
  <c r="M362" i="5" s="1"/>
  <c r="M223" i="5"/>
  <c r="L224" i="5"/>
  <c r="I220" i="5"/>
  <c r="I217" i="5" s="1"/>
  <c r="I218" i="5" s="1"/>
  <c r="M220" i="5"/>
  <c r="M217" i="5" s="1"/>
  <c r="H224" i="5"/>
  <c r="I223" i="5"/>
  <c r="P224" i="5"/>
  <c r="Q223" i="5"/>
  <c r="AB224" i="5"/>
  <c r="AC223" i="5"/>
  <c r="U220" i="5"/>
  <c r="U217" i="5" s="1"/>
  <c r="U218" i="5" s="1"/>
  <c r="P223" i="5"/>
  <c r="P219" i="5"/>
  <c r="Y220" i="5"/>
  <c r="Y217" i="5" s="1"/>
  <c r="Y218" i="5" s="1"/>
  <c r="H218" i="5"/>
  <c r="H222" i="5"/>
  <c r="Q220" i="5"/>
  <c r="Q217" i="5" s="1"/>
  <c r="Q218" i="5" s="1"/>
  <c r="M214" i="5"/>
  <c r="D213" i="5"/>
  <c r="X218" i="5"/>
  <c r="X222" i="5"/>
  <c r="AC220" i="5"/>
  <c r="AC217" i="5" s="1"/>
  <c r="AC218" i="5" s="1"/>
  <c r="U223" i="5"/>
  <c r="T224" i="5"/>
  <c r="X224" i="5"/>
  <c r="Y223" i="5"/>
  <c r="AC67" i="5"/>
  <c r="AC64" i="5" s="1"/>
  <c r="AC65" i="5" s="1"/>
  <c r="AB71" i="5"/>
  <c r="AC70" i="5"/>
  <c r="Y75" i="5"/>
  <c r="Y72" i="5" s="1"/>
  <c r="Y73" i="5" s="1"/>
  <c r="X69" i="5"/>
  <c r="X73" i="5"/>
  <c r="U65" i="5"/>
  <c r="T73" i="5"/>
  <c r="T69" i="5"/>
  <c r="T75" i="5"/>
  <c r="U74" i="5"/>
  <c r="U71" i="5"/>
  <c r="U68" i="5" s="1"/>
  <c r="U69" i="5" s="1"/>
  <c r="P75" i="5"/>
  <c r="Q74" i="5"/>
  <c r="Q71" i="5"/>
  <c r="Q68" i="5" s="1"/>
  <c r="M71" i="5"/>
  <c r="M68" i="5" s="1"/>
  <c r="M69" i="5" s="1"/>
  <c r="M74" i="5"/>
  <c r="L75" i="5"/>
  <c r="D64" i="5" l="1"/>
  <c r="D34" i="4" s="1"/>
  <c r="K74" i="4"/>
  <c r="H87" i="4"/>
  <c r="I73" i="4"/>
  <c r="G73" i="4"/>
  <c r="F33" i="4"/>
  <c r="E74" i="4" s="1"/>
  <c r="D659" i="5"/>
  <c r="R33" i="4" s="1"/>
  <c r="P33" i="4"/>
  <c r="D812" i="5"/>
  <c r="U34" i="4" s="1"/>
  <c r="S34" i="4"/>
  <c r="D510" i="5"/>
  <c r="O33" i="4" s="1"/>
  <c r="G74" i="4" s="1"/>
  <c r="M33" i="4"/>
  <c r="I74" i="4" s="1"/>
  <c r="D361" i="5"/>
  <c r="L33" i="4" s="1"/>
  <c r="J33" i="4"/>
  <c r="D216" i="5"/>
  <c r="I34" i="4" s="1"/>
  <c r="D75" i="4" s="1"/>
  <c r="G34" i="4"/>
  <c r="F75" i="4" s="1"/>
  <c r="D67" i="5"/>
  <c r="D813" i="5"/>
  <c r="M814" i="5"/>
  <c r="AC820" i="5"/>
  <c r="AC817" i="5" s="1"/>
  <c r="AC818" i="5" s="1"/>
  <c r="U820" i="5"/>
  <c r="U817" i="5" s="1"/>
  <c r="U818" i="5" s="1"/>
  <c r="M820" i="5"/>
  <c r="M817" i="5" s="1"/>
  <c r="I820" i="5"/>
  <c r="I817" i="5" s="1"/>
  <c r="I818" i="5" s="1"/>
  <c r="Y820" i="5"/>
  <c r="Y817" i="5" s="1"/>
  <c r="Y818" i="5" s="1"/>
  <c r="M661" i="5"/>
  <c r="D660" i="5"/>
  <c r="AC667" i="5"/>
  <c r="AC664" i="5" s="1"/>
  <c r="AC665" i="5" s="1"/>
  <c r="U667" i="5"/>
  <c r="U664" i="5" s="1"/>
  <c r="U665" i="5" s="1"/>
  <c r="L671" i="5"/>
  <c r="M670" i="5"/>
  <c r="H671" i="5"/>
  <c r="I670" i="5"/>
  <c r="P671" i="5"/>
  <c r="Q670" i="5"/>
  <c r="Y667" i="5"/>
  <c r="Y664" i="5" s="1"/>
  <c r="Y665" i="5" s="1"/>
  <c r="AB671" i="5"/>
  <c r="AC670" i="5"/>
  <c r="T671" i="5"/>
  <c r="U670" i="5"/>
  <c r="M667" i="5"/>
  <c r="M664" i="5" s="1"/>
  <c r="I667" i="5"/>
  <c r="I664" i="5" s="1"/>
  <c r="I665" i="5" s="1"/>
  <c r="Q667" i="5"/>
  <c r="Q664" i="5" s="1"/>
  <c r="Q665" i="5" s="1"/>
  <c r="X671" i="5"/>
  <c r="Y670" i="5"/>
  <c r="Y521" i="5"/>
  <c r="X522" i="5"/>
  <c r="AC518" i="5"/>
  <c r="AC515" i="5" s="1"/>
  <c r="AC516" i="5" s="1"/>
  <c r="I521" i="5"/>
  <c r="H522" i="5"/>
  <c r="U522" i="5"/>
  <c r="U519" i="5" s="1"/>
  <c r="U520" i="5" s="1"/>
  <c r="Y518" i="5"/>
  <c r="Y515" i="5" s="1"/>
  <c r="Y516" i="5" s="1"/>
  <c r="L522" i="5"/>
  <c r="M521" i="5"/>
  <c r="I518" i="5"/>
  <c r="I515" i="5" s="1"/>
  <c r="I516" i="5" s="1"/>
  <c r="M512" i="5"/>
  <c r="D511" i="5"/>
  <c r="AB522" i="5"/>
  <c r="AC521" i="5"/>
  <c r="Q522" i="5"/>
  <c r="Q519" i="5" s="1"/>
  <c r="Q520" i="5" s="1"/>
  <c r="M518" i="5"/>
  <c r="M515" i="5" s="1"/>
  <c r="M363" i="5"/>
  <c r="D362" i="5"/>
  <c r="AC369" i="5"/>
  <c r="AC366" i="5" s="1"/>
  <c r="AC367" i="5" s="1"/>
  <c r="Q373" i="5"/>
  <c r="Q370" i="5" s="1"/>
  <c r="Q371" i="5" s="1"/>
  <c r="L373" i="5"/>
  <c r="M372" i="5"/>
  <c r="U369" i="5"/>
  <c r="U366" i="5" s="1"/>
  <c r="U367" i="5" s="1"/>
  <c r="AB373" i="5"/>
  <c r="AC372" i="5"/>
  <c r="M369" i="5"/>
  <c r="M366" i="5" s="1"/>
  <c r="T373" i="5"/>
  <c r="U372" i="5"/>
  <c r="Y224" i="5"/>
  <c r="Y221" i="5" s="1"/>
  <c r="Y222" i="5" s="1"/>
  <c r="AC224" i="5"/>
  <c r="AC221" i="5" s="1"/>
  <c r="AC222" i="5" s="1"/>
  <c r="I224" i="5"/>
  <c r="I221" i="5" s="1"/>
  <c r="I222" i="5" s="1"/>
  <c r="Q224" i="5"/>
  <c r="Q221" i="5" s="1"/>
  <c r="Q222" i="5" s="1"/>
  <c r="U224" i="5"/>
  <c r="U221" i="5" s="1"/>
  <c r="U222" i="5" s="1"/>
  <c r="D217" i="5"/>
  <c r="M218" i="5"/>
  <c r="M224" i="5"/>
  <c r="M221" i="5" s="1"/>
  <c r="AC71" i="5"/>
  <c r="AC68" i="5" s="1"/>
  <c r="AC69" i="5" s="1"/>
  <c r="AC74" i="5"/>
  <c r="AB75" i="5"/>
  <c r="U75" i="5"/>
  <c r="U72" i="5" s="1"/>
  <c r="U73" i="5" s="1"/>
  <c r="Q75" i="5"/>
  <c r="Q72" i="5" s="1"/>
  <c r="Q69" i="5"/>
  <c r="D68" i="5"/>
  <c r="M75" i="5"/>
  <c r="M72" i="5" s="1"/>
  <c r="M73" i="5" s="1"/>
  <c r="L75" i="4" l="1"/>
  <c r="J75" i="4"/>
  <c r="H74" i="4"/>
  <c r="H73" i="4"/>
  <c r="F34" i="4"/>
  <c r="E75" i="4" s="1"/>
  <c r="D663" i="5"/>
  <c r="R34" i="4" s="1"/>
  <c r="P34" i="4"/>
  <c r="D816" i="5"/>
  <c r="U35" i="4" s="1"/>
  <c r="J76" i="4" s="1"/>
  <c r="S35" i="4"/>
  <c r="L76" i="4" s="1"/>
  <c r="D514" i="5"/>
  <c r="O34" i="4" s="1"/>
  <c r="G75" i="4" s="1"/>
  <c r="M34" i="4"/>
  <c r="I75" i="4" s="1"/>
  <c r="D365" i="5"/>
  <c r="L34" i="4" s="1"/>
  <c r="J34" i="4"/>
  <c r="D220" i="5"/>
  <c r="I35" i="4" s="1"/>
  <c r="D76" i="4" s="1"/>
  <c r="G35" i="4"/>
  <c r="F76" i="4" s="1"/>
  <c r="D71" i="5"/>
  <c r="D35" i="4"/>
  <c r="M818" i="5"/>
  <c r="D817" i="5"/>
  <c r="Y671" i="5"/>
  <c r="Y668" i="5" s="1"/>
  <c r="Y669" i="5" s="1"/>
  <c r="U671" i="5"/>
  <c r="U668" i="5" s="1"/>
  <c r="U669" i="5" s="1"/>
  <c r="D664" i="5"/>
  <c r="M665" i="5"/>
  <c r="AC671" i="5"/>
  <c r="AC668" i="5" s="1"/>
  <c r="AC669" i="5" s="1"/>
  <c r="Q671" i="5"/>
  <c r="Q668" i="5" s="1"/>
  <c r="Q669" i="5" s="1"/>
  <c r="M671" i="5"/>
  <c r="M668" i="5" s="1"/>
  <c r="I671" i="5"/>
  <c r="I668" i="5" s="1"/>
  <c r="I669" i="5" s="1"/>
  <c r="M522" i="5"/>
  <c r="M519" i="5" s="1"/>
  <c r="M516" i="5"/>
  <c r="D515" i="5"/>
  <c r="AC522" i="5"/>
  <c r="AC519" i="5" s="1"/>
  <c r="AC520" i="5" s="1"/>
  <c r="I522" i="5"/>
  <c r="I519" i="5" s="1"/>
  <c r="I520" i="5" s="1"/>
  <c r="Y522" i="5"/>
  <c r="Y519" i="5" s="1"/>
  <c r="Y520" i="5" s="1"/>
  <c r="AC373" i="5"/>
  <c r="AC370" i="5" s="1"/>
  <c r="AC371" i="5" s="1"/>
  <c r="M373" i="5"/>
  <c r="M370" i="5" s="1"/>
  <c r="D366" i="5"/>
  <c r="M367" i="5"/>
  <c r="U373" i="5"/>
  <c r="U370" i="5" s="1"/>
  <c r="U371" i="5" s="1"/>
  <c r="M222" i="5"/>
  <c r="D221" i="5"/>
  <c r="AC75" i="5"/>
  <c r="AC72" i="5" s="1"/>
  <c r="AC73" i="5" s="1"/>
  <c r="Q73" i="5"/>
  <c r="D72" i="5"/>
  <c r="K76" i="4" l="1"/>
  <c r="K75" i="4"/>
  <c r="H75" i="4"/>
  <c r="F35" i="4"/>
  <c r="E76" i="4" s="1"/>
  <c r="D820" i="5"/>
  <c r="U36" i="4" s="1"/>
  <c r="J77" i="4" s="1"/>
  <c r="S36" i="4"/>
  <c r="L77" i="4" s="1"/>
  <c r="D667" i="5"/>
  <c r="R35" i="4" s="1"/>
  <c r="P35" i="4"/>
  <c r="D518" i="5"/>
  <c r="O35" i="4" s="1"/>
  <c r="G76" i="4" s="1"/>
  <c r="M35" i="4"/>
  <c r="I76" i="4" s="1"/>
  <c r="D369" i="5"/>
  <c r="L35" i="4" s="1"/>
  <c r="J35" i="4"/>
  <c r="D224" i="5"/>
  <c r="I36" i="4" s="1"/>
  <c r="D77" i="4" s="1"/>
  <c r="G36" i="4"/>
  <c r="F77" i="4" s="1"/>
  <c r="D75" i="5"/>
  <c r="D36" i="4"/>
  <c r="M669" i="5"/>
  <c r="D668" i="5"/>
  <c r="D519" i="5"/>
  <c r="M520" i="5"/>
  <c r="M371" i="5"/>
  <c r="D370" i="5"/>
  <c r="K77" i="4" l="1"/>
  <c r="H76" i="4"/>
  <c r="F36" i="4"/>
  <c r="E77" i="4" s="1"/>
  <c r="D671" i="5"/>
  <c r="R36" i="4" s="1"/>
  <c r="P36" i="4"/>
  <c r="D522" i="5"/>
  <c r="O36" i="4" s="1"/>
  <c r="M36" i="4"/>
  <c r="D373" i="5"/>
  <c r="L36" i="4" s="1"/>
  <c r="J36" i="4"/>
  <c r="L11" i="4" l="1"/>
  <c r="I13" i="4"/>
  <c r="C11" i="4"/>
  <c r="K13" i="4"/>
  <c r="G13" i="4"/>
  <c r="D13" i="4"/>
  <c r="L13" i="4"/>
  <c r="W13" i="4"/>
  <c r="Y13" i="4"/>
  <c r="U11" i="4"/>
  <c r="S11" i="4"/>
  <c r="H13" i="4"/>
  <c r="S13" i="4"/>
  <c r="V13" i="4"/>
  <c r="F11" i="4"/>
  <c r="P11" i="4"/>
  <c r="T13" i="4"/>
  <c r="O13" i="4"/>
  <c r="N13" i="4"/>
  <c r="T11" i="4"/>
  <c r="Y11" i="4"/>
  <c r="Y14" i="4" s="1"/>
  <c r="N11" i="4"/>
  <c r="G11" i="4"/>
  <c r="E11" i="4"/>
  <c r="R11" i="4"/>
  <c r="K11" i="4"/>
  <c r="Z11" i="4"/>
  <c r="D11" i="4"/>
  <c r="F13" i="4"/>
  <c r="M13" i="4"/>
  <c r="P13" i="4"/>
  <c r="Q13" i="4"/>
  <c r="Z13" i="4"/>
  <c r="I11" i="4"/>
  <c r="I14" i="4" s="1"/>
  <c r="M11" i="4"/>
  <c r="V11" i="4"/>
  <c r="H11" i="4"/>
  <c r="W11" i="4"/>
  <c r="X11" i="4"/>
  <c r="O11" i="4"/>
  <c r="Q11" i="4"/>
  <c r="E13" i="4"/>
  <c r="C13" i="4"/>
  <c r="U13" i="4"/>
  <c r="R13" i="4"/>
  <c r="R14" i="4" s="1"/>
  <c r="X13" i="4"/>
  <c r="J13" i="4"/>
  <c r="G77" i="4"/>
  <c r="J11" i="4"/>
  <c r="I77" i="4"/>
  <c r="C37" i="2"/>
  <c r="M38" i="2" s="1"/>
  <c r="C33" i="2"/>
  <c r="Y34" i="2" s="1"/>
  <c r="C29" i="2"/>
  <c r="Q30" i="2" s="1"/>
  <c r="I26" i="2"/>
  <c r="I27" i="2" s="1"/>
  <c r="C21" i="2"/>
  <c r="M22" i="2" s="1"/>
  <c r="M23" i="2" s="1"/>
  <c r="M20" i="2" s="1"/>
  <c r="M21" i="2" s="1"/>
  <c r="C17" i="2"/>
  <c r="M18" i="2" s="1"/>
  <c r="M19" i="2" s="1"/>
  <c r="M16" i="2" s="1"/>
  <c r="M17" i="2" s="1"/>
  <c r="C13" i="2"/>
  <c r="Y14" i="2" s="1"/>
  <c r="Y15" i="2" s="1"/>
  <c r="Y12" i="2" s="1"/>
  <c r="Y13" i="2" s="1"/>
  <c r="C9" i="2"/>
  <c r="L14" i="4" l="1"/>
  <c r="C14" i="4"/>
  <c r="H14" i="4"/>
  <c r="W14" i="4"/>
  <c r="K14" i="4"/>
  <c r="V14" i="4"/>
  <c r="U14" i="4"/>
  <c r="Q14" i="4"/>
  <c r="G14" i="4"/>
  <c r="N14" i="4"/>
  <c r="F14" i="4"/>
  <c r="Z14" i="4"/>
  <c r="S14" i="4"/>
  <c r="O14" i="4"/>
  <c r="D14" i="4"/>
  <c r="T14" i="4"/>
  <c r="X14" i="4"/>
  <c r="M14" i="4"/>
  <c r="P14" i="4"/>
  <c r="E14" i="4"/>
  <c r="AA13" i="4"/>
  <c r="AC14" i="2"/>
  <c r="AC15" i="2" s="1"/>
  <c r="AC12" i="2" s="1"/>
  <c r="AC13" i="2" s="1"/>
  <c r="U14" i="2"/>
  <c r="U15" i="2" s="1"/>
  <c r="U34" i="2"/>
  <c r="U32" i="2" s="1"/>
  <c r="U33" i="2" s="1"/>
  <c r="AC34" i="2"/>
  <c r="AC35" i="2" s="1"/>
  <c r="I34" i="2"/>
  <c r="I35" i="2" s="1"/>
  <c r="H77" i="4"/>
  <c r="J14" i="4"/>
  <c r="Y35" i="2"/>
  <c r="Y32" i="2"/>
  <c r="Y33" i="2" s="1"/>
  <c r="I18" i="2"/>
  <c r="I19" i="2" s="1"/>
  <c r="Q34" i="2"/>
  <c r="Q35" i="2" s="1"/>
  <c r="M34" i="2"/>
  <c r="M32" i="2" s="1"/>
  <c r="M33" i="2" s="1"/>
  <c r="Q18" i="2"/>
  <c r="Q19" i="2" s="1"/>
  <c r="Q16" i="2" s="1"/>
  <c r="Q17" i="2" s="1"/>
  <c r="AC30" i="2"/>
  <c r="AC31" i="2" s="1"/>
  <c r="Q14" i="2"/>
  <c r="Q15" i="2" s="1"/>
  <c r="I22" i="2"/>
  <c r="I23" i="2" s="1"/>
  <c r="Y22" i="2"/>
  <c r="Y23" i="2" s="1"/>
  <c r="Y20" i="2" s="1"/>
  <c r="Y21" i="2" s="1"/>
  <c r="U30" i="2"/>
  <c r="U31" i="2" s="1"/>
  <c r="Y30" i="2"/>
  <c r="Y31" i="2" s="1"/>
  <c r="I14" i="2"/>
  <c r="I15" i="2" s="1"/>
  <c r="M14" i="2"/>
  <c r="M15" i="2" s="1"/>
  <c r="M12" i="2" s="1"/>
  <c r="M13" i="2" s="1"/>
  <c r="U26" i="2"/>
  <c r="U27" i="2" s="1"/>
  <c r="Q26" i="2"/>
  <c r="Q27" i="2" s="1"/>
  <c r="Q24" i="2" s="1"/>
  <c r="Q25" i="2" s="1"/>
  <c r="AC26" i="2"/>
  <c r="AC27" i="2" s="1"/>
  <c r="AC24" i="2" s="1"/>
  <c r="AC25" i="2" s="1"/>
  <c r="U38" i="2"/>
  <c r="U39" i="2" s="1"/>
  <c r="Y26" i="2"/>
  <c r="Y27" i="2" s="1"/>
  <c r="Y24" i="2" s="1"/>
  <c r="Y25" i="2" s="1"/>
  <c r="Q22" i="2"/>
  <c r="Q23" i="2" s="1"/>
  <c r="Q20" i="2" s="1"/>
  <c r="Q21" i="2" s="1"/>
  <c r="M26" i="2"/>
  <c r="M27" i="2" s="1"/>
  <c r="M24" i="2" s="1"/>
  <c r="M25" i="2" s="1"/>
  <c r="U22" i="2"/>
  <c r="U23" i="2" s="1"/>
  <c r="I30" i="2"/>
  <c r="I31" i="2" s="1"/>
  <c r="Y38" i="2"/>
  <c r="Y36" i="2" s="1"/>
  <c r="Y37" i="2" s="1"/>
  <c r="AC38" i="2"/>
  <c r="AC39" i="2" s="1"/>
  <c r="I38" i="2"/>
  <c r="I39" i="2" s="1"/>
  <c r="M30" i="2"/>
  <c r="M39" i="2"/>
  <c r="M36" i="2"/>
  <c r="M37" i="2" s="1"/>
  <c r="Q38" i="2"/>
  <c r="Q31" i="2"/>
  <c r="Q28" i="2"/>
  <c r="Q29" i="2" s="1"/>
  <c r="AC22" i="2"/>
  <c r="AC23" i="2" s="1"/>
  <c r="AC18" i="2"/>
  <c r="AC19" i="2" s="1"/>
  <c r="Y18" i="2"/>
  <c r="Y19" i="2" s="1"/>
  <c r="U10" i="2"/>
  <c r="U11" i="2" s="1"/>
  <c r="U8" i="2" s="1"/>
  <c r="U9" i="2" s="1"/>
  <c r="Y10" i="2"/>
  <c r="AC10" i="2"/>
  <c r="AC11" i="2" s="1"/>
  <c r="AC8" i="2" s="1"/>
  <c r="AC9" i="2" s="1"/>
  <c r="Q10" i="2"/>
  <c r="Q11" i="2" s="1"/>
  <c r="M10" i="2"/>
  <c r="M11" i="2" s="1"/>
  <c r="M8" i="2" s="1"/>
  <c r="M9" i="2" s="1"/>
  <c r="I24" i="2"/>
  <c r="I25" i="2" s="1"/>
  <c r="I32" i="2"/>
  <c r="I33" i="2" s="1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H12" i="2"/>
  <c r="D13" i="2"/>
  <c r="D14" i="2" s="1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AA14" i="4" l="1"/>
  <c r="AA11" i="4" s="1"/>
  <c r="AA15" i="4"/>
  <c r="U35" i="2"/>
  <c r="U12" i="2"/>
  <c r="U13" i="2" s="1"/>
  <c r="Q32" i="2"/>
  <c r="Q33" i="2" s="1"/>
  <c r="AC32" i="2"/>
  <c r="AC33" i="2" s="1"/>
  <c r="I16" i="2"/>
  <c r="I17" i="2" s="1"/>
  <c r="M35" i="2"/>
  <c r="I12" i="2"/>
  <c r="I10" i="2" s="1"/>
  <c r="I8" i="2" s="1"/>
  <c r="AC28" i="2"/>
  <c r="AC29" i="2" s="1"/>
  <c r="U28" i="2"/>
  <c r="U29" i="2" s="1"/>
  <c r="Y28" i="2"/>
  <c r="Y29" i="2" s="1"/>
  <c r="Q12" i="2"/>
  <c r="Q13" i="2" s="1"/>
  <c r="Y16" i="2"/>
  <c r="Y17" i="2" s="1"/>
  <c r="U36" i="2"/>
  <c r="U37" i="2" s="1"/>
  <c r="AC16" i="2"/>
  <c r="AC17" i="2" s="1"/>
  <c r="U24" i="2"/>
  <c r="U25" i="2" s="1"/>
  <c r="I20" i="2"/>
  <c r="I21" i="2" s="1"/>
  <c r="I28" i="2"/>
  <c r="I29" i="2" s="1"/>
  <c r="AC36" i="2"/>
  <c r="AC37" i="2" s="1"/>
  <c r="I36" i="2"/>
  <c r="I37" i="2" s="1"/>
  <c r="U20" i="2"/>
  <c r="U21" i="2" s="1"/>
  <c r="Y39" i="2"/>
  <c r="M31" i="2"/>
  <c r="M28" i="2"/>
  <c r="M29" i="2" s="1"/>
  <c r="AC20" i="2"/>
  <c r="AC21" i="2" s="1"/>
  <c r="Q39" i="2"/>
  <c r="Q36" i="2"/>
  <c r="Q37" i="2" s="1"/>
  <c r="I13" i="2"/>
  <c r="I11" i="2" s="1"/>
  <c r="I9" i="2" s="1"/>
  <c r="Q8" i="2"/>
  <c r="Q9" i="2" s="1"/>
  <c r="Y11" i="2"/>
  <c r="Y8" i="2" s="1"/>
  <c r="Y9" i="2" s="1"/>
  <c r="U18" i="2"/>
  <c r="D25" i="2"/>
  <c r="D26" i="2" s="1"/>
  <c r="D17" i="2"/>
  <c r="D18" i="2" s="1"/>
  <c r="D37" i="2"/>
  <c r="D38" i="2" s="1"/>
  <c r="D33" i="2"/>
  <c r="D34" i="2" s="1"/>
  <c r="D29" i="2"/>
  <c r="D30" i="2" s="1"/>
  <c r="D21" i="2"/>
  <c r="D22" i="2" s="1"/>
  <c r="D9" i="2"/>
  <c r="D10" i="2" s="1"/>
  <c r="U19" i="2" l="1"/>
  <c r="U16" i="2" s="1"/>
  <c r="U17" i="2" s="1"/>
  <c r="D12" i="2"/>
  <c r="D15" i="2" s="1"/>
  <c r="D36" i="2"/>
  <c r="D39" i="2" s="1"/>
  <c r="D32" i="2"/>
  <c r="D35" i="2" s="1"/>
  <c r="D8" i="2"/>
  <c r="D11" i="2" s="1"/>
  <c r="D20" i="2"/>
  <c r="D23" i="2" s="1"/>
  <c r="D28" i="2"/>
  <c r="D31" i="2" s="1"/>
  <c r="D24" i="2"/>
  <c r="D27" i="2" s="1"/>
  <c r="D16" i="2" l="1"/>
  <c r="D19" i="2" s="1"/>
  <c r="L15" i="5"/>
  <c r="L13" i="5"/>
  <c r="L12" i="5"/>
  <c r="K22" i="5"/>
  <c r="L22" i="5" s="1"/>
  <c r="L14" i="5"/>
  <c r="K18" i="5"/>
  <c r="L18" i="5" s="1"/>
  <c r="J16" i="5"/>
  <c r="J20" i="5" s="1"/>
  <c r="M14" i="5"/>
  <c r="M15" i="5" s="1"/>
  <c r="K17" i="5"/>
  <c r="K21" i="5" s="1"/>
  <c r="K16" i="5"/>
  <c r="K20" i="5" s="1"/>
  <c r="K24" i="5" s="1"/>
  <c r="J19" i="5"/>
  <c r="J23" i="5" s="1"/>
  <c r="K19" i="5"/>
  <c r="K23" i="5" s="1"/>
  <c r="D22" i="5" l="1"/>
  <c r="J27" i="5"/>
  <c r="M22" i="5"/>
  <c r="M23" i="5" s="1"/>
  <c r="L17" i="5"/>
  <c r="L19" i="5"/>
  <c r="D18" i="5"/>
  <c r="L21" i="5"/>
  <c r="K25" i="5"/>
  <c r="L25" i="5" s="1"/>
  <c r="K27" i="5"/>
  <c r="J24" i="5"/>
  <c r="L24" i="5" s="1"/>
  <c r="L20" i="5"/>
  <c r="L23" i="5"/>
  <c r="K26" i="5"/>
  <c r="L26" i="5" s="1"/>
  <c r="M18" i="5"/>
  <c r="L27" i="5"/>
  <c r="L16" i="5"/>
  <c r="M12" i="5"/>
  <c r="M13" i="5" s="1"/>
  <c r="M20" i="5" l="1"/>
  <c r="M21" i="5" s="1"/>
  <c r="M26" i="5"/>
  <c r="M27" i="5" s="1"/>
  <c r="M24" i="5" s="1"/>
  <c r="M25" i="5" s="1"/>
  <c r="D26" i="5"/>
  <c r="M19" i="5"/>
  <c r="M16" i="5" s="1"/>
  <c r="M17" i="5" s="1"/>
  <c r="D163" i="5"/>
  <c r="H21" i="4"/>
  <c r="D161" i="5"/>
  <c r="D164" i="5" s="1"/>
  <c r="I21" i="4" s="1"/>
  <c r="D62" i="4" s="1"/>
  <c r="G21" i="4" l="1"/>
  <c r="F62" i="4" s="1"/>
</calcChain>
</file>

<file path=xl/sharedStrings.xml><?xml version="1.0" encoding="utf-8"?>
<sst xmlns="http://schemas.openxmlformats.org/spreadsheetml/2006/main" count="1445" uniqueCount="107">
  <si>
    <t>LWT</t>
  </si>
  <si>
    <t>Outdoor air temperature[℃]</t>
  </si>
  <si>
    <t>CL</t>
  </si>
  <si>
    <t>CAP</t>
  </si>
  <si>
    <t>COP</t>
  </si>
  <si>
    <t>PI</t>
  </si>
  <si>
    <t>max</t>
  </si>
  <si>
    <t>min</t>
  </si>
  <si>
    <t>12kW-Maximum heating CAP</t>
  </si>
  <si>
    <t>Indoor Temp.</t>
  </si>
  <si>
    <t>Abbreviations:</t>
  </si>
  <si>
    <t xml:space="preserve"> LWT: Leaving water temperature (°C ) </t>
  </si>
  <si>
    <t>CL: Capacity level</t>
  </si>
  <si>
    <t>PI: Power input (W)</t>
  </si>
  <si>
    <t xml:space="preserve">CAP: Total heating capacity (W) </t>
  </si>
  <si>
    <t>Heating Demand (W)</t>
  </si>
  <si>
    <t>at Delta T of 50C</t>
  </si>
  <si>
    <t>Total Heating Elements Output (W)</t>
  </si>
  <si>
    <t>Initial Conditions</t>
  </si>
  <si>
    <t>PI (W/h)</t>
  </si>
  <si>
    <t>Heating Demand</t>
  </si>
  <si>
    <t>-</t>
  </si>
  <si>
    <t>nom</t>
  </si>
  <si>
    <t>mid</t>
  </si>
  <si>
    <t xml:space="preserve">at Amb. </t>
  </si>
  <si>
    <t>Hour</t>
  </si>
  <si>
    <t>Ave COP</t>
  </si>
  <si>
    <t>Totals</t>
  </si>
  <si>
    <t>Heat Energy (W/h)</t>
  </si>
  <si>
    <t>Amb.</t>
  </si>
  <si>
    <t>Indoor</t>
  </si>
  <si>
    <t>Heating Demand (W) =</t>
  </si>
  <si>
    <t xml:space="preserve">Heating Elements (W) = </t>
  </si>
  <si>
    <t>Duty (%)</t>
  </si>
  <si>
    <t>Data for Graph.</t>
  </si>
  <si>
    <t>Pretty Graph.</t>
  </si>
  <si>
    <t>PI (kW)</t>
  </si>
  <si>
    <t>PO (kW)</t>
  </si>
  <si>
    <t>COP (%)</t>
  </si>
  <si>
    <t>Lookup Table.</t>
  </si>
  <si>
    <t>Indoor Temp. (18 to 23)</t>
  </si>
  <si>
    <t>Outside Temp (-15 to 20)</t>
  </si>
  <si>
    <t>Play Area.</t>
  </si>
  <si>
    <t xml:space="preserve">The initial data used in the accompanying tables was obtained from document Mitsubishi Ecodan Data Book Vol.5.3 R32, the Performance Data </t>
  </si>
  <si>
    <t>How to use the Modelling Tool.</t>
  </si>
  <si>
    <r>
      <t xml:space="preserve">1. Open the </t>
    </r>
    <r>
      <rPr>
        <b/>
        <sz val="11"/>
        <color theme="1"/>
        <rFont val="Calibri"/>
        <family val="2"/>
        <scheme val="minor"/>
      </rPr>
      <t>Initial Data</t>
    </r>
    <r>
      <rPr>
        <sz val="11"/>
        <color theme="1"/>
        <rFont val="Calibri"/>
        <family val="2"/>
        <scheme val="minor"/>
      </rPr>
      <t xml:space="preserve"> sheet and set the operating parameters for the particular system under investigation. (The cells that require setting are highlighted in green).</t>
    </r>
  </si>
  <si>
    <r>
      <t xml:space="preserve">a) In cell C1 set the the </t>
    </r>
    <r>
      <rPr>
        <b/>
        <sz val="11"/>
        <color theme="1"/>
        <rFont val="Calibri"/>
        <family val="2"/>
        <scheme val="minor"/>
      </rPr>
      <t>Heat Demand</t>
    </r>
    <r>
      <rPr>
        <sz val="11"/>
        <color theme="1"/>
        <rFont val="Calibri"/>
        <family val="2"/>
        <scheme val="minor"/>
      </rPr>
      <t xml:space="preserve"> as derived from Heat Loss calculations carried out at the specified </t>
    </r>
    <r>
      <rPr>
        <b/>
        <sz val="11"/>
        <color theme="1"/>
        <rFont val="Calibri"/>
        <family val="2"/>
        <scheme val="minor"/>
      </rPr>
      <t>Ambient Air Temperature</t>
    </r>
    <r>
      <rPr>
        <sz val="11"/>
        <color theme="1"/>
        <rFont val="Calibri"/>
        <family val="2"/>
        <scheme val="minor"/>
      </rPr>
      <t xml:space="preserve"> (cell E1).</t>
    </r>
  </si>
  <si>
    <r>
      <t xml:space="preserve">b) In cell H1 set a desired </t>
    </r>
    <r>
      <rPr>
        <b/>
        <sz val="11"/>
        <color theme="1"/>
        <rFont val="Calibri"/>
        <family val="2"/>
        <scheme val="minor"/>
      </rPr>
      <t>Indoor Temperature</t>
    </r>
    <r>
      <rPr>
        <sz val="11"/>
        <color theme="1"/>
        <rFont val="Calibri"/>
        <family val="2"/>
        <scheme val="minor"/>
      </rPr>
      <t>.</t>
    </r>
  </si>
  <si>
    <r>
      <t xml:space="preserve">c) In cell P1 set the value for the </t>
    </r>
    <r>
      <rPr>
        <b/>
        <sz val="11"/>
        <color theme="1"/>
        <rFont val="Calibri"/>
        <family val="2"/>
        <scheme val="minor"/>
      </rPr>
      <t>Total Heating Elements Output</t>
    </r>
    <r>
      <rPr>
        <sz val="11"/>
        <color theme="1"/>
        <rFont val="Calibri"/>
        <family val="2"/>
        <scheme val="minor"/>
      </rPr>
      <t>. (If the required information is not available, measure the size and type of all radiators etc. and</t>
    </r>
  </si>
  <si>
    <t xml:space="preserve">     obtain the data from a suitable source).</t>
  </si>
  <si>
    <t>Once the initial operating parameters have been set the table below will show the anticipated operating characteristics for the system.</t>
  </si>
  <si>
    <t>Of particular interest may be the following:-</t>
  </si>
  <si>
    <t>Column D shows the following:-</t>
  </si>
  <si>
    <r>
      <t xml:space="preserve">Column B shows various </t>
    </r>
    <r>
      <rPr>
        <b/>
        <sz val="11"/>
        <color theme="1"/>
        <rFont val="Calibri"/>
        <family val="2"/>
        <scheme val="minor"/>
      </rPr>
      <t>Ambient Air Temperatures</t>
    </r>
    <r>
      <rPr>
        <sz val="11"/>
        <color theme="1"/>
        <rFont val="Calibri"/>
        <family val="2"/>
        <scheme val="minor"/>
      </rPr>
      <t>.</t>
    </r>
  </si>
  <si>
    <r>
      <t>Calculated Coefficient of Performance (</t>
    </r>
    <r>
      <rPr>
        <b/>
        <sz val="11"/>
        <color theme="1"/>
        <rFont val="Calibri"/>
        <family val="2"/>
        <scheme val="minor"/>
      </rPr>
      <t>COP</t>
    </r>
    <r>
      <rPr>
        <sz val="11"/>
        <color theme="1"/>
        <rFont val="Calibri"/>
        <family val="2"/>
        <scheme val="minor"/>
      </rPr>
      <t>).</t>
    </r>
  </si>
  <si>
    <r>
      <t>Calculated Leaving (Flow) Water Temperature (</t>
    </r>
    <r>
      <rPr>
        <b/>
        <sz val="11"/>
        <color theme="1"/>
        <rFont val="Calibri"/>
        <family val="2"/>
        <scheme val="minor"/>
      </rPr>
      <t>LWT</t>
    </r>
    <r>
      <rPr>
        <sz val="11"/>
        <color theme="1"/>
        <rFont val="Calibri"/>
        <family val="2"/>
        <scheme val="minor"/>
      </rPr>
      <t>).</t>
    </r>
  </si>
  <si>
    <r>
      <t xml:space="preserve">Calculated Duty Cycle </t>
    </r>
    <r>
      <rPr>
        <b/>
        <sz val="11"/>
        <color theme="1"/>
        <rFont val="Calibri"/>
        <family val="2"/>
        <scheme val="minor"/>
      </rPr>
      <t>(Duty (%)</t>
    </r>
    <r>
      <rPr>
        <sz val="11"/>
        <color theme="1"/>
        <rFont val="Calibri"/>
        <family val="2"/>
        <scheme val="minor"/>
      </rPr>
      <t>). At higher ambient air temperatures the ASHP will not operate continuoiusly, but will cycle.</t>
    </r>
  </si>
  <si>
    <r>
      <t>Calculated Power Input (</t>
    </r>
    <r>
      <rPr>
        <b/>
        <sz val="11"/>
        <color theme="1"/>
        <rFont val="Calibri"/>
        <family val="2"/>
        <scheme val="minor"/>
      </rPr>
      <t>PI</t>
    </r>
    <r>
      <rPr>
        <sz val="11"/>
        <color theme="1"/>
        <rFont val="Calibri"/>
        <family val="2"/>
        <scheme val="minor"/>
      </rPr>
      <t>). The electrical energy drawn from the power supply.</t>
    </r>
  </si>
  <si>
    <r>
      <t xml:space="preserve">Column C shows the corresponding calculated </t>
    </r>
    <r>
      <rPr>
        <b/>
        <sz val="11"/>
        <color theme="1"/>
        <rFont val="Calibri"/>
        <family val="2"/>
        <scheme val="minor"/>
      </rPr>
      <t>Heating Demand</t>
    </r>
    <r>
      <rPr>
        <sz val="11"/>
        <color theme="1"/>
        <rFont val="Calibri"/>
        <family val="2"/>
        <scheme val="minor"/>
      </rPr>
      <t>.</t>
    </r>
  </si>
  <si>
    <t>Any large discrepancies should become obvious and may lead to further investigation becoming necessary.</t>
  </si>
  <si>
    <r>
      <t>Using the</t>
    </r>
    <r>
      <rPr>
        <b/>
        <sz val="11"/>
        <color theme="1"/>
        <rFont val="Calibri"/>
        <family val="2"/>
        <scheme val="minor"/>
      </rPr>
      <t xml:space="preserve"> Initial Data</t>
    </r>
    <r>
      <rPr>
        <sz val="11"/>
        <color theme="1"/>
        <rFont val="Calibri"/>
        <family val="2"/>
        <scheme val="minor"/>
      </rPr>
      <t xml:space="preserve"> sheet it should be possible to compare the performance of a working heating system against the manufacturers specified operating criteria.</t>
    </r>
  </si>
  <si>
    <t>It will also be possible to carry out 'what if' scenarious, to investigate the effect of possible improvements that could be made to improve overall efficiency.</t>
  </si>
  <si>
    <r>
      <t xml:space="preserve">To see what effect lowering the </t>
    </r>
    <r>
      <rPr>
        <b/>
        <sz val="11"/>
        <color theme="1"/>
        <rFont val="Calibri"/>
        <family val="2"/>
        <scheme val="minor"/>
      </rPr>
      <t>Heating Demand</t>
    </r>
    <r>
      <rPr>
        <sz val="11"/>
        <color theme="1"/>
        <rFont val="Calibri"/>
        <family val="2"/>
        <scheme val="minor"/>
      </rPr>
      <t xml:space="preserve"> by improved insulation would have on system operation.</t>
    </r>
  </si>
  <si>
    <r>
      <t xml:space="preserve">To see what effect varying the </t>
    </r>
    <r>
      <rPr>
        <b/>
        <sz val="11"/>
        <color theme="1"/>
        <rFont val="Calibri"/>
        <family val="2"/>
        <scheme val="minor"/>
      </rPr>
      <t>Indoor Temperature</t>
    </r>
    <r>
      <rPr>
        <sz val="11"/>
        <color theme="1"/>
        <rFont val="Calibri"/>
        <family val="2"/>
        <scheme val="minor"/>
      </rPr>
      <t xml:space="preserve"> would have on system operation.</t>
    </r>
  </si>
  <si>
    <r>
      <t xml:space="preserve">To see what effect installing larger </t>
    </r>
    <r>
      <rPr>
        <b/>
        <sz val="11"/>
        <color theme="1"/>
        <rFont val="Calibri"/>
        <family val="2"/>
        <scheme val="minor"/>
      </rPr>
      <t>Heat Emitters</t>
    </r>
    <r>
      <rPr>
        <sz val="11"/>
        <color theme="1"/>
        <rFont val="Calibri"/>
        <family val="2"/>
        <scheme val="minor"/>
      </rPr>
      <t xml:space="preserve"> would have on system operation.</t>
    </r>
  </si>
  <si>
    <t>Using the Playroom sheet will allow more detailed investigation of system operation over specific 24 hours periods.</t>
  </si>
  <si>
    <r>
      <t xml:space="preserve">The </t>
    </r>
    <r>
      <rPr>
        <b/>
        <sz val="11"/>
        <color theme="1"/>
        <rFont val="Calibri"/>
        <family val="2"/>
        <scheme val="minor"/>
      </rPr>
      <t>Play Area</t>
    </r>
    <r>
      <rPr>
        <sz val="11"/>
        <color theme="1"/>
        <rFont val="Calibri"/>
        <family val="2"/>
        <scheme val="minor"/>
      </rPr>
      <t xml:space="preserve"> table allows hourly variations to be made to the </t>
    </r>
    <r>
      <rPr>
        <b/>
        <sz val="11"/>
        <color theme="1"/>
        <rFont val="Calibri"/>
        <family val="2"/>
        <scheme val="minor"/>
      </rPr>
      <t xml:space="preserve">Outdoor Temperature </t>
    </r>
    <r>
      <rPr>
        <sz val="11"/>
        <color theme="1"/>
        <rFont val="Calibri"/>
        <family val="2"/>
        <scheme val="minor"/>
      </rPr>
      <t xml:space="preserve">and </t>
    </r>
    <r>
      <rPr>
        <b/>
        <sz val="11"/>
        <color theme="1"/>
        <rFont val="Calibri"/>
        <family val="2"/>
        <scheme val="minor"/>
      </rPr>
      <t>Indoor Temperature</t>
    </r>
    <r>
      <rPr>
        <sz val="11"/>
        <color theme="1"/>
        <rFont val="Calibri"/>
        <family val="2"/>
        <scheme val="minor"/>
      </rPr>
      <t xml:space="preserve"> experienced by the system.</t>
    </r>
  </si>
  <si>
    <t>This in turn allows the calculation of the following parameters:-</t>
  </si>
  <si>
    <t>Heat Energy</t>
  </si>
  <si>
    <r>
      <t xml:space="preserve">The </t>
    </r>
    <r>
      <rPr>
        <b/>
        <sz val="11"/>
        <color theme="1"/>
        <rFont val="Calibri"/>
        <family val="2"/>
        <scheme val="minor"/>
      </rPr>
      <t>Lookup Table</t>
    </r>
    <r>
      <rPr>
        <sz val="11"/>
        <color theme="1"/>
        <rFont val="Calibri"/>
        <family val="2"/>
        <scheme val="minor"/>
      </rPr>
      <t xml:space="preserve"> contains the data necessary for the calculations to be made and should not be changed.</t>
    </r>
  </si>
  <si>
    <r>
      <t xml:space="preserve">The </t>
    </r>
    <r>
      <rPr>
        <b/>
        <sz val="11"/>
        <color theme="1"/>
        <rFont val="Calibri"/>
        <family val="2"/>
        <scheme val="minor"/>
      </rPr>
      <t xml:space="preserve">Data for Graph </t>
    </r>
    <r>
      <rPr>
        <sz val="11"/>
        <color theme="1"/>
        <rFont val="Calibri"/>
        <family val="2"/>
        <scheme val="minor"/>
      </rPr>
      <t>table contains the data necessary for the production of the graph and should not be changed.</t>
    </r>
  </si>
  <si>
    <r>
      <t xml:space="preserve">The </t>
    </r>
    <r>
      <rPr>
        <b/>
        <sz val="11"/>
        <color theme="1"/>
        <rFont val="Calibri"/>
        <family val="2"/>
        <scheme val="minor"/>
      </rPr>
      <t>Pretty Graph</t>
    </r>
    <r>
      <rPr>
        <sz val="11"/>
        <color theme="1"/>
        <rFont val="Calibri"/>
        <family val="2"/>
        <scheme val="minor"/>
      </rPr>
      <t xml:space="preserve"> shows the calculated </t>
    </r>
    <r>
      <rPr>
        <b/>
        <sz val="11"/>
        <color theme="1"/>
        <rFont val="Calibri"/>
        <family val="2"/>
        <scheme val="minor"/>
      </rPr>
      <t>Input Power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Output Power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COP</t>
    </r>
    <r>
      <rPr>
        <sz val="11"/>
        <color theme="1"/>
        <rFont val="Calibri"/>
        <family val="2"/>
        <scheme val="minor"/>
      </rPr>
      <t>, for Indoor Temperatures of 19C, 21C and 23C.</t>
    </r>
  </si>
  <si>
    <t>14kW-Maximum heating CAP</t>
  </si>
  <si>
    <r>
      <t xml:space="preserve">The </t>
    </r>
    <r>
      <rPr>
        <b/>
        <sz val="11"/>
        <color theme="1"/>
        <rFont val="Calibri"/>
        <family val="2"/>
        <scheme val="minor"/>
      </rPr>
      <t>Detailed Data</t>
    </r>
    <r>
      <rPr>
        <sz val="11"/>
        <color theme="1"/>
        <rFont val="Calibri"/>
        <family val="2"/>
        <scheme val="minor"/>
      </rPr>
      <t xml:space="preserve"> sheet contains 6 tables which calculate the various parameters at Indoor Temperatures from 18C to 23C. </t>
    </r>
  </si>
  <si>
    <t>The data within the tables has been extrapolated from the manufaturers data, to provide ambient air increments of 1C.</t>
  </si>
  <si>
    <r>
      <t xml:space="preserve">Cells containing </t>
    </r>
    <r>
      <rPr>
        <b/>
        <sz val="11"/>
        <color theme="1"/>
        <rFont val="Calibri"/>
        <family val="2"/>
        <scheme val="minor"/>
      </rPr>
      <t>Bold</t>
    </r>
    <r>
      <rPr>
        <sz val="11"/>
        <color theme="1"/>
        <rFont val="Calibri"/>
        <family val="2"/>
        <scheme val="minor"/>
      </rPr>
      <t xml:space="preserve"> text or highlighted in Yellow contain formulas, and should not be changed.</t>
    </r>
  </si>
  <si>
    <t>It should therefore be possible to see the effects of making changes to the desired indoor temperature throughout the day.</t>
  </si>
  <si>
    <t>Water Temp Hyst. (C.)</t>
  </si>
  <si>
    <t>Buffer Tank Effect (%)</t>
  </si>
  <si>
    <r>
      <t xml:space="preserve">Two further parameters have been added to the </t>
    </r>
    <r>
      <rPr>
        <b/>
        <sz val="11"/>
        <color theme="1"/>
        <rFont val="Calibri"/>
        <family val="2"/>
        <scheme val="minor"/>
      </rPr>
      <t>Detailed Data</t>
    </r>
    <r>
      <rPr>
        <sz val="11"/>
        <color theme="1"/>
        <rFont val="Calibri"/>
        <family val="2"/>
        <scheme val="minor"/>
      </rPr>
      <t xml:space="preserve"> sheet, </t>
    </r>
    <r>
      <rPr>
        <b/>
        <sz val="11"/>
        <color theme="1"/>
        <rFont val="Calibri"/>
        <family val="2"/>
        <scheme val="minor"/>
      </rPr>
      <t>Water Temp Hyst. (C.)</t>
    </r>
    <r>
      <rPr>
        <sz val="11"/>
        <color theme="1"/>
        <rFont val="Calibri"/>
        <family val="2"/>
        <scheme val="minor"/>
      </rPr>
      <t xml:space="preserve"> in cell C2 and </t>
    </r>
    <r>
      <rPr>
        <b/>
        <sz val="11"/>
        <color theme="1"/>
        <rFont val="Calibri"/>
        <family val="2"/>
        <scheme val="minor"/>
      </rPr>
      <t>Buffer Tank Effect (%)</t>
    </r>
    <r>
      <rPr>
        <sz val="11"/>
        <color theme="1"/>
        <rFont val="Calibri"/>
        <family val="2"/>
        <scheme val="minor"/>
      </rPr>
      <t xml:space="preserve"> in cell N2.</t>
    </r>
  </si>
  <si>
    <r>
      <t xml:space="preserve">The </t>
    </r>
    <r>
      <rPr>
        <b/>
        <sz val="11"/>
        <color theme="1"/>
        <rFont val="Calibri"/>
        <family val="2"/>
        <scheme val="minor"/>
      </rPr>
      <t xml:space="preserve">Water Temp Hyst. (C.) </t>
    </r>
    <r>
      <rPr>
        <sz val="11"/>
        <color theme="1"/>
        <rFont val="Calibri"/>
        <family val="2"/>
        <scheme val="minor"/>
      </rPr>
      <t>allows investigation of the possible effect of changing the point at which the ASHP would start and stop operating as the water flowing heat up and cools down.</t>
    </r>
  </si>
  <si>
    <r>
      <t xml:space="preserve">The </t>
    </r>
    <r>
      <rPr>
        <b/>
        <sz val="11"/>
        <color theme="1"/>
        <rFont val="Calibri"/>
        <family val="2"/>
        <scheme val="minor"/>
      </rPr>
      <t xml:space="preserve">Buffer Tank Effect (%) </t>
    </r>
    <r>
      <rPr>
        <sz val="11"/>
        <color theme="1"/>
        <rFont val="Calibri"/>
        <family val="2"/>
        <scheme val="minor"/>
      </rPr>
      <t>allows investigation of the possible effect of changing of flow rates as pumps stop and start and valves open and close</t>
    </r>
  </si>
  <si>
    <t>Both of these paramaters have been set at zero for the moment.</t>
  </si>
  <si>
    <t>It is also impossible to take any account of changes in operation due to solar gain, human activity, wind chill and rain effect.</t>
  </si>
  <si>
    <t>The modelling tool deals solely with heating demand and makes no allowance for hot water production and usage.</t>
  </si>
  <si>
    <t>Modelling Tool for Home Heating System with 14kW Mitsubishi Ecodan ASHP Models PUZ-HWM140VHA(-BS) and  PUZ-HWM140YHA(-BS).</t>
  </si>
  <si>
    <t>having been obtained from testing carried out to the requirements of EN14511-2013.</t>
  </si>
  <si>
    <t xml:space="preserve">Indoor Temp. = </t>
  </si>
  <si>
    <t>PI (W)</t>
  </si>
  <si>
    <t>PO (W)</t>
  </si>
  <si>
    <t>PI change (%)</t>
  </si>
  <si>
    <t>PO change (%)</t>
  </si>
  <si>
    <t>Outdoor Temp. C</t>
  </si>
  <si>
    <t>Differences between 21C and 20C</t>
  </si>
  <si>
    <t>PI Reduction (W)</t>
  </si>
  <si>
    <t>PO Reduction (W)</t>
  </si>
  <si>
    <t>COP Increase</t>
  </si>
  <si>
    <t>PI Reduction (%)</t>
  </si>
  <si>
    <t>PO Reduction (%)</t>
  </si>
  <si>
    <t>Differences between 21C and 18C</t>
  </si>
  <si>
    <t>Differences between 21C and 19C</t>
  </si>
  <si>
    <t>(a) Indoor Temp. 20C for 6 hours 21C for 18 hours</t>
  </si>
  <si>
    <t>(b) Indoor Temp. 19C for 4 hours, 20C for 2 hours 21C for 18 hours</t>
  </si>
  <si>
    <t>(c)Indoor Temp. 18C for 2 hours, 19C for 2 hours, 20C for 2 hours 21C for 18 hours</t>
  </si>
  <si>
    <t>Differences between 21C and (a)</t>
  </si>
  <si>
    <t>Differences between 21C and (b)</t>
  </si>
  <si>
    <t>Differences between 21C and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</si>
</sst>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555555"/>
      <name val="Arial Unicode MS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 applyAlignment="1">
      <alignment vertical="center"/>
    </xf>
    <xf numFmtId="0" fontId="0" fillId="0" borderId="17" xfId="0" applyFill="1" applyBorder="1"/>
    <xf numFmtId="0" fontId="0" fillId="0" borderId="11" xfId="0" applyFill="1" applyBorder="1"/>
    <xf numFmtId="0" fontId="0" fillId="0" borderId="14" xfId="0" applyFill="1" applyBorder="1"/>
    <xf numFmtId="0" fontId="0" fillId="0" borderId="9" xfId="0" applyFill="1" applyBorder="1"/>
    <xf numFmtId="0" fontId="0" fillId="0" borderId="18" xfId="0" applyFill="1" applyBorder="1"/>
    <xf numFmtId="0" fontId="0" fillId="0" borderId="13" xfId="0" applyFill="1" applyBorder="1"/>
    <xf numFmtId="0" fontId="0" fillId="0" borderId="0" xfId="0" applyBorder="1"/>
    <xf numFmtId="0" fontId="0" fillId="0" borderId="0" xfId="0" applyFill="1" applyBorder="1"/>
    <xf numFmtId="1" fontId="0" fillId="0" borderId="0" xfId="0" applyNumberFormat="1" applyBorder="1"/>
    <xf numFmtId="0" fontId="1" fillId="0" borderId="6" xfId="0" applyFont="1" applyBorder="1"/>
    <xf numFmtId="1" fontId="1" fillId="0" borderId="8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2" fontId="1" fillId="0" borderId="23" xfId="0" applyNumberFormat="1" applyFont="1" applyFill="1" applyBorder="1"/>
    <xf numFmtId="2" fontId="0" fillId="0" borderId="25" xfId="0" applyNumberFormat="1" applyFill="1" applyBorder="1"/>
    <xf numFmtId="0" fontId="1" fillId="0" borderId="5" xfId="0" applyFont="1" applyBorder="1"/>
    <xf numFmtId="0" fontId="1" fillId="0" borderId="21" xfId="0" applyFont="1" applyBorder="1"/>
    <xf numFmtId="0" fontId="1" fillId="0" borderId="24" xfId="0" applyFont="1" applyBorder="1" applyAlignment="1">
      <alignment horizontal="center"/>
    </xf>
    <xf numFmtId="0" fontId="1" fillId="0" borderId="0" xfId="0" applyFont="1"/>
    <xf numFmtId="165" fontId="0" fillId="0" borderId="0" xfId="0" applyNumberFormat="1"/>
    <xf numFmtId="2" fontId="0" fillId="0" borderId="0" xfId="0" applyNumberFormat="1"/>
    <xf numFmtId="164" fontId="0" fillId="0" borderId="0" xfId="0" applyNumberFormat="1"/>
    <xf numFmtId="2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27" xfId="0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" fontId="1" fillId="0" borderId="25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21" xfId="0" applyBorder="1"/>
    <xf numFmtId="0" fontId="1" fillId="0" borderId="0" xfId="0" applyFont="1" applyAlignment="1">
      <alignment vertical="center"/>
    </xf>
    <xf numFmtId="164" fontId="1" fillId="0" borderId="27" xfId="0" applyNumberFormat="1" applyFont="1" applyBorder="1" applyAlignment="1">
      <alignment horizontal="center"/>
    </xf>
    <xf numFmtId="0" fontId="0" fillId="0" borderId="15" xfId="0" applyFill="1" applyBorder="1"/>
    <xf numFmtId="0" fontId="0" fillId="0" borderId="10" xfId="0" applyFill="1" applyBorder="1"/>
    <xf numFmtId="0" fontId="0" fillId="0" borderId="17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8" xfId="0" applyFill="1" applyBorder="1"/>
    <xf numFmtId="0" fontId="0" fillId="0" borderId="29" xfId="0" applyFill="1" applyBorder="1"/>
    <xf numFmtId="0" fontId="0" fillId="0" borderId="30" xfId="0" applyFill="1" applyBorder="1"/>
    <xf numFmtId="0" fontId="0" fillId="0" borderId="31" xfId="0" applyFill="1" applyBorder="1"/>
    <xf numFmtId="0" fontId="0" fillId="0" borderId="32" xfId="0" applyFill="1" applyBorder="1"/>
    <xf numFmtId="0" fontId="0" fillId="0" borderId="33" xfId="0" applyFill="1" applyBorder="1"/>
    <xf numFmtId="0" fontId="0" fillId="0" borderId="34" xfId="0" applyFill="1" applyBorder="1"/>
    <xf numFmtId="0" fontId="0" fillId="0" borderId="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35" xfId="0" applyFill="1" applyBorder="1"/>
    <xf numFmtId="0" fontId="0" fillId="0" borderId="36" xfId="0" applyFill="1" applyBorder="1"/>
    <xf numFmtId="0" fontId="0" fillId="0" borderId="37" xfId="0" applyFill="1" applyBorder="1"/>
    <xf numFmtId="0" fontId="0" fillId="0" borderId="38" xfId="0" applyFill="1" applyBorder="1"/>
    <xf numFmtId="0" fontId="1" fillId="0" borderId="25" xfId="0" applyFont="1" applyBorder="1" applyAlignment="1">
      <alignment horizontal="center"/>
    </xf>
    <xf numFmtId="1" fontId="0" fillId="0" borderId="28" xfId="0" applyNumberFormat="1" applyFill="1" applyBorder="1"/>
    <xf numFmtId="1" fontId="0" fillId="0" borderId="29" xfId="0" applyNumberFormat="1" applyFill="1" applyBorder="1"/>
    <xf numFmtId="1" fontId="0" fillId="0" borderId="30" xfId="0" applyNumberFormat="1" applyFill="1" applyBorder="1"/>
    <xf numFmtId="1" fontId="0" fillId="0" borderId="31" xfId="0" applyNumberFormat="1" applyFill="1" applyBorder="1"/>
    <xf numFmtId="1" fontId="0" fillId="0" borderId="34" xfId="0" applyNumberFormat="1" applyFill="1" applyBorder="1"/>
    <xf numFmtId="0" fontId="0" fillId="0" borderId="41" xfId="0" applyFill="1" applyBorder="1"/>
    <xf numFmtId="0" fontId="0" fillId="0" borderId="1" xfId="0" applyBorder="1"/>
    <xf numFmtId="2" fontId="1" fillId="0" borderId="24" xfId="0" applyNumberFormat="1" applyFont="1" applyFill="1" applyBorder="1"/>
    <xf numFmtId="1" fontId="0" fillId="0" borderId="39" xfId="0" applyNumberFormat="1" applyFill="1" applyBorder="1"/>
    <xf numFmtId="1" fontId="0" fillId="0" borderId="40" xfId="0" applyNumberFormat="1" applyFill="1" applyBorder="1"/>
    <xf numFmtId="0" fontId="0" fillId="0" borderId="39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2" fontId="1" fillId="0" borderId="23" xfId="0" applyNumberFormat="1" applyFont="1" applyFill="1" applyBorder="1" applyAlignment="1">
      <alignment horizontal="center"/>
    </xf>
    <xf numFmtId="2" fontId="1" fillId="0" borderId="24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left"/>
    </xf>
    <xf numFmtId="1" fontId="1" fillId="0" borderId="24" xfId="0" applyNumberFormat="1" applyFont="1" applyFill="1" applyBorder="1"/>
    <xf numFmtId="2" fontId="1" fillId="0" borderId="42" xfId="0" applyNumberFormat="1" applyFont="1" applyFill="1" applyBorder="1"/>
    <xf numFmtId="2" fontId="1" fillId="0" borderId="25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1" fontId="1" fillId="0" borderId="0" xfId="0" applyNumberFormat="1" applyFont="1" applyBorder="1"/>
    <xf numFmtId="2" fontId="1" fillId="0" borderId="0" xfId="0" applyNumberFormat="1" applyFont="1"/>
    <xf numFmtId="2" fontId="2" fillId="0" borderId="9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0" fontId="0" fillId="2" borderId="17" xfId="0" applyFill="1" applyBorder="1"/>
    <xf numFmtId="2" fontId="1" fillId="0" borderId="6" xfId="0" applyNumberFormat="1" applyFont="1" applyBorder="1"/>
    <xf numFmtId="2" fontId="0" fillId="0" borderId="11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3" xfId="0" applyNumberFormat="1" applyFill="1" applyBorder="1"/>
    <xf numFmtId="2" fontId="0" fillId="0" borderId="11" xfId="0" applyNumberFormat="1" applyFill="1" applyBorder="1"/>
    <xf numFmtId="1" fontId="0" fillId="2" borderId="17" xfId="0" applyNumberFormat="1" applyFill="1" applyBorder="1"/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/>
    <xf numFmtId="2" fontId="0" fillId="0" borderId="33" xfId="0" applyNumberFormat="1" applyFill="1" applyBorder="1"/>
    <xf numFmtId="0" fontId="1" fillId="0" borderId="21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164" fontId="0" fillId="0" borderId="9" xfId="0" applyNumberFormat="1" applyBorder="1"/>
    <xf numFmtId="0" fontId="1" fillId="0" borderId="33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0" borderId="49" xfId="0" applyNumberFormat="1" applyFont="1" applyBorder="1" applyAlignment="1">
      <alignment horizontal="center"/>
    </xf>
    <xf numFmtId="2" fontId="0" fillId="0" borderId="14" xfId="0" applyNumberFormat="1" applyBorder="1"/>
    <xf numFmtId="1" fontId="0" fillId="0" borderId="12" xfId="0" applyNumberFormat="1" applyBorder="1"/>
    <xf numFmtId="0" fontId="0" fillId="0" borderId="18" xfId="0" applyBorder="1"/>
    <xf numFmtId="164" fontId="0" fillId="0" borderId="13" xfId="0" applyNumberFormat="1" applyBorder="1"/>
    <xf numFmtId="1" fontId="0" fillId="0" borderId="50" xfId="0" applyNumberFormat="1" applyBorder="1"/>
    <xf numFmtId="0" fontId="0" fillId="0" borderId="50" xfId="0" applyBorder="1"/>
    <xf numFmtId="2" fontId="0" fillId="0" borderId="18" xfId="0" applyNumberFormat="1" applyBorder="1"/>
    <xf numFmtId="0" fontId="0" fillId="3" borderId="9" xfId="0" applyFill="1" applyBorder="1" applyAlignment="1">
      <alignment horizontal="center"/>
    </xf>
    <xf numFmtId="0" fontId="1" fillId="3" borderId="6" xfId="0" applyFont="1" applyFill="1" applyBorder="1"/>
    <xf numFmtId="0" fontId="1" fillId="3" borderId="21" xfId="0" applyFont="1" applyFill="1" applyBorder="1" applyAlignment="1">
      <alignment horizontal="left"/>
    </xf>
    <xf numFmtId="0" fontId="1" fillId="3" borderId="21" xfId="0" applyFont="1" applyFill="1" applyBorder="1"/>
    <xf numFmtId="0" fontId="1" fillId="0" borderId="6" xfId="0" applyFont="1" applyBorder="1" applyAlignment="1">
      <alignment horizontal="center"/>
    </xf>
    <xf numFmtId="1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4" xfId="0" applyBorder="1" applyAlignment="1">
      <alignment horizontal="center"/>
    </xf>
    <xf numFmtId="2" fontId="1" fillId="0" borderId="4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2" fontId="0" fillId="0" borderId="9" xfId="0" applyNumberFormat="1" applyBorder="1"/>
    <xf numFmtId="166" fontId="0" fillId="0" borderId="9" xfId="0" applyNumberFormat="1" applyBorder="1"/>
    <xf numFmtId="0" fontId="0" fillId="2" borderId="9" xfId="0" applyFill="1" applyBorder="1"/>
    <xf numFmtId="0" fontId="0" fillId="0" borderId="15" xfId="0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2" fontId="1" fillId="0" borderId="27" xfId="0" applyNumberFormat="1" applyFont="1" applyFill="1" applyBorder="1" applyAlignment="1">
      <alignment horizontal="center"/>
    </xf>
    <xf numFmtId="2" fontId="0" fillId="2" borderId="9" xfId="0" applyNumberFormat="1" applyFill="1" applyBorder="1"/>
    <xf numFmtId="0" fontId="0" fillId="2" borderId="11" xfId="0" applyFill="1" applyBorder="1"/>
    <xf numFmtId="0" fontId="0" fillId="2" borderId="13" xfId="0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0" fillId="2" borderId="36" xfId="0" applyFill="1" applyBorder="1"/>
    <xf numFmtId="0" fontId="0" fillId="2" borderId="38" xfId="0" applyFill="1" applyBorder="1"/>
    <xf numFmtId="1" fontId="0" fillId="2" borderId="36" xfId="0" applyNumberFormat="1" applyFill="1" applyBorder="1"/>
    <xf numFmtId="1" fontId="0" fillId="2" borderId="38" xfId="0" applyNumberFormat="1" applyFill="1" applyBorder="1"/>
    <xf numFmtId="0" fontId="0" fillId="0" borderId="36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2" borderId="18" xfId="0" applyFill="1" applyBorder="1"/>
    <xf numFmtId="1" fontId="0" fillId="2" borderId="18" xfId="0" applyNumberFormat="1" applyFill="1" applyBorder="1"/>
    <xf numFmtId="2" fontId="0" fillId="2" borderId="59" xfId="0" applyNumberFormat="1" applyFill="1" applyBorder="1"/>
    <xf numFmtId="2" fontId="0" fillId="2" borderId="12" xfId="0" applyNumberFormat="1" applyFill="1" applyBorder="1"/>
    <xf numFmtId="2" fontId="0" fillId="2" borderId="50" xfId="0" applyNumberFormat="1" applyFill="1" applyBorder="1"/>
    <xf numFmtId="0" fontId="3" fillId="0" borderId="0" xfId="0" applyFont="1"/>
    <xf numFmtId="1" fontId="0" fillId="0" borderId="0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166" fontId="0" fillId="0" borderId="11" xfId="0" applyNumberFormat="1" applyBorder="1"/>
    <xf numFmtId="2" fontId="0" fillId="0" borderId="11" xfId="0" applyNumberFormat="1" applyBorder="1"/>
    <xf numFmtId="2" fontId="0" fillId="0" borderId="59" xfId="0" applyNumberFormat="1" applyBorder="1"/>
    <xf numFmtId="0" fontId="0" fillId="0" borderId="14" xfId="0" applyBorder="1" applyAlignment="1">
      <alignment horizontal="center"/>
    </xf>
    <xf numFmtId="2" fontId="0" fillId="0" borderId="12" xfId="0" applyNumberFormat="1" applyBorder="1"/>
    <xf numFmtId="0" fontId="0" fillId="0" borderId="18" xfId="0" applyBorder="1" applyAlignment="1">
      <alignment horizontal="center"/>
    </xf>
    <xf numFmtId="0" fontId="0" fillId="0" borderId="13" xfId="0" applyBorder="1"/>
    <xf numFmtId="166" fontId="0" fillId="0" borderId="13" xfId="0" applyNumberFormat="1" applyBorder="1"/>
    <xf numFmtId="2" fontId="0" fillId="0" borderId="13" xfId="0" applyNumberFormat="1" applyBorder="1"/>
    <xf numFmtId="2" fontId="0" fillId="0" borderId="50" xfId="0" applyNumberFormat="1" applyBorder="1"/>
    <xf numFmtId="0" fontId="0" fillId="0" borderId="11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50" xfId="0" applyNumberFormat="1" applyBorder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center" vertical="center" textRotation="90"/>
    </xf>
    <xf numFmtId="0" fontId="1" fillId="0" borderId="1" xfId="0" applyFont="1" applyFill="1" applyBorder="1"/>
    <xf numFmtId="2" fontId="1" fillId="0" borderId="27" xfId="0" applyNumberFormat="1" applyFont="1" applyFill="1" applyBorder="1"/>
    <xf numFmtId="0" fontId="1" fillId="0" borderId="1" xfId="0" applyFont="1" applyBorder="1"/>
    <xf numFmtId="0" fontId="1" fillId="0" borderId="24" xfId="0" applyFont="1" applyBorder="1"/>
    <xf numFmtId="2" fontId="1" fillId="0" borderId="25" xfId="0" applyNumberFormat="1" applyFont="1" applyFill="1" applyBorder="1"/>
    <xf numFmtId="0" fontId="1" fillId="0" borderId="24" xfId="0" applyFont="1" applyFill="1" applyBorder="1"/>
    <xf numFmtId="0" fontId="0" fillId="2" borderId="39" xfId="0" applyFill="1" applyBorder="1"/>
    <xf numFmtId="0" fontId="0" fillId="2" borderId="29" xfId="0" applyFill="1" applyBorder="1"/>
    <xf numFmtId="0" fontId="0" fillId="2" borderId="40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28" xfId="0" applyFill="1" applyBorder="1"/>
    <xf numFmtId="0" fontId="0" fillId="2" borderId="34" xfId="0" applyFill="1" applyBorder="1"/>
    <xf numFmtId="1" fontId="0" fillId="2" borderId="28" xfId="0" applyNumberFormat="1" applyFill="1" applyBorder="1"/>
    <xf numFmtId="1" fontId="0" fillId="2" borderId="29" xfId="0" applyNumberFormat="1" applyFill="1" applyBorder="1"/>
    <xf numFmtId="1" fontId="0" fillId="2" borderId="34" xfId="0" applyNumberFormat="1" applyFill="1" applyBorder="1"/>
    <xf numFmtId="1" fontId="0" fillId="2" borderId="39" xfId="0" applyNumberFormat="1" applyFill="1" applyBorder="1"/>
    <xf numFmtId="1" fontId="0" fillId="2" borderId="40" xfId="0" applyNumberFormat="1" applyFill="1" applyBorder="1"/>
    <xf numFmtId="1" fontId="0" fillId="2" borderId="30" xfId="0" applyNumberFormat="1" applyFill="1" applyBorder="1"/>
    <xf numFmtId="1" fontId="0" fillId="2" borderId="31" xfId="0" applyNumberFormat="1" applyFill="1" applyBorder="1"/>
    <xf numFmtId="1" fontId="0" fillId="2" borderId="57" xfId="0" applyNumberFormat="1" applyFill="1" applyBorder="1"/>
    <xf numFmtId="0" fontId="0" fillId="2" borderId="12" xfId="0" applyFill="1" applyBorder="1"/>
    <xf numFmtId="1" fontId="0" fillId="2" borderId="12" xfId="0" applyNumberFormat="1" applyFill="1" applyBorder="1"/>
    <xf numFmtId="0" fontId="0" fillId="2" borderId="58" xfId="0" applyFill="1" applyBorder="1"/>
    <xf numFmtId="1" fontId="0" fillId="2" borderId="58" xfId="0" applyNumberFormat="1" applyFill="1" applyBorder="1"/>
    <xf numFmtId="0" fontId="0" fillId="2" borderId="57" xfId="0" applyFill="1" applyBorder="1"/>
    <xf numFmtId="1" fontId="0" fillId="2" borderId="0" xfId="0" applyNumberFormat="1" applyFill="1" applyBorder="1"/>
    <xf numFmtId="1" fontId="0" fillId="2" borderId="19" xfId="0" applyNumberFormat="1" applyFill="1" applyBorder="1"/>
    <xf numFmtId="1" fontId="0" fillId="2" borderId="26" xfId="0" applyNumberFormat="1" applyFill="1" applyBorder="1"/>
    <xf numFmtId="0" fontId="0" fillId="2" borderId="28" xfId="0" applyFont="1" applyFill="1" applyBorder="1"/>
    <xf numFmtId="0" fontId="0" fillId="2" borderId="29" xfId="0" applyFont="1" applyFill="1" applyBorder="1"/>
    <xf numFmtId="0" fontId="0" fillId="2" borderId="34" xfId="0" applyFont="1" applyFill="1" applyBorder="1"/>
    <xf numFmtId="0" fontId="0" fillId="2" borderId="39" xfId="0" applyFont="1" applyFill="1" applyBorder="1"/>
    <xf numFmtId="0" fontId="0" fillId="2" borderId="40" xfId="0" applyFont="1" applyFill="1" applyBorder="1"/>
    <xf numFmtId="0" fontId="0" fillId="2" borderId="31" xfId="0" applyFont="1" applyFill="1" applyBorder="1"/>
    <xf numFmtId="0" fontId="0" fillId="0" borderId="9" xfId="0" applyBorder="1"/>
    <xf numFmtId="0" fontId="0" fillId="0" borderId="12" xfId="0" applyBorder="1"/>
    <xf numFmtId="0" fontId="1" fillId="0" borderId="11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2" fontId="0" fillId="0" borderId="0" xfId="0" applyNumberFormat="1" applyBorder="1"/>
    <xf numFmtId="0" fontId="0" fillId="0" borderId="22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2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3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2" fontId="1" fillId="0" borderId="33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PI(19)</c:v>
          </c:tx>
          <c:marker>
            <c:symbol val="none"/>
          </c:marker>
          <c:cat>
            <c:numRef>
              <c:f>Playroom!$C$61:$C$96</c:f>
              <c:numCache>
                <c:formatCode>General</c:formatCode>
                <c:ptCount val="36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</c:numCache>
            </c:numRef>
          </c:cat>
          <c:val>
            <c:numRef>
              <c:f>Playroom!$D$61:$D$96</c:f>
              <c:numCache>
                <c:formatCode>0.000</c:formatCode>
                <c:ptCount val="36"/>
                <c:pt idx="0">
                  <c:v>5.3954646572317637</c:v>
                </c:pt>
                <c:pt idx="1">
                  <c:v>4.9516200643000863</c:v>
                </c:pt>
                <c:pt idx="2">
                  <c:v>4.6940671411203079</c:v>
                </c:pt>
                <c:pt idx="3">
                  <c:v>4.446207235908715</c:v>
                </c:pt>
                <c:pt idx="4">
                  <c:v>4.2087600155681519</c:v>
                </c:pt>
                <c:pt idx="5">
                  <c:v>3.9819332643890828</c:v>
                </c:pt>
                <c:pt idx="6">
                  <c:v>3.7456904223496426</c:v>
                </c:pt>
                <c:pt idx="7">
                  <c:v>3.520695961987204</c:v>
                </c:pt>
                <c:pt idx="8">
                  <c:v>3.3068965319961965</c:v>
                </c:pt>
                <c:pt idx="9">
                  <c:v>3.0827453361127746</c:v>
                </c:pt>
                <c:pt idx="10">
                  <c:v>2.8595098933014347</c:v>
                </c:pt>
                <c:pt idx="11">
                  <c:v>2.6379363246982703</c:v>
                </c:pt>
                <c:pt idx="12">
                  <c:v>2.4190402699877236</c:v>
                </c:pt>
                <c:pt idx="13">
                  <c:v>2.2040616611111563</c:v>
                </c:pt>
                <c:pt idx="14">
                  <c:v>1.9944018739169354</c:v>
                </c:pt>
                <c:pt idx="15">
                  <c:v>1.7915465405671012</c:v>
                </c:pt>
                <c:pt idx="16">
                  <c:v>1.5969797755198167</c:v>
                </c:pt>
                <c:pt idx="17">
                  <c:v>1.4226433379393149</c:v>
                </c:pt>
                <c:pt idx="18">
                  <c:v>1.2559037490604363</c:v>
                </c:pt>
                <c:pt idx="19">
                  <c:v>1.097704389743664</c:v>
                </c:pt>
                <c:pt idx="20">
                  <c:v>0.94951709362700221</c:v>
                </c:pt>
                <c:pt idx="21">
                  <c:v>0.81340232073046559</c:v>
                </c:pt>
                <c:pt idx="22">
                  <c:v>0.69032142618419678</c:v>
                </c:pt>
                <c:pt idx="23">
                  <c:v>0.62488699379360146</c:v>
                </c:pt>
                <c:pt idx="24">
                  <c:v>0.56686073241418677</c:v>
                </c:pt>
                <c:pt idx="25">
                  <c:v>0.51454026848354684</c:v>
                </c:pt>
                <c:pt idx="26">
                  <c:v>0.46652969656931936</c:v>
                </c:pt>
                <c:pt idx="27">
                  <c:v>0.42160565376842557</c:v>
                </c:pt>
                <c:pt idx="28">
                  <c:v>0.35939214313586476</c:v>
                </c:pt>
                <c:pt idx="29">
                  <c:v>0.29850932597190494</c:v>
                </c:pt>
                <c:pt idx="30">
                  <c:v>0.23878680895450533</c:v>
                </c:pt>
                <c:pt idx="31">
                  <c:v>0.13328237710791574</c:v>
                </c:pt>
                <c:pt idx="32">
                  <c:v>7.0756735679844793E-2</c:v>
                </c:pt>
                <c:pt idx="33">
                  <c:v>2.9391779782880083E-2</c:v>
                </c:pt>
                <c:pt idx="34">
                  <c:v>0</c:v>
                </c:pt>
                <c:pt idx="35" formatCode="General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PO(19)</c:v>
          </c:tx>
          <c:marker>
            <c:symbol val="none"/>
          </c:marker>
          <c:cat>
            <c:numRef>
              <c:f>Playroom!$C$61:$C$96</c:f>
              <c:numCache>
                <c:formatCode>General</c:formatCode>
                <c:ptCount val="36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</c:numCache>
            </c:numRef>
          </c:cat>
          <c:val>
            <c:numRef>
              <c:f>Playroom!$E$61:$E$96</c:f>
              <c:numCache>
                <c:formatCode>0.000</c:formatCode>
                <c:ptCount val="36"/>
                <c:pt idx="0">
                  <c:v>10.145454545454546</c:v>
                </c:pt>
                <c:pt idx="1">
                  <c:v>9.8380165289256194</c:v>
                </c:pt>
                <c:pt idx="2">
                  <c:v>9.5305785123966942</c:v>
                </c:pt>
                <c:pt idx="3">
                  <c:v>9.2231404958677707</c:v>
                </c:pt>
                <c:pt idx="4">
                  <c:v>8.915702479338842</c:v>
                </c:pt>
                <c:pt idx="5">
                  <c:v>8.6082644628099168</c:v>
                </c:pt>
                <c:pt idx="6">
                  <c:v>8.3008264462809915</c:v>
                </c:pt>
                <c:pt idx="7">
                  <c:v>7.9933884297520663</c:v>
                </c:pt>
                <c:pt idx="8">
                  <c:v>7.6859504132231402</c:v>
                </c:pt>
                <c:pt idx="9">
                  <c:v>7.3785123966942159</c:v>
                </c:pt>
                <c:pt idx="10">
                  <c:v>7.0710743801652898</c:v>
                </c:pt>
                <c:pt idx="11">
                  <c:v>6.7636363636363628</c:v>
                </c:pt>
                <c:pt idx="12">
                  <c:v>6.4561983471074393</c:v>
                </c:pt>
                <c:pt idx="13">
                  <c:v>6.1487603305785123</c:v>
                </c:pt>
                <c:pt idx="14">
                  <c:v>5.8413223140495862</c:v>
                </c:pt>
                <c:pt idx="15">
                  <c:v>5.5338842975206619</c:v>
                </c:pt>
                <c:pt idx="16">
                  <c:v>5.2264462809917358</c:v>
                </c:pt>
                <c:pt idx="17">
                  <c:v>4.9190082644628097</c:v>
                </c:pt>
                <c:pt idx="18">
                  <c:v>4.6115702479338845</c:v>
                </c:pt>
                <c:pt idx="19">
                  <c:v>4.3041322314049584</c:v>
                </c:pt>
                <c:pt idx="20">
                  <c:v>3.9966942148760332</c:v>
                </c:pt>
                <c:pt idx="21">
                  <c:v>3.6892561983471084</c:v>
                </c:pt>
                <c:pt idx="22">
                  <c:v>3.3818181818181818</c:v>
                </c:pt>
                <c:pt idx="23">
                  <c:v>3.0743801652892562</c:v>
                </c:pt>
                <c:pt idx="24">
                  <c:v>2.766942148760331</c:v>
                </c:pt>
                <c:pt idx="25">
                  <c:v>2.4595041322314048</c:v>
                </c:pt>
                <c:pt idx="26">
                  <c:v>2.1520661157024792</c:v>
                </c:pt>
                <c:pt idx="27">
                  <c:v>1.844628099173554</c:v>
                </c:pt>
                <c:pt idx="28">
                  <c:v>1.5371900826446283</c:v>
                </c:pt>
                <c:pt idx="29">
                  <c:v>1.2297520661157024</c:v>
                </c:pt>
                <c:pt idx="30">
                  <c:v>0.92231404958677699</c:v>
                </c:pt>
                <c:pt idx="31">
                  <c:v>0.61487603305785121</c:v>
                </c:pt>
                <c:pt idx="32">
                  <c:v>0.30743801652892561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PI(21)</c:v>
          </c:tx>
          <c:marker>
            <c:symbol val="none"/>
          </c:marker>
          <c:cat>
            <c:numRef>
              <c:f>Playroom!$C$61:$C$96</c:f>
              <c:numCache>
                <c:formatCode>General</c:formatCode>
                <c:ptCount val="36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</c:numCache>
            </c:numRef>
          </c:cat>
          <c:val>
            <c:numRef>
              <c:f>Playroom!$G$61:$G$96</c:f>
              <c:numCache>
                <c:formatCode>0.000</c:formatCode>
                <c:ptCount val="36"/>
                <c:pt idx="0">
                  <c:v>6.2154630098144343</c:v>
                </c:pt>
                <c:pt idx="1">
                  <c:v>5.4390246546946335</c:v>
                </c:pt>
                <c:pt idx="2">
                  <c:v>5.1816501687392735</c:v>
                </c:pt>
                <c:pt idx="3">
                  <c:v>4.9263051289427375</c:v>
                </c:pt>
                <c:pt idx="4">
                  <c:v>4.6747100761283855</c:v>
                </c:pt>
                <c:pt idx="5">
                  <c:v>4.4281948691917759</c:v>
                </c:pt>
                <c:pt idx="6">
                  <c:v>4.1746199467412346</c:v>
                </c:pt>
                <c:pt idx="7">
                  <c:v>3.9338016118576178</c:v>
                </c:pt>
                <c:pt idx="8">
                  <c:v>3.7019191164625256</c:v>
                </c:pt>
                <c:pt idx="9">
                  <c:v>3.4778263775381277</c:v>
                </c:pt>
                <c:pt idx="10">
                  <c:v>3.2543255457668869</c:v>
                </c:pt>
                <c:pt idx="11">
                  <c:v>3.0314445987380561</c:v>
                </c:pt>
                <c:pt idx="12">
                  <c:v>2.8096301593974031</c:v>
                </c:pt>
                <c:pt idx="13">
                  <c:v>2.5897065298502113</c:v>
                </c:pt>
                <c:pt idx="14">
                  <c:v>2.3730066983319933</c:v>
                </c:pt>
                <c:pt idx="15">
                  <c:v>2.1613340675653676</c:v>
                </c:pt>
                <c:pt idx="16">
                  <c:v>1.9550714957740287</c:v>
                </c:pt>
                <c:pt idx="17">
                  <c:v>1.7555860712068501</c:v>
                </c:pt>
                <c:pt idx="18">
                  <c:v>1.5619531768478139</c:v>
                </c:pt>
                <c:pt idx="19">
                  <c:v>1.3847894460292298</c:v>
                </c:pt>
                <c:pt idx="20">
                  <c:v>1.222941347614398</c:v>
                </c:pt>
                <c:pt idx="21">
                  <c:v>1.0753553390895083</c:v>
                </c:pt>
                <c:pt idx="22">
                  <c:v>0.93596103910079809</c:v>
                </c:pt>
                <c:pt idx="23">
                  <c:v>0.8345384715697709</c:v>
                </c:pt>
                <c:pt idx="24">
                  <c:v>0.74830527929824786</c:v>
                </c:pt>
                <c:pt idx="25">
                  <c:v>0.67427099708159655</c:v>
                </c:pt>
                <c:pt idx="26">
                  <c:v>0.60955429895773428</c:v>
                </c:pt>
                <c:pt idx="27">
                  <c:v>0.55198105281200815</c:v>
                </c:pt>
                <c:pt idx="28">
                  <c:v>0.48564386597818671</c:v>
                </c:pt>
                <c:pt idx="29">
                  <c:v>0.42152649552482513</c:v>
                </c:pt>
                <c:pt idx="30">
                  <c:v>0.35920806180064635</c:v>
                </c:pt>
                <c:pt idx="31">
                  <c:v>0.23055777182365544</c:v>
                </c:pt>
                <c:pt idx="32">
                  <c:v>0.1459447153117284</c:v>
                </c:pt>
                <c:pt idx="33">
                  <c:v>8.8408405739091395E-2</c:v>
                </c:pt>
                <c:pt idx="34">
                  <c:v>5.0276045221410576E-2</c:v>
                </c:pt>
                <c:pt idx="35">
                  <c:v>2.1959858323494688E-2</c:v>
                </c:pt>
              </c:numCache>
            </c:numRef>
          </c:val>
          <c:smooth val="0"/>
        </c:ser>
        <c:ser>
          <c:idx val="3"/>
          <c:order val="3"/>
          <c:tx>
            <c:v>PO(21)</c:v>
          </c:tx>
          <c:marker>
            <c:symbol val="none"/>
          </c:marker>
          <c:cat>
            <c:numRef>
              <c:f>Playroom!$C$61:$C$96</c:f>
              <c:numCache>
                <c:formatCode>General</c:formatCode>
                <c:ptCount val="36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</c:numCache>
            </c:numRef>
          </c:cat>
          <c:val>
            <c:numRef>
              <c:f>Playroom!$H$61:$H$96</c:f>
              <c:numCache>
                <c:formatCode>0.000</c:formatCode>
                <c:ptCount val="36"/>
                <c:pt idx="0">
                  <c:v>11.067768595041324</c:v>
                </c:pt>
                <c:pt idx="1">
                  <c:v>10.760330578512399</c:v>
                </c:pt>
                <c:pt idx="2">
                  <c:v>10.45289256198347</c:v>
                </c:pt>
                <c:pt idx="3">
                  <c:v>10.145454545454546</c:v>
                </c:pt>
                <c:pt idx="4">
                  <c:v>9.8380165289256212</c:v>
                </c:pt>
                <c:pt idx="5">
                  <c:v>9.5305785123966942</c:v>
                </c:pt>
                <c:pt idx="6">
                  <c:v>9.223140495867769</c:v>
                </c:pt>
                <c:pt idx="7">
                  <c:v>8.915702479338842</c:v>
                </c:pt>
                <c:pt idx="8">
                  <c:v>8.6082644628099168</c:v>
                </c:pt>
                <c:pt idx="9">
                  <c:v>8.3008264462809898</c:v>
                </c:pt>
                <c:pt idx="10">
                  <c:v>7.9933884297520663</c:v>
                </c:pt>
                <c:pt idx="11">
                  <c:v>7.6859504132231411</c:v>
                </c:pt>
                <c:pt idx="12">
                  <c:v>7.3785123966942159</c:v>
                </c:pt>
                <c:pt idx="13">
                  <c:v>7.0710743801652907</c:v>
                </c:pt>
                <c:pt idx="14">
                  <c:v>6.7636363636363628</c:v>
                </c:pt>
                <c:pt idx="15">
                  <c:v>6.4561983471074385</c:v>
                </c:pt>
                <c:pt idx="16">
                  <c:v>6.1487603305785123</c:v>
                </c:pt>
                <c:pt idx="17">
                  <c:v>5.8413223140495871</c:v>
                </c:pt>
                <c:pt idx="18">
                  <c:v>5.5338842975206619</c:v>
                </c:pt>
                <c:pt idx="19">
                  <c:v>5.2264462809917367</c:v>
                </c:pt>
                <c:pt idx="20">
                  <c:v>4.9190082644628106</c:v>
                </c:pt>
                <c:pt idx="21">
                  <c:v>4.6115702479338845</c:v>
                </c:pt>
                <c:pt idx="22">
                  <c:v>4.3041322314049584</c:v>
                </c:pt>
                <c:pt idx="23">
                  <c:v>3.9966942148760332</c:v>
                </c:pt>
                <c:pt idx="24">
                  <c:v>3.6892561983471075</c:v>
                </c:pt>
                <c:pt idx="25">
                  <c:v>3.3818181818181823</c:v>
                </c:pt>
                <c:pt idx="26">
                  <c:v>3.0743801652892562</c:v>
                </c:pt>
                <c:pt idx="27">
                  <c:v>2.766942148760331</c:v>
                </c:pt>
                <c:pt idx="28">
                  <c:v>2.4595041322314053</c:v>
                </c:pt>
                <c:pt idx="29">
                  <c:v>2.1520661157024792</c:v>
                </c:pt>
                <c:pt idx="30">
                  <c:v>1.844628099173554</c:v>
                </c:pt>
                <c:pt idx="31">
                  <c:v>1.5371900826446281</c:v>
                </c:pt>
                <c:pt idx="32">
                  <c:v>1.2297520661157024</c:v>
                </c:pt>
                <c:pt idx="33">
                  <c:v>0.92231404958677699</c:v>
                </c:pt>
                <c:pt idx="34">
                  <c:v>0.61487603305785132</c:v>
                </c:pt>
                <c:pt idx="35">
                  <c:v>0.30743801652892566</c:v>
                </c:pt>
              </c:numCache>
            </c:numRef>
          </c:val>
          <c:smooth val="0"/>
        </c:ser>
        <c:ser>
          <c:idx val="4"/>
          <c:order val="4"/>
          <c:tx>
            <c:v>COP(19)</c:v>
          </c:tx>
          <c:marker>
            <c:symbol val="none"/>
          </c:marker>
          <c:val>
            <c:numRef>
              <c:f>Playroom!$F$61:$F$94</c:f>
              <c:numCache>
                <c:formatCode>0.00</c:formatCode>
                <c:ptCount val="34"/>
                <c:pt idx="0">
                  <c:v>1.9373479813222445</c:v>
                </c:pt>
                <c:pt idx="1">
                  <c:v>2.0489161958528839</c:v>
                </c:pt>
                <c:pt idx="2">
                  <c:v>2.0958406075499028</c:v>
                </c:pt>
                <c:pt idx="3">
                  <c:v>2.143529981109582</c:v>
                </c:pt>
                <c:pt idx="4">
                  <c:v>2.1914151583248946</c:v>
                </c:pt>
                <c:pt idx="5">
                  <c:v>2.2390386496612242</c:v>
                </c:pt>
                <c:pt idx="6">
                  <c:v>2.2981783041776365</c:v>
                </c:pt>
                <c:pt idx="7">
                  <c:v>2.3577231706187187</c:v>
                </c:pt>
                <c:pt idx="8">
                  <c:v>2.4171873393713001</c:v>
                </c:pt>
                <c:pt idx="9">
                  <c:v>2.493216135366807</c:v>
                </c:pt>
                <c:pt idx="10">
                  <c:v>2.5803416221705695</c:v>
                </c:pt>
                <c:pt idx="11">
                  <c:v>2.6805326246736021</c:v>
                </c:pt>
                <c:pt idx="12">
                  <c:v>2.7959999044045216</c:v>
                </c:pt>
                <c:pt idx="13">
                  <c:v>2.9292276441361484</c:v>
                </c:pt>
                <c:pt idx="14">
                  <c:v>3.0830097038078703</c:v>
                </c:pt>
                <c:pt idx="15">
                  <c:v>3.2604915260535505</c:v>
                </c:pt>
                <c:pt idx="16">
                  <c:v>3.4652187725542003</c:v>
                </c:pt>
                <c:pt idx="17">
                  <c:v>3.6737572528629645</c:v>
                </c:pt>
                <c:pt idx="18">
                  <c:v>3.9167080026178804</c:v>
                </c:pt>
                <c:pt idx="19">
                  <c:v>4.2011039502272363</c:v>
                </c:pt>
                <c:pt idx="20">
                  <c:v>4.5329697172315955</c:v>
                </c:pt>
                <c:pt idx="21">
                  <c:v>4.9135515267363052</c:v>
                </c:pt>
                <c:pt idx="22">
                  <c:v>5.344258570590438</c:v>
                </c:pt>
                <c:pt idx="23">
                  <c:v>5.4118876139310199</c:v>
                </c:pt>
                <c:pt idx="24">
                  <c:v>5.4235193752015016</c:v>
                </c:pt>
                <c:pt idx="25">
                  <c:v>5.3775036051406886</c:v>
                </c:pt>
                <c:pt idx="26">
                  <c:v>5.2719133429611365</c:v>
                </c:pt>
                <c:pt idx="27">
                  <c:v>5.1044526952300791</c:v>
                </c:pt>
                <c:pt idx="28">
                  <c:v>5.1326333488492812</c:v>
                </c:pt>
                <c:pt idx="29">
                  <c:v>5.1495546333091955</c:v>
                </c:pt>
                <c:pt idx="30">
                  <c:v>5.15</c:v>
                </c:pt>
                <c:pt idx="31">
                  <c:v>6.92</c:v>
                </c:pt>
                <c:pt idx="32">
                  <c:v>8.69</c:v>
                </c:pt>
                <c:pt idx="33">
                  <c:v>10.459999999999999</c:v>
                </c:pt>
              </c:numCache>
            </c:numRef>
          </c:val>
          <c:smooth val="0"/>
        </c:ser>
        <c:ser>
          <c:idx val="5"/>
          <c:order val="5"/>
          <c:tx>
            <c:v>COP(21)</c:v>
          </c:tx>
          <c:marker>
            <c:symbol val="none"/>
          </c:marker>
          <c:val>
            <c:numRef>
              <c:f>Playroom!$I$61:$I$96</c:f>
              <c:numCache>
                <c:formatCode>0.00</c:formatCode>
                <c:ptCount val="36"/>
                <c:pt idx="0">
                  <c:v>1.7806828835703676</c:v>
                </c:pt>
                <c:pt idx="1">
                  <c:v>1.9783566469449148</c:v>
                </c:pt>
                <c:pt idx="2">
                  <c:v>2.0172902881490207</c:v>
                </c:pt>
                <c:pt idx="3">
                  <c:v>2.0594450160727091</c:v>
                </c:pt>
                <c:pt idx="4">
                  <c:v>2.1045190757741081</c:v>
                </c:pt>
                <c:pt idx="5">
                  <c:v>2.1522491204494334</c:v>
                </c:pt>
                <c:pt idx="6">
                  <c:v>2.2093365656117938</c:v>
                </c:pt>
                <c:pt idx="7">
                  <c:v>2.2664341924270741</c:v>
                </c:pt>
                <c:pt idx="8">
                  <c:v>2.3253518491338054</c:v>
                </c:pt>
                <c:pt idx="9">
                  <c:v>2.38678575212744</c:v>
                </c:pt>
                <c:pt idx="10">
                  <c:v>2.4562350377483244</c:v>
                </c:pt>
                <c:pt idx="11">
                  <c:v>2.5354085033989024</c:v>
                </c:pt>
                <c:pt idx="12">
                  <c:v>2.6261507665039892</c:v>
                </c:pt>
                <c:pt idx="13">
                  <c:v>2.7304539331621802</c:v>
                </c:pt>
                <c:pt idx="14">
                  <c:v>2.8502390525869905</c:v>
                </c:pt>
                <c:pt idx="15">
                  <c:v>2.9871357898781543</c:v>
                </c:pt>
                <c:pt idx="16">
                  <c:v>3.1450309330729453</c:v>
                </c:pt>
                <c:pt idx="17">
                  <c:v>3.3272776594963878</c:v>
                </c:pt>
                <c:pt idx="18">
                  <c:v>3.5429258568996436</c:v>
                </c:pt>
                <c:pt idx="19">
                  <c:v>3.7741811912115177</c:v>
                </c:pt>
                <c:pt idx="20">
                  <c:v>4.022276517233113</c:v>
                </c:pt>
                <c:pt idx="21">
                  <c:v>4.2884152617296261</c:v>
                </c:pt>
                <c:pt idx="22">
                  <c:v>4.5986232883582945</c:v>
                </c:pt>
                <c:pt idx="23">
                  <c:v>4.7891072143842957</c:v>
                </c:pt>
                <c:pt idx="24">
                  <c:v>4.9301485642421898</c:v>
                </c:pt>
                <c:pt idx="25">
                  <c:v>5.0155177910001862</c:v>
                </c:pt>
                <c:pt idx="26">
                  <c:v>5.0436526664582342</c:v>
                </c:pt>
                <c:pt idx="27">
                  <c:v>5.0127484171140324</c:v>
                </c:pt>
                <c:pt idx="28">
                  <c:v>5.0644192267876331</c:v>
                </c:pt>
                <c:pt idx="29">
                  <c:v>5.1054112577740369</c:v>
                </c:pt>
                <c:pt idx="30">
                  <c:v>5.1352636405952587</c:v>
                </c:pt>
                <c:pt idx="31">
                  <c:v>6.6672663883148742</c:v>
                </c:pt>
                <c:pt idx="32">
                  <c:v>8.4261500218698036</c:v>
                </c:pt>
                <c:pt idx="33">
                  <c:v>10.432424856847735</c:v>
                </c:pt>
                <c:pt idx="34">
                  <c:v>12.229999999999999</c:v>
                </c:pt>
                <c:pt idx="35">
                  <c:v>14</c:v>
                </c:pt>
              </c:numCache>
            </c:numRef>
          </c:val>
          <c:smooth val="0"/>
        </c:ser>
        <c:ser>
          <c:idx val="6"/>
          <c:order val="6"/>
          <c:tx>
            <c:v>PI(23)</c:v>
          </c:tx>
          <c:marker>
            <c:symbol val="none"/>
          </c:marker>
          <c:val>
            <c:numRef>
              <c:f>Playroom!$J$61:$J$95</c:f>
              <c:numCache>
                <c:formatCode>0.000</c:formatCode>
                <c:ptCount val="35"/>
                <c:pt idx="0">
                  <c:v>7.5127676586134555</c:v>
                </c:pt>
                <c:pt idx="1">
                  <c:v>6.0445612175728378</c:v>
                </c:pt>
                <c:pt idx="2">
                  <c:v>5.7015053749503446</c:v>
                </c:pt>
                <c:pt idx="3">
                  <c:v>5.4451653260502919</c:v>
                </c:pt>
                <c:pt idx="4">
                  <c:v>5.1886977469648263</c:v>
                </c:pt>
                <c:pt idx="5">
                  <c:v>4.934087303812615</c:v>
                </c:pt>
                <c:pt idx="6">
                  <c:v>4.6495537497881729</c:v>
                </c:pt>
                <c:pt idx="7">
                  <c:v>4.3837981881521282</c:v>
                </c:pt>
                <c:pt idx="8">
                  <c:v>4.1331031456082341</c:v>
                </c:pt>
                <c:pt idx="9">
                  <c:v>3.9042309295535187</c:v>
                </c:pt>
                <c:pt idx="10">
                  <c:v>3.6802973618399171</c:v>
                </c:pt>
                <c:pt idx="11">
                  <c:v>3.4610457531143632</c:v>
                </c:pt>
                <c:pt idx="12">
                  <c:v>3.2398473468530589</c:v>
                </c:pt>
                <c:pt idx="13">
                  <c:v>3.0187238178010842</c:v>
                </c:pt>
                <c:pt idx="14">
                  <c:v>2.7988266121317324</c:v>
                </c:pt>
                <c:pt idx="15">
                  <c:v>2.5808239676307374</c:v>
                </c:pt>
                <c:pt idx="16">
                  <c:v>2.3657285637205461</c:v>
                </c:pt>
                <c:pt idx="17">
                  <c:v>2.1548200439660459</c:v>
                </c:pt>
                <c:pt idx="18">
                  <c:v>1.9381835556605118</c:v>
                </c:pt>
                <c:pt idx="19">
                  <c:v>1.738490635487107</c:v>
                </c:pt>
                <c:pt idx="20">
                  <c:v>1.5533891172281753</c:v>
                </c:pt>
                <c:pt idx="21">
                  <c:v>1.3824328611794878</c:v>
                </c:pt>
                <c:pt idx="22">
                  <c:v>1.224949416110009</c:v>
                </c:pt>
                <c:pt idx="23">
                  <c:v>1.0902323692198448</c:v>
                </c:pt>
                <c:pt idx="24">
                  <c:v>0.96687259431135353</c:v>
                </c:pt>
                <c:pt idx="25">
                  <c:v>0.85817850453176603</c:v>
                </c:pt>
                <c:pt idx="26">
                  <c:v>0.76539972741609852</c:v>
                </c:pt>
                <c:pt idx="27">
                  <c:v>0.68692190520212726</c:v>
                </c:pt>
                <c:pt idx="28">
                  <c:v>0.61512280037116507</c:v>
                </c:pt>
                <c:pt idx="29">
                  <c:v>0.54654395832487546</c:v>
                </c:pt>
                <c:pt idx="30">
                  <c:v>0.4806854928012585</c:v>
                </c:pt>
                <c:pt idx="31">
                  <c:v>0.34721466191719186</c:v>
                </c:pt>
                <c:pt idx="32">
                  <c:v>0.24635071892105292</c:v>
                </c:pt>
                <c:pt idx="33">
                  <c:v>0.17083342715506991</c:v>
                </c:pt>
                <c:pt idx="34">
                  <c:v>0.11444100812041172</c:v>
                </c:pt>
              </c:numCache>
            </c:numRef>
          </c:val>
          <c:smooth val="0"/>
        </c:ser>
        <c:ser>
          <c:idx val="7"/>
          <c:order val="7"/>
          <c:tx>
            <c:v>PO(23)</c:v>
          </c:tx>
          <c:marker>
            <c:symbol val="none"/>
          </c:marker>
          <c:val>
            <c:numRef>
              <c:f>Playroom!$K$61:$K$96</c:f>
              <c:numCache>
                <c:formatCode>0.000</c:formatCode>
                <c:ptCount val="36"/>
                <c:pt idx="0">
                  <c:v>11.682644628099172</c:v>
                </c:pt>
                <c:pt idx="1">
                  <c:v>11.375206611570251</c:v>
                </c:pt>
                <c:pt idx="2">
                  <c:v>11.067768595041322</c:v>
                </c:pt>
                <c:pt idx="3">
                  <c:v>10.760330578512399</c:v>
                </c:pt>
                <c:pt idx="4">
                  <c:v>10.452892561983472</c:v>
                </c:pt>
                <c:pt idx="5">
                  <c:v>10.145454545454546</c:v>
                </c:pt>
                <c:pt idx="6">
                  <c:v>9.8380165289256194</c:v>
                </c:pt>
                <c:pt idx="7">
                  <c:v>9.5305785123966942</c:v>
                </c:pt>
                <c:pt idx="8">
                  <c:v>9.223140495867769</c:v>
                </c:pt>
                <c:pt idx="9">
                  <c:v>8.915702479338842</c:v>
                </c:pt>
                <c:pt idx="10">
                  <c:v>8.6082644628099168</c:v>
                </c:pt>
                <c:pt idx="11">
                  <c:v>8.3008264462809898</c:v>
                </c:pt>
                <c:pt idx="12">
                  <c:v>7.9933884297520663</c:v>
                </c:pt>
                <c:pt idx="13">
                  <c:v>7.6859504132231402</c:v>
                </c:pt>
                <c:pt idx="14">
                  <c:v>7.3785123966942159</c:v>
                </c:pt>
                <c:pt idx="15">
                  <c:v>7.0710743801652898</c:v>
                </c:pt>
                <c:pt idx="16">
                  <c:v>6.7636363636363646</c:v>
                </c:pt>
                <c:pt idx="17">
                  <c:v>6.4561983471074376</c:v>
                </c:pt>
                <c:pt idx="18">
                  <c:v>6.1487603305785132</c:v>
                </c:pt>
                <c:pt idx="19">
                  <c:v>5.8413223140495862</c:v>
                </c:pt>
                <c:pt idx="20">
                  <c:v>5.5338842975206619</c:v>
                </c:pt>
                <c:pt idx="21">
                  <c:v>5.2264462809917358</c:v>
                </c:pt>
                <c:pt idx="22">
                  <c:v>4.9190082644628097</c:v>
                </c:pt>
                <c:pt idx="23">
                  <c:v>4.6115702479338845</c:v>
                </c:pt>
                <c:pt idx="24">
                  <c:v>4.3041322314049584</c:v>
                </c:pt>
                <c:pt idx="25">
                  <c:v>3.9966942148760327</c:v>
                </c:pt>
                <c:pt idx="26">
                  <c:v>3.6892561983471079</c:v>
                </c:pt>
                <c:pt idx="27">
                  <c:v>3.3818181818181818</c:v>
                </c:pt>
                <c:pt idx="28">
                  <c:v>3.0743801652892557</c:v>
                </c:pt>
                <c:pt idx="29">
                  <c:v>2.7669421487603305</c:v>
                </c:pt>
                <c:pt idx="30">
                  <c:v>2.4595041322314053</c:v>
                </c:pt>
                <c:pt idx="31">
                  <c:v>2.1520661157024792</c:v>
                </c:pt>
                <c:pt idx="32">
                  <c:v>1.844628099173554</c:v>
                </c:pt>
                <c:pt idx="33">
                  <c:v>1.5371900826446283</c:v>
                </c:pt>
                <c:pt idx="34">
                  <c:v>1.2297520661157024</c:v>
                </c:pt>
                <c:pt idx="35">
                  <c:v>0.9223140495867771</c:v>
                </c:pt>
              </c:numCache>
            </c:numRef>
          </c:val>
          <c:smooth val="0"/>
        </c:ser>
        <c:ser>
          <c:idx val="8"/>
          <c:order val="8"/>
          <c:tx>
            <c:v>COP(23)</c:v>
          </c:tx>
          <c:marker>
            <c:symbol val="none"/>
          </c:marker>
          <c:val>
            <c:numRef>
              <c:f>Playroom!$L$61:$L$96</c:f>
              <c:numCache>
                <c:formatCode>0.00</c:formatCode>
                <c:ptCount val="36"/>
                <c:pt idx="0">
                  <c:v>1.5550387232732954</c:v>
                </c:pt>
                <c:pt idx="1">
                  <c:v>1.881891208000356</c:v>
                </c:pt>
                <c:pt idx="2">
                  <c:v>1.9412011157031863</c:v>
                </c:pt>
                <c:pt idx="3">
                  <c:v>1.9761255965973612</c:v>
                </c:pt>
                <c:pt idx="4">
                  <c:v>2.0145502921417964</c:v>
                </c:pt>
                <c:pt idx="5">
                  <c:v>2.0561968041414791</c:v>
                </c:pt>
                <c:pt idx="6">
                  <c:v>2.1159055381118725</c:v>
                </c:pt>
                <c:pt idx="7">
                  <c:v>2.174045907987852</c:v>
                </c:pt>
                <c:pt idx="8">
                  <c:v>2.2315292338319992</c:v>
                </c:pt>
                <c:pt idx="9">
                  <c:v>2.2836001866207303</c:v>
                </c:pt>
                <c:pt idx="10">
                  <c:v>2.3390132960632091</c:v>
                </c:pt>
                <c:pt idx="11">
                  <c:v>2.3983579063673552</c:v>
                </c:pt>
                <c:pt idx="12">
                  <c:v>2.4672114374512848</c:v>
                </c:pt>
                <c:pt idx="13">
                  <c:v>2.546092613010813</c:v>
                </c:pt>
                <c:pt idx="14">
                  <c:v>2.636287780283165</c:v>
                </c:pt>
                <c:pt idx="15">
                  <c:v>2.739851484972343</c:v>
                </c:pt>
                <c:pt idx="16">
                  <c:v>2.859007777713642</c:v>
                </c:pt>
                <c:pt idx="17">
                  <c:v>2.9961659049841147</c:v>
                </c:pt>
                <c:pt idx="18">
                  <c:v>3.172434474857095</c:v>
                </c:pt>
                <c:pt idx="19">
                  <c:v>3.3599964215009468</c:v>
                </c:pt>
                <c:pt idx="20">
                  <c:v>3.5624585212719735</c:v>
                </c:pt>
                <c:pt idx="21">
                  <c:v>3.7806149056183074</c:v>
                </c:pt>
                <c:pt idx="22">
                  <c:v>4.0156827700557463</c:v>
                </c:pt>
                <c:pt idx="23">
                  <c:v>4.2298966515127967</c:v>
                </c:pt>
                <c:pt idx="24">
                  <c:v>4.451602265622741</c:v>
                </c:pt>
                <c:pt idx="25">
                  <c:v>4.6571828515521769</c:v>
                </c:pt>
                <c:pt idx="26">
                  <c:v>4.820038557893942</c:v>
                </c:pt>
                <c:pt idx="27">
                  <c:v>4.9231479680693537</c:v>
                </c:pt>
                <c:pt idx="28">
                  <c:v>4.9979941621968411</c:v>
                </c:pt>
                <c:pt idx="29">
                  <c:v>5.0626159279865481</c:v>
                </c:pt>
                <c:pt idx="30">
                  <c:v>5.1166597891238998</c:v>
                </c:pt>
                <c:pt idx="31">
                  <c:v>6.1980853683411885</c:v>
                </c:pt>
                <c:pt idx="32">
                  <c:v>7.4878129329295557</c:v>
                </c:pt>
                <c:pt idx="33">
                  <c:v>8.9981809078224551</c:v>
                </c:pt>
                <c:pt idx="34">
                  <c:v>10.745729055635291</c:v>
                </c:pt>
                <c:pt idx="35">
                  <c:v>12.754295342841552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85216"/>
        <c:axId val="89665536"/>
      </c:lineChart>
      <c:catAx>
        <c:axId val="8938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665536"/>
        <c:crosses val="autoZero"/>
        <c:auto val="1"/>
        <c:lblAlgn val="ctr"/>
        <c:lblOffset val="100"/>
        <c:noMultiLvlLbl val="0"/>
      </c:catAx>
      <c:valAx>
        <c:axId val="89665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89385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98</xdr:row>
      <xdr:rowOff>9524</xdr:rowOff>
    </xdr:from>
    <xdr:to>
      <xdr:col>30</xdr:col>
      <xdr:colOff>590550</xdr:colOff>
      <xdr:row>126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9"/>
  <sheetViews>
    <sheetView workbookViewId="0">
      <selection activeCell="K6" sqref="K6"/>
    </sheetView>
  </sheetViews>
  <sheetFormatPr defaultRowHeight="15" x14ac:dyDescent="0.25"/>
  <sheetData>
    <row r="2" spans="1:1" x14ac:dyDescent="0.25">
      <c r="A2" s="162" t="s">
        <v>85</v>
      </c>
    </row>
    <row r="4" spans="1:1" x14ac:dyDescent="0.25">
      <c r="A4" t="s">
        <v>43</v>
      </c>
    </row>
    <row r="5" spans="1:1" x14ac:dyDescent="0.25">
      <c r="A5" t="s">
        <v>86</v>
      </c>
    </row>
    <row r="7" spans="1:1" x14ac:dyDescent="0.25">
      <c r="A7" s="21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53</v>
      </c>
    </row>
    <row r="18" spans="1:1" x14ac:dyDescent="0.25">
      <c r="A18" t="s">
        <v>58</v>
      </c>
    </row>
    <row r="19" spans="1:1" x14ac:dyDescent="0.25">
      <c r="A19" t="s">
        <v>52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5" spans="1:1" x14ac:dyDescent="0.25">
      <c r="A25" t="s">
        <v>60</v>
      </c>
    </row>
    <row r="26" spans="1:1" x14ac:dyDescent="0.25">
      <c r="A26" t="s">
        <v>59</v>
      </c>
    </row>
    <row r="28" spans="1:1" x14ac:dyDescent="0.25">
      <c r="A28" t="s">
        <v>61</v>
      </c>
    </row>
    <row r="29" spans="1:1" x14ac:dyDescent="0.25">
      <c r="A29" t="s">
        <v>62</v>
      </c>
    </row>
    <row r="30" spans="1:1" x14ac:dyDescent="0.25">
      <c r="A30" t="s">
        <v>63</v>
      </c>
    </row>
    <row r="31" spans="1:1" x14ac:dyDescent="0.25">
      <c r="A31" t="s">
        <v>64</v>
      </c>
    </row>
    <row r="33" spans="1:1" x14ac:dyDescent="0.25">
      <c r="A33" t="s">
        <v>65</v>
      </c>
    </row>
    <row r="34" spans="1:1" x14ac:dyDescent="0.25">
      <c r="A34" t="s">
        <v>66</v>
      </c>
    </row>
    <row r="35" spans="1:1" x14ac:dyDescent="0.25">
      <c r="A35" t="s">
        <v>67</v>
      </c>
    </row>
    <row r="36" spans="1:1" x14ac:dyDescent="0.25">
      <c r="A36" s="21" t="s">
        <v>4</v>
      </c>
    </row>
    <row r="37" spans="1:1" x14ac:dyDescent="0.25">
      <c r="A37" s="21" t="s">
        <v>0</v>
      </c>
    </row>
    <row r="38" spans="1:1" x14ac:dyDescent="0.25">
      <c r="A38" s="21" t="s">
        <v>5</v>
      </c>
    </row>
    <row r="39" spans="1:1" x14ac:dyDescent="0.25">
      <c r="A39" s="21" t="s">
        <v>68</v>
      </c>
    </row>
    <row r="40" spans="1:1" x14ac:dyDescent="0.25">
      <c r="A40" s="21"/>
    </row>
    <row r="41" spans="1:1" x14ac:dyDescent="0.25">
      <c r="A41" s="185" t="s">
        <v>76</v>
      </c>
    </row>
    <row r="43" spans="1:1" x14ac:dyDescent="0.25">
      <c r="A43" s="185" t="s">
        <v>69</v>
      </c>
    </row>
    <row r="45" spans="1:1" x14ac:dyDescent="0.25">
      <c r="A45" s="185" t="s">
        <v>70</v>
      </c>
    </row>
    <row r="47" spans="1:1" x14ac:dyDescent="0.25">
      <c r="A47" t="s">
        <v>71</v>
      </c>
    </row>
    <row r="49" spans="1:1" x14ac:dyDescent="0.25">
      <c r="A49" t="s">
        <v>73</v>
      </c>
    </row>
    <row r="50" spans="1:1" x14ac:dyDescent="0.25">
      <c r="A50" t="s">
        <v>74</v>
      </c>
    </row>
    <row r="51" spans="1:1" x14ac:dyDescent="0.25">
      <c r="A51" t="s">
        <v>75</v>
      </c>
    </row>
    <row r="53" spans="1:1" x14ac:dyDescent="0.25">
      <c r="A53" t="s">
        <v>79</v>
      </c>
    </row>
    <row r="54" spans="1:1" x14ac:dyDescent="0.25">
      <c r="A54" t="s">
        <v>80</v>
      </c>
    </row>
    <row r="55" spans="1:1" x14ac:dyDescent="0.25">
      <c r="A55" t="s">
        <v>81</v>
      </c>
    </row>
    <row r="56" spans="1:1" x14ac:dyDescent="0.25">
      <c r="A56" t="s">
        <v>82</v>
      </c>
    </row>
    <row r="58" spans="1:1" x14ac:dyDescent="0.25">
      <c r="A58" t="s">
        <v>84</v>
      </c>
    </row>
    <row r="59" spans="1:1" x14ac:dyDescent="0.25">
      <c r="A59" t="s">
        <v>83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7"/>
  <sheetViews>
    <sheetView tabSelected="1" workbookViewId="0">
      <selection activeCell="AE1" sqref="AE1"/>
    </sheetView>
  </sheetViews>
  <sheetFormatPr defaultRowHeight="15" x14ac:dyDescent="0.25"/>
  <cols>
    <col min="1" max="1" width="7" customWidth="1"/>
    <col min="2" max="2" width="12.28515625" customWidth="1"/>
    <col min="3" max="3" width="9.140625" customWidth="1"/>
    <col min="4" max="4" width="8.5703125" bestFit="1" customWidth="1"/>
    <col min="5" max="5" width="5.7109375" bestFit="1" customWidth="1"/>
    <col min="6" max="6" width="6" bestFit="1" customWidth="1"/>
    <col min="7" max="7" width="7.140625" customWidth="1"/>
    <col min="8" max="11" width="6" bestFit="1" customWidth="1"/>
    <col min="12" max="12" width="5" bestFit="1" customWidth="1"/>
    <col min="13" max="13" width="5.28515625" bestFit="1" customWidth="1"/>
    <col min="14" max="14" width="6" bestFit="1" customWidth="1"/>
    <col min="15" max="15" width="5" bestFit="1" customWidth="1"/>
    <col min="16" max="16" width="6" bestFit="1" customWidth="1"/>
    <col min="17" max="17" width="6.140625" customWidth="1"/>
    <col min="18" max="18" width="6" bestFit="1" customWidth="1"/>
    <col min="19" max="20" width="5" bestFit="1" customWidth="1"/>
    <col min="21" max="21" width="6.140625" bestFit="1" customWidth="1"/>
    <col min="22" max="22" width="6" bestFit="1" customWidth="1"/>
    <col min="23" max="25" width="5" bestFit="1" customWidth="1"/>
    <col min="26" max="26" width="6" bestFit="1" customWidth="1"/>
    <col min="27" max="28" width="5" bestFit="1" customWidth="1"/>
    <col min="29" max="29" width="5.28515625" bestFit="1" customWidth="1"/>
    <col min="30" max="30" width="4.5703125" customWidth="1"/>
    <col min="31" max="31" width="8.42578125" bestFit="1" customWidth="1"/>
    <col min="32" max="32" width="5" bestFit="1" customWidth="1"/>
    <col min="33" max="33" width="5.5703125" bestFit="1" customWidth="1"/>
    <col min="34" max="34" width="7" bestFit="1" customWidth="1"/>
    <col min="35" max="36" width="5" bestFit="1" customWidth="1"/>
    <col min="37" max="38" width="6.5703125" bestFit="1" customWidth="1"/>
  </cols>
  <sheetData>
    <row r="1" spans="1:38" ht="15.75" thickBot="1" x14ac:dyDescent="0.3">
      <c r="A1" s="18" t="s">
        <v>15</v>
      </c>
      <c r="B1" s="12"/>
      <c r="C1" s="116">
        <v>7440</v>
      </c>
      <c r="D1" s="12" t="s">
        <v>24</v>
      </c>
      <c r="E1" s="117">
        <v>-3.2</v>
      </c>
      <c r="F1" s="18" t="s">
        <v>9</v>
      </c>
      <c r="G1" s="12"/>
      <c r="H1" s="118">
        <v>21</v>
      </c>
      <c r="J1" s="18" t="s">
        <v>17</v>
      </c>
      <c r="K1" s="36"/>
      <c r="L1" s="36"/>
      <c r="M1" s="36"/>
      <c r="N1" s="36"/>
      <c r="O1" s="36"/>
      <c r="P1" s="116">
        <v>24000</v>
      </c>
      <c r="Q1" s="12" t="s">
        <v>16</v>
      </c>
      <c r="R1" s="36"/>
      <c r="S1" s="37"/>
    </row>
    <row r="2" spans="1:38" ht="15.75" thickBot="1" x14ac:dyDescent="0.3"/>
    <row r="3" spans="1:38" ht="15.75" thickBot="1" x14ac:dyDescent="0.3">
      <c r="A3" s="239" t="s">
        <v>0</v>
      </c>
      <c r="B3" s="232"/>
      <c r="C3" s="12"/>
      <c r="D3" s="12"/>
      <c r="E3" s="12"/>
      <c r="F3" s="239">
        <v>25</v>
      </c>
      <c r="G3" s="232"/>
      <c r="H3" s="232"/>
      <c r="I3" s="131"/>
      <c r="J3" s="232">
        <v>35</v>
      </c>
      <c r="K3" s="232"/>
      <c r="L3" s="232"/>
      <c r="M3" s="131"/>
      <c r="N3" s="232">
        <v>40</v>
      </c>
      <c r="O3" s="232"/>
      <c r="P3" s="232"/>
      <c r="Q3" s="131"/>
      <c r="R3" s="232">
        <v>45</v>
      </c>
      <c r="S3" s="232"/>
      <c r="T3" s="232"/>
      <c r="U3" s="131"/>
      <c r="V3" s="232">
        <v>50</v>
      </c>
      <c r="W3" s="232"/>
      <c r="X3" s="232"/>
      <c r="Y3" s="131"/>
      <c r="Z3" s="232">
        <v>55</v>
      </c>
      <c r="AA3" s="232"/>
      <c r="AB3" s="232"/>
      <c r="AC3" s="132"/>
    </row>
    <row r="4" spans="1:38" x14ac:dyDescent="0.25">
      <c r="A4" s="242" t="s">
        <v>1</v>
      </c>
      <c r="B4" s="243"/>
      <c r="C4" s="240" t="s">
        <v>20</v>
      </c>
      <c r="D4" s="130" t="s">
        <v>4</v>
      </c>
      <c r="E4" s="246" t="s">
        <v>2</v>
      </c>
      <c r="F4" s="244" t="s">
        <v>3</v>
      </c>
      <c r="G4" s="237" t="s">
        <v>4</v>
      </c>
      <c r="H4" s="233" t="s">
        <v>5</v>
      </c>
      <c r="I4" s="130" t="s">
        <v>4</v>
      </c>
      <c r="J4" s="235" t="s">
        <v>3</v>
      </c>
      <c r="K4" s="237" t="s">
        <v>4</v>
      </c>
      <c r="L4" s="233" t="s">
        <v>5</v>
      </c>
      <c r="M4" s="130" t="s">
        <v>4</v>
      </c>
      <c r="N4" s="235" t="s">
        <v>3</v>
      </c>
      <c r="O4" s="237" t="s">
        <v>4</v>
      </c>
      <c r="P4" s="233" t="s">
        <v>5</v>
      </c>
      <c r="Q4" s="130" t="s">
        <v>4</v>
      </c>
      <c r="R4" s="235" t="s">
        <v>3</v>
      </c>
      <c r="S4" s="237" t="s">
        <v>4</v>
      </c>
      <c r="T4" s="233" t="s">
        <v>5</v>
      </c>
      <c r="U4" s="130" t="s">
        <v>4</v>
      </c>
      <c r="V4" s="235" t="s">
        <v>3</v>
      </c>
      <c r="W4" s="237" t="s">
        <v>4</v>
      </c>
      <c r="X4" s="233" t="s">
        <v>5</v>
      </c>
      <c r="Y4" s="130" t="s">
        <v>4</v>
      </c>
      <c r="Z4" s="235" t="s">
        <v>3</v>
      </c>
      <c r="AA4" s="237" t="s">
        <v>4</v>
      </c>
      <c r="AB4" s="233" t="s">
        <v>5</v>
      </c>
      <c r="AC4" s="130" t="s">
        <v>4</v>
      </c>
    </row>
    <row r="5" spans="1:38" ht="15.75" thickBot="1" x14ac:dyDescent="0.3">
      <c r="A5" s="242"/>
      <c r="B5" s="243"/>
      <c r="C5" s="241"/>
      <c r="D5" s="20" t="s">
        <v>0</v>
      </c>
      <c r="E5" s="246"/>
      <c r="F5" s="245"/>
      <c r="G5" s="238"/>
      <c r="H5" s="234"/>
      <c r="I5" s="20" t="s">
        <v>5</v>
      </c>
      <c r="J5" s="236"/>
      <c r="K5" s="238"/>
      <c r="L5" s="234"/>
      <c r="M5" s="20" t="s">
        <v>5</v>
      </c>
      <c r="N5" s="236"/>
      <c r="O5" s="238"/>
      <c r="P5" s="234"/>
      <c r="Q5" s="20" t="s">
        <v>5</v>
      </c>
      <c r="R5" s="236"/>
      <c r="S5" s="238"/>
      <c r="T5" s="234"/>
      <c r="U5" s="20" t="s">
        <v>5</v>
      </c>
      <c r="V5" s="236"/>
      <c r="W5" s="238"/>
      <c r="X5" s="234"/>
      <c r="Y5" s="20" t="s">
        <v>5</v>
      </c>
      <c r="Z5" s="236"/>
      <c r="AA5" s="238"/>
      <c r="AB5" s="234"/>
      <c r="AC5" s="20" t="s">
        <v>5</v>
      </c>
    </row>
    <row r="6" spans="1:38" x14ac:dyDescent="0.25">
      <c r="A6" s="100"/>
      <c r="B6" s="100"/>
      <c r="C6" s="123"/>
      <c r="D6" s="20" t="s">
        <v>33</v>
      </c>
      <c r="E6" s="28"/>
      <c r="F6" s="124"/>
      <c r="G6" s="125"/>
      <c r="H6" s="126"/>
      <c r="I6" s="121"/>
      <c r="J6" s="127"/>
      <c r="K6" s="125"/>
      <c r="L6" s="126"/>
      <c r="M6" s="121"/>
      <c r="N6" s="127"/>
      <c r="O6" s="125"/>
      <c r="P6" s="126"/>
      <c r="Q6" s="121"/>
      <c r="R6" s="127"/>
      <c r="S6" s="125"/>
      <c r="T6" s="126"/>
      <c r="U6" s="121"/>
      <c r="V6" s="127"/>
      <c r="W6" s="125"/>
      <c r="X6" s="126"/>
      <c r="Y6" s="121"/>
      <c r="Z6" s="127"/>
      <c r="AA6" s="125"/>
      <c r="AB6" s="126"/>
      <c r="AC6" s="121"/>
    </row>
    <row r="7" spans="1:38" ht="15.75" thickBot="1" x14ac:dyDescent="0.3">
      <c r="A7" s="122"/>
      <c r="B7" s="100"/>
      <c r="C7" s="123"/>
      <c r="D7" s="59" t="s">
        <v>5</v>
      </c>
      <c r="E7" s="28"/>
      <c r="F7" s="124"/>
      <c r="G7" s="125"/>
      <c r="H7" s="126"/>
      <c r="I7" s="129"/>
      <c r="J7" s="127"/>
      <c r="K7" s="125"/>
      <c r="L7" s="126"/>
      <c r="M7" s="129"/>
      <c r="N7" s="127"/>
      <c r="O7" s="125"/>
      <c r="P7" s="126"/>
      <c r="Q7" s="129"/>
      <c r="R7" s="127"/>
      <c r="S7" s="125"/>
      <c r="T7" s="126"/>
      <c r="U7" s="129"/>
      <c r="V7" s="127"/>
      <c r="W7" s="125"/>
      <c r="X7" s="126"/>
      <c r="Y7" s="129"/>
      <c r="Z7" s="127"/>
      <c r="AA7" s="125"/>
      <c r="AB7" s="126"/>
      <c r="AC7" s="129"/>
    </row>
    <row r="8" spans="1:38" ht="15.75" customHeight="1" x14ac:dyDescent="0.25">
      <c r="A8" s="227" t="s">
        <v>8</v>
      </c>
      <c r="B8" s="229">
        <v>-15</v>
      </c>
      <c r="C8" s="26"/>
      <c r="D8" s="128">
        <f>IF(D9&gt;V$3,(1-(D9-V$3)/(Z$3-V$3))*(Y8-AC8)+AC8,IF(D9&gt;R$3,(1-(D9-R$3)/(V$3-R$3))*(U8-Y8)+Y8,IF(D9&gt;N$3,(1-(D9-N$3)/(R$3-N$3))*(Q8-U8)+U8,IF(D9&gt;J$3,(1-(D9-J$3)/(N$3-J$3))*(M8-Q8)+Q8,IF(D9&gt;F$3,(1-(D9-F$3)/(J$3-F$3))*(I8-M8)+M8,I8)))))</f>
        <v>1.7806828835703676</v>
      </c>
      <c r="E8" s="27" t="s">
        <v>6</v>
      </c>
      <c r="F8" s="42" t="s">
        <v>21</v>
      </c>
      <c r="G8" s="43" t="s">
        <v>21</v>
      </c>
      <c r="H8" s="70" t="s">
        <v>21</v>
      </c>
      <c r="I8" s="73" t="str">
        <f>IF(I10=0,G11,IF(I10=1,(G10-G11)*I11+G11,IF(I10=2,(G9-G10)*I11+G10,IF(I10=3,(G8-G9)*I11+G9,G8))))</f>
        <v>-</v>
      </c>
      <c r="J8" s="3">
        <v>14000</v>
      </c>
      <c r="K8" s="4">
        <v>1.85</v>
      </c>
      <c r="L8" s="44">
        <f t="shared" ref="L8:L39" si="0">J8/K8</f>
        <v>7567.5675675675675</v>
      </c>
      <c r="M8" s="16">
        <f>IF(M10=0,K11,IF(M10=1,(K10-K11)*M11+K11,IF(M10=2,(K9-K10)*M11+K10,IF(M10=3,(K8-K9)*M11+K9,K8))))</f>
        <v>2.2898347107438015</v>
      </c>
      <c r="N8" s="3">
        <v>13500</v>
      </c>
      <c r="O8" s="4">
        <v>1.7</v>
      </c>
      <c r="P8" s="44">
        <f t="shared" ref="P8:P39" si="1">N8/O8</f>
        <v>7941.1764705882351</v>
      </c>
      <c r="Q8" s="16">
        <f>IF(Q10=0,O11,IF(Q10=1,(O10-O11)*Q11+O11,IF(Q10=2,(O9-O10)*Q11+O10,IF(Q10=3,(O8-O9)*Q11+O9,O8))))</f>
        <v>2.0891570247933884</v>
      </c>
      <c r="R8" s="56">
        <v>13100</v>
      </c>
      <c r="S8" s="4">
        <v>1.55</v>
      </c>
      <c r="T8" s="60">
        <f t="shared" ref="T8:T39" si="2">R8/S8</f>
        <v>8451.6129032258068</v>
      </c>
      <c r="U8" s="16">
        <f>IF(U10=0,S11,IF(U10=1,(S10-S11)*U11+S11,IF(U10=2,(S9-S10)*U11+S10,IF(U10=3,(S8-S9)*U11+S9,S8))))</f>
        <v>1.8887052341597794</v>
      </c>
      <c r="V8" s="3">
        <v>12600</v>
      </c>
      <c r="W8" s="4">
        <v>1.45</v>
      </c>
      <c r="X8" s="44">
        <f t="shared" ref="X8:X39" si="3">V8/W8</f>
        <v>8689.6551724137935</v>
      </c>
      <c r="Y8" s="16">
        <f>IF(Y10=0,W11,IF(Y10=1,(W10-W11)*Y11+W11,IF(Y10=2,(W9-W10)*Y11+W10,IF(Y10=3,(W8-W9)*Y11+W9,W8))))</f>
        <v>1.7372933884297519</v>
      </c>
      <c r="Z8" s="3">
        <v>12200</v>
      </c>
      <c r="AA8" s="4">
        <v>1.3</v>
      </c>
      <c r="AB8" s="44">
        <f t="shared" ref="AB8:AB39" si="4">Z8/AA8</f>
        <v>9384.6153846153848</v>
      </c>
      <c r="AC8" s="16">
        <f>IF(AC10=0,AA11,IF(AC10=1,(AA10-AA11)*AC11+AA11,IF(AC10=2,(AA9-AA10)*AC11+AA10,IF(AC10=3,(AA8-AA9)*AC11+AA9,AA8))))</f>
        <v>1.5830578512396694</v>
      </c>
      <c r="AE8" s="23"/>
      <c r="AF8" s="23"/>
      <c r="AG8" s="23"/>
      <c r="AH8" s="23"/>
      <c r="AI8" s="23"/>
      <c r="AJ8" s="23"/>
      <c r="AK8" s="23"/>
      <c r="AL8" s="22"/>
    </row>
    <row r="9" spans="1:38" x14ac:dyDescent="0.25">
      <c r="A9" s="228"/>
      <c r="B9" s="230"/>
      <c r="C9" s="13">
        <f>C$1/(21-E$1)*(H$1-B8)</f>
        <v>11067.768595041323</v>
      </c>
      <c r="D9" s="32">
        <f>(C9/P$1)^(1/1.3)*50+H$1</f>
        <v>48.567169730630567</v>
      </c>
      <c r="E9" s="28" t="s">
        <v>22</v>
      </c>
      <c r="F9" s="52" t="s">
        <v>21</v>
      </c>
      <c r="G9" s="51" t="s">
        <v>21</v>
      </c>
      <c r="H9" s="71" t="s">
        <v>21</v>
      </c>
      <c r="I9" s="74" t="str">
        <f>IF(I11=0,G12,IF(I11=1,(G11-G12)*I12+G12,IF(I11=2,(G10-G11)*I12+G11,IF(I11=3,(G9-G10)*I12+G10,G9))))</f>
        <v>-</v>
      </c>
      <c r="J9" s="5">
        <v>11000</v>
      </c>
      <c r="K9" s="6">
        <v>2.2999999999999998</v>
      </c>
      <c r="L9" s="45">
        <f t="shared" si="0"/>
        <v>4782.608695652174</v>
      </c>
      <c r="M9" s="76">
        <f>$C9/M8</f>
        <v>4833.4355938932404</v>
      </c>
      <c r="N9" s="5">
        <v>11000</v>
      </c>
      <c r="O9" s="6">
        <v>2.1</v>
      </c>
      <c r="P9" s="45">
        <f t="shared" si="1"/>
        <v>5238.0952380952376</v>
      </c>
      <c r="Q9" s="76">
        <f>$C9/Q8</f>
        <v>5297.7198284728711</v>
      </c>
      <c r="R9" s="57">
        <v>11000</v>
      </c>
      <c r="S9" s="6">
        <v>1.9</v>
      </c>
      <c r="T9" s="61">
        <f t="shared" si="2"/>
        <v>5789.4736842105267</v>
      </c>
      <c r="U9" s="76">
        <f>$C9/U8</f>
        <v>5859.9766627771305</v>
      </c>
      <c r="V9" s="5">
        <v>11000</v>
      </c>
      <c r="W9" s="6">
        <v>1.75</v>
      </c>
      <c r="X9" s="45">
        <f t="shared" si="3"/>
        <v>6285.7142857142853</v>
      </c>
      <c r="Y9" s="76">
        <f>$C9/Y8</f>
        <v>6370.6963192008097</v>
      </c>
      <c r="Z9" s="5">
        <v>11000</v>
      </c>
      <c r="AA9" s="6">
        <v>1.6</v>
      </c>
      <c r="AB9" s="45">
        <f t="shared" si="4"/>
        <v>6875</v>
      </c>
      <c r="AC9" s="76">
        <f>$C9/AC8</f>
        <v>6991.3860610806587</v>
      </c>
      <c r="AF9" s="23"/>
      <c r="AG9" s="23"/>
      <c r="AH9" s="23"/>
      <c r="AI9" s="23"/>
      <c r="AJ9" s="23"/>
      <c r="AK9" s="23"/>
      <c r="AL9" s="22"/>
    </row>
    <row r="10" spans="1:38" x14ac:dyDescent="0.25">
      <c r="A10" s="228"/>
      <c r="B10" s="230"/>
      <c r="C10" s="13"/>
      <c r="D10" s="39">
        <f>IF(AND(D9&lt;F$3,C9&lt;F11),C9/F11*100,IF(AND(D9&lt;J$3,C9&lt;J11),C9/(F11-((D9-F$3)/(J$3-F$3))*(F11-J11))*100,IF(AND(D9&lt;N$3,C9&lt;N11),C9/(J11-((D9-J$3)/(N$3-J$3))*(J11-N11))*100,IF(AND(D9&lt;R$3,C9&lt;R11),C9/(N11-((D9-N$3)/(R$3-N$3))*(N11-R11))*100,IF(AND(D9&lt;V$3,C13&lt;V11),C9/(R11-((D9-R$3)/(V$3-R$3))*(R11-V11))*100,100)))))</f>
        <v>100</v>
      </c>
      <c r="E10" s="28" t="s">
        <v>23</v>
      </c>
      <c r="F10" s="52" t="s">
        <v>21</v>
      </c>
      <c r="G10" s="51" t="s">
        <v>21</v>
      </c>
      <c r="H10" s="71" t="s">
        <v>21</v>
      </c>
      <c r="I10" s="74" t="str">
        <f>IF(I12=0,G13,IF(I12=1,(G12-G13)*I13+G13,IF(I12=2,(G11-G12)*I13+G12,IF(I12=3,(G10-G11)*I13+G11,G10))))</f>
        <v>-</v>
      </c>
      <c r="J10" s="40">
        <v>8800</v>
      </c>
      <c r="K10" s="41">
        <v>2.5</v>
      </c>
      <c r="L10" s="45">
        <f t="shared" si="0"/>
        <v>3520</v>
      </c>
      <c r="M10" s="66">
        <f>IF($C9&gt;J9,3,IF($C9&gt;J10,2,IF($C9&gt;J11,1,0)))</f>
        <v>3</v>
      </c>
      <c r="N10" s="40">
        <v>8800</v>
      </c>
      <c r="O10" s="41">
        <v>2.2999999999999998</v>
      </c>
      <c r="P10" s="45">
        <f t="shared" si="1"/>
        <v>3826.0869565217395</v>
      </c>
      <c r="Q10" s="66">
        <f>IF($C9&gt;N9,3,IF($C9&gt;N10,2,IF($C9&gt;N11,1,0)))</f>
        <v>3</v>
      </c>
      <c r="R10" s="55">
        <v>8800</v>
      </c>
      <c r="S10" s="41">
        <v>2.1</v>
      </c>
      <c r="T10" s="61">
        <f t="shared" si="2"/>
        <v>4190.4761904761899</v>
      </c>
      <c r="U10" s="66">
        <f>IF($C9&gt;R9,3,IF($C9&gt;R10,2,IF($C9&gt;R11,1,0)))</f>
        <v>3</v>
      </c>
      <c r="V10" s="40">
        <v>8800</v>
      </c>
      <c r="W10" s="41">
        <v>1.9</v>
      </c>
      <c r="X10" s="45">
        <f t="shared" si="3"/>
        <v>4631.5789473684217</v>
      </c>
      <c r="Y10" s="66">
        <f>IF($C9&gt;V9,3,IF($C9&gt;V10,2,IF($C9&gt;V11,1,0)))</f>
        <v>3</v>
      </c>
      <c r="Z10" s="40">
        <v>8800</v>
      </c>
      <c r="AA10" s="41">
        <v>1.7</v>
      </c>
      <c r="AB10" s="45">
        <f t="shared" si="4"/>
        <v>5176.4705882352946</v>
      </c>
      <c r="AC10" s="66">
        <f>IF($C9&gt;Z9,3,IF($C9&gt;Z10,2,IF($C9&gt;Z11,1,0)))</f>
        <v>3</v>
      </c>
      <c r="AF10" s="23"/>
      <c r="AG10" s="23"/>
      <c r="AH10" s="23"/>
      <c r="AI10" s="23"/>
      <c r="AJ10" s="23"/>
      <c r="AK10" s="23"/>
      <c r="AL10" s="22"/>
    </row>
    <row r="11" spans="1:38" ht="15.75" thickBot="1" x14ac:dyDescent="0.3">
      <c r="A11" s="228"/>
      <c r="B11" s="231"/>
      <c r="C11" s="14"/>
      <c r="D11" s="33">
        <f>C9/D8</f>
        <v>6215.4630098144344</v>
      </c>
      <c r="E11" s="29" t="s">
        <v>7</v>
      </c>
      <c r="F11" s="53" t="s">
        <v>21</v>
      </c>
      <c r="G11" s="54" t="s">
        <v>21</v>
      </c>
      <c r="H11" s="72" t="s">
        <v>21</v>
      </c>
      <c r="I11" s="78" t="str">
        <f>IF(I13=0,G14,IF(I13=1,(G13-G14)*I14+G14,IF(I13=2,(G12-G13)*I14+G13,IF(I13=3,(G11-G12)*I14+G12,G11))))</f>
        <v>-</v>
      </c>
      <c r="J11" s="7">
        <v>7800</v>
      </c>
      <c r="K11" s="8">
        <v>2.35</v>
      </c>
      <c r="L11" s="47">
        <f t="shared" si="0"/>
        <v>3319.1489361702124</v>
      </c>
      <c r="M11" s="17">
        <f>IF(M10=1,($C9-J11)/(J10-J11),IF(M10=2,($C9-J10)/(J9-J10),IF(M10=3,($C9-J9)/(J8-J9),0)))</f>
        <v>2.2589531680441116E-2</v>
      </c>
      <c r="N11" s="7">
        <v>7200</v>
      </c>
      <c r="O11" s="8">
        <v>2</v>
      </c>
      <c r="P11" s="47">
        <f t="shared" si="1"/>
        <v>3600</v>
      </c>
      <c r="Q11" s="17">
        <f>IF(Q10=1,($C9-N11)/(N10-N11),IF(Q10=2,($C9-N10)/(N9-N10),IF(Q10=3,($C9-N9)/(N8-N9),0)))</f>
        <v>2.7107438016529341E-2</v>
      </c>
      <c r="R11" s="58">
        <v>6500</v>
      </c>
      <c r="S11" s="8">
        <v>1.6</v>
      </c>
      <c r="T11" s="63">
        <f t="shared" si="2"/>
        <v>4062.5</v>
      </c>
      <c r="U11" s="17">
        <f>IF(U10=1,($C9-R11)/(R10-R11),IF(U10=2,($C9-R10)/(R9-R10),IF(U10=3,($C9-R9)/(R8-R9),0)))</f>
        <v>3.2270759543487307E-2</v>
      </c>
      <c r="V11" s="7">
        <v>5700</v>
      </c>
      <c r="W11" s="8">
        <v>1.3</v>
      </c>
      <c r="X11" s="47">
        <f t="shared" si="3"/>
        <v>4384.6153846153848</v>
      </c>
      <c r="Y11" s="17">
        <f>IF(Y10=1,($C9-V11)/(V10-V11),IF(Y10=2,($C9-V10)/(V9-V10),IF(Y10=3,($C9-V9)/(V8-V9),0)))</f>
        <v>4.2355371900827096E-2</v>
      </c>
      <c r="Z11" s="7">
        <v>4800</v>
      </c>
      <c r="AA11" s="8">
        <v>1</v>
      </c>
      <c r="AB11" s="47">
        <f t="shared" si="4"/>
        <v>4800</v>
      </c>
      <c r="AC11" s="17">
        <f>IF(AC10=1,($C9-Z11)/(Z10-Z11),IF(AC10=2,($C9-Z10)/(Z9-Z10),IF(AC10=3,($C9-Z9)/(Z8-Z9),0)))</f>
        <v>5.647382920110279E-2</v>
      </c>
      <c r="AE11">
        <v>3.93</v>
      </c>
      <c r="AG11" s="24">
        <v>4.5999999999999996</v>
      </c>
      <c r="AH11" s="23"/>
      <c r="AK11" s="23"/>
      <c r="AL11" s="23"/>
    </row>
    <row r="12" spans="1:38" x14ac:dyDescent="0.25">
      <c r="A12" s="228"/>
      <c r="B12" s="229">
        <v>-10</v>
      </c>
      <c r="C12" s="25"/>
      <c r="D12" s="31">
        <f>IF(D13&gt;V$3,(1-(D13-V$3)/(Z$3-V$3))*(Y12-AC12)+AC12,IF(D13&gt;R$3,(1-(D13-R$3)/(V$3-R$3))*(U12-Y12)+Y12,IF(D13&gt;N$3,(1-(D13-N$3)/(R$3-N$3))*(Q12-U12)+U12,IF(D13&gt;J$3,(1-(D13-J$3)/(N$3-J$3))*(M12-Q12)+Q12,IF(D13&gt;F$3,(1-(D13-F$3)/(J$3-F$3))*(I12-M12)+M12,I12)))))</f>
        <v>2.1522491204494334</v>
      </c>
      <c r="E12" s="27" t="s">
        <v>6</v>
      </c>
      <c r="F12" s="48">
        <v>14600</v>
      </c>
      <c r="G12" s="49">
        <v>2.4</v>
      </c>
      <c r="H12" s="50">
        <f t="shared" ref="H12:H39" si="5">F12/G12</f>
        <v>6083.3333333333339</v>
      </c>
      <c r="I12" s="77">
        <f>IF(I14=0,G15,IF(I14=1,(G14-G15)*I15+G15,IF(I14=2,(G13-G14)*I15+G14,IF(I14=3,(G12-G13)*I15+G13,G12))))</f>
        <v>2.7498347107438015</v>
      </c>
      <c r="J12" s="3">
        <v>14400</v>
      </c>
      <c r="K12" s="4">
        <v>2.25</v>
      </c>
      <c r="L12" s="44">
        <f t="shared" si="0"/>
        <v>6400</v>
      </c>
      <c r="M12" s="67">
        <f>IF(M14=0,K15,IF(M14=1,(K14-K15)*M15+K15,IF(M14=2,(K13-K14)*M15+K14,IF(M14=3,(K12-K13)*M15+K13,K12))))</f>
        <v>2.5740059254639016</v>
      </c>
      <c r="N12" s="3">
        <v>14200</v>
      </c>
      <c r="O12" s="4">
        <v>2.1</v>
      </c>
      <c r="P12" s="44">
        <f t="shared" si="1"/>
        <v>6761.9047619047615</v>
      </c>
      <c r="Q12" s="67">
        <f>IF(Q14=0,O15,IF(Q14=1,(O14-O15)*Q15+O15,IF(Q14=2,(O13-O14)*Q15+O14,IF(Q14=3,(O12-O13)*Q15+O13,O12))))</f>
        <v>2.4009445100354192</v>
      </c>
      <c r="R12" s="56">
        <v>14000</v>
      </c>
      <c r="S12" s="4">
        <v>1.9</v>
      </c>
      <c r="T12" s="60">
        <f t="shared" si="2"/>
        <v>7368.4210526315792</v>
      </c>
      <c r="U12" s="67">
        <f>IF(U14=0,S15,IF(U14=1,(S14-S15)*U15+S15,IF(U14=2,(S13-S14)*U15+S14,IF(U14=3,(S12-S13)*U15+S13,S12))))</f>
        <v>2.1802283232945792</v>
      </c>
      <c r="V12" s="3">
        <v>14000</v>
      </c>
      <c r="W12" s="4">
        <v>1.85</v>
      </c>
      <c r="X12" s="44">
        <f t="shared" si="3"/>
        <v>7567.5675675675675</v>
      </c>
      <c r="Y12" s="67">
        <f>IF(Y14=0,W15,IF(Y14=1,(W14-W15)*Y15+W15,IF(Y14=2,(W13-W14)*Y15+W14,IF(Y14=3,(W12-W13)*Y15+W13,W12))))</f>
        <v>1.9355872777360381</v>
      </c>
      <c r="Z12" s="3">
        <v>14000</v>
      </c>
      <c r="AA12" s="4">
        <v>1.75</v>
      </c>
      <c r="AB12" s="44">
        <f t="shared" si="4"/>
        <v>8000</v>
      </c>
      <c r="AC12" s="67">
        <f>IF(AC14=0,AA15,IF(AC14=1,(AA14-AA15)*AC15+AA15,IF(AC14=2,(AA13-AA14)*AC15+AA14,IF(AC14=3,(AA12-AA13)*AC15+AA13,AA12))))</f>
        <v>1.6761019283746557</v>
      </c>
      <c r="AE12" s="23">
        <v>39.200000000000003</v>
      </c>
      <c r="AF12" s="23"/>
      <c r="AG12" s="23">
        <v>34.299999999999997</v>
      </c>
      <c r="AH12" s="23"/>
      <c r="AI12" s="23"/>
      <c r="AJ12" s="23"/>
      <c r="AK12" s="23"/>
      <c r="AL12" s="23"/>
    </row>
    <row r="13" spans="1:38" x14ac:dyDescent="0.25">
      <c r="A13" s="228"/>
      <c r="B13" s="230"/>
      <c r="C13" s="13">
        <f>C$1/(21-E$1)*(H$1-B12)</f>
        <v>9530.5785123966944</v>
      </c>
      <c r="D13" s="32">
        <f>(C13/P$1)^(1/1.3)*50+H$1</f>
        <v>45.571841956881485</v>
      </c>
      <c r="E13" s="28" t="s">
        <v>22</v>
      </c>
      <c r="F13" s="5">
        <v>14000</v>
      </c>
      <c r="G13" s="6">
        <v>2.8</v>
      </c>
      <c r="H13" s="45">
        <f t="shared" si="5"/>
        <v>5000</v>
      </c>
      <c r="I13" s="76">
        <f>$C13/I12</f>
        <v>3465.8732305472909</v>
      </c>
      <c r="J13" s="5">
        <v>14000</v>
      </c>
      <c r="K13" s="6">
        <v>2.5</v>
      </c>
      <c r="L13" s="45">
        <f t="shared" si="0"/>
        <v>5600</v>
      </c>
      <c r="M13" s="76">
        <f>$C13/M12</f>
        <v>3702.6249310902581</v>
      </c>
      <c r="N13" s="5">
        <v>14000</v>
      </c>
      <c r="O13" s="6">
        <v>2.2000000000000002</v>
      </c>
      <c r="P13" s="45">
        <f t="shared" si="1"/>
        <v>6363.6363636363631</v>
      </c>
      <c r="Q13" s="76">
        <f>$C13/Q12</f>
        <v>3969.5121951219512</v>
      </c>
      <c r="R13" s="57">
        <v>14000</v>
      </c>
      <c r="S13" s="6">
        <v>1.9</v>
      </c>
      <c r="T13" s="61">
        <f t="shared" si="2"/>
        <v>7368.4210526315792</v>
      </c>
      <c r="U13" s="76">
        <f>$C13/U12</f>
        <v>4371.3671685518148</v>
      </c>
      <c r="V13" s="5">
        <v>14000</v>
      </c>
      <c r="W13" s="6">
        <v>1.85</v>
      </c>
      <c r="X13" s="45">
        <f t="shared" si="3"/>
        <v>7567.5675675675675</v>
      </c>
      <c r="Y13" s="76">
        <f>$C13/Y12</f>
        <v>4923.8691646827447</v>
      </c>
      <c r="Z13" s="5">
        <v>14000</v>
      </c>
      <c r="AA13" s="6">
        <v>1.75</v>
      </c>
      <c r="AB13" s="45">
        <f t="shared" si="4"/>
        <v>8000</v>
      </c>
      <c r="AC13" s="76">
        <f>$C13/AC12</f>
        <v>5686.1568804700664</v>
      </c>
      <c r="AE13">
        <v>1642</v>
      </c>
      <c r="AG13">
        <v>936</v>
      </c>
      <c r="AH13" s="23"/>
      <c r="AL13" s="23"/>
    </row>
    <row r="14" spans="1:38" x14ac:dyDescent="0.25">
      <c r="A14" s="228"/>
      <c r="B14" s="230"/>
      <c r="C14" s="13"/>
      <c r="D14" s="39">
        <f>IF(AND(D13&lt;F$3,C13&lt;F15),C13/F15*100,IF(AND(D13&lt;J$3,C13&lt;J15),C13/(F15-((D13-F$3)/(J$3-F$3))*(F15-J15))*100,IF(AND(D13&lt;N$3,C13&lt;N15),C13/(J15-((D13-J$3)/(N$3-J$3))*(J15-N15))*100,IF(AND(D13&lt;R$3,C13&lt;R15),C13/(N15-((D13-N$3)/(R$3-N$3))*(N15-R15))*100,IF(AND(D13&lt;V$3,C17&lt;V15),C13/(R15-((D13-R$3)/(V$3-R$3))*(R15-V15))*100,100)))))</f>
        <v>100</v>
      </c>
      <c r="E14" s="28" t="s">
        <v>23</v>
      </c>
      <c r="F14" s="40">
        <v>11200</v>
      </c>
      <c r="G14" s="41">
        <v>2.85</v>
      </c>
      <c r="H14" s="45">
        <f t="shared" si="5"/>
        <v>3929.8245614035086</v>
      </c>
      <c r="I14" s="66">
        <f>IF($C13&gt;F13,3,IF($C13&gt;F14,2,IF($C13&gt;F15,1,0)))</f>
        <v>1</v>
      </c>
      <c r="J14" s="40">
        <v>11200</v>
      </c>
      <c r="K14" s="41">
        <v>2.7</v>
      </c>
      <c r="L14" s="45">
        <f t="shared" si="0"/>
        <v>4148.1481481481478</v>
      </c>
      <c r="M14" s="66">
        <f>IF($C13&gt;J13,3,IF($C13&gt;J14,2,IF($C13&gt;J15,1,0)))</f>
        <v>1</v>
      </c>
      <c r="N14" s="40">
        <v>11200</v>
      </c>
      <c r="O14" s="41">
        <v>2.5499999999999998</v>
      </c>
      <c r="P14" s="45">
        <f t="shared" si="1"/>
        <v>4392.1568627450979</v>
      </c>
      <c r="Q14" s="66">
        <f>IF($C13&gt;N13,3,IF($C13&gt;N14,2,IF($C13&gt;N15,1,0)))</f>
        <v>1</v>
      </c>
      <c r="R14" s="55">
        <v>11200</v>
      </c>
      <c r="S14" s="41">
        <v>2.35</v>
      </c>
      <c r="T14" s="61">
        <f t="shared" si="2"/>
        <v>4765.9574468085102</v>
      </c>
      <c r="U14" s="66">
        <f>IF($C13&gt;R13,3,IF($C13&gt;R14,2,IF($C13&gt;R15,1,0)))</f>
        <v>1</v>
      </c>
      <c r="V14" s="40">
        <v>11200</v>
      </c>
      <c r="W14" s="41">
        <v>2.1</v>
      </c>
      <c r="X14" s="45">
        <f t="shared" si="3"/>
        <v>5333.333333333333</v>
      </c>
      <c r="Y14" s="66">
        <f>IF($C13&gt;V13,3,IF($C13&gt;V14,2,IF($C13&gt;V15,1,0)))</f>
        <v>1</v>
      </c>
      <c r="Z14" s="40">
        <v>11200</v>
      </c>
      <c r="AA14" s="41">
        <v>1.85</v>
      </c>
      <c r="AB14" s="45">
        <f t="shared" si="4"/>
        <v>6054.0540540540542</v>
      </c>
      <c r="AC14" s="66">
        <f>IF($C13&gt;Z13,3,IF($C13&gt;Z14,2,IF($C13&gt;Z15,1,0)))</f>
        <v>1</v>
      </c>
      <c r="AH14" s="23"/>
      <c r="AL14" s="23"/>
    </row>
    <row r="15" spans="1:38" ht="15.75" thickBot="1" x14ac:dyDescent="0.3">
      <c r="A15" s="228"/>
      <c r="B15" s="231"/>
      <c r="C15" s="14"/>
      <c r="D15" s="33">
        <f>C13/D12</f>
        <v>4428.194869191776</v>
      </c>
      <c r="E15" s="29" t="s">
        <v>7</v>
      </c>
      <c r="F15" s="7">
        <v>6200</v>
      </c>
      <c r="G15" s="8">
        <v>2.5499999999999998</v>
      </c>
      <c r="H15" s="46">
        <f t="shared" si="5"/>
        <v>2431.372549019608</v>
      </c>
      <c r="I15" s="17">
        <f>IF(I14=1,($C13-F15)/(F14-F15),IF(I14=2,($C13-F14)/(F13-F14),IF(I14=3,($C13-F13)/(F12-F13),0)))</f>
        <v>0.66611570247933882</v>
      </c>
      <c r="J15" s="7">
        <v>5900</v>
      </c>
      <c r="K15" s="8">
        <v>2.2999999999999998</v>
      </c>
      <c r="L15" s="46">
        <f t="shared" si="0"/>
        <v>2565.217391304348</v>
      </c>
      <c r="M15" s="17">
        <f>IF(M14=1,($C13-J15)/(J14-J15),IF(M14=2,($C13-J14)/(J13-J14),IF(M14=3,($C13-J13)/(J12-J13),0)))</f>
        <v>0.6850148136597537</v>
      </c>
      <c r="N15" s="7">
        <v>5600</v>
      </c>
      <c r="O15" s="8">
        <v>2.0499999999999998</v>
      </c>
      <c r="P15" s="46">
        <f t="shared" si="1"/>
        <v>2731.707317073171</v>
      </c>
      <c r="Q15" s="17">
        <f>IF(Q14=1,($C13-N15)/(N14-N15),IF(Q14=2,($C13-N14)/(N13-N14),IF(Q14=3,($C13-N13)/(N12-N13),0)))</f>
        <v>0.70188902007083831</v>
      </c>
      <c r="R15" s="55">
        <v>5300</v>
      </c>
      <c r="S15" s="41">
        <v>1.75</v>
      </c>
      <c r="T15" s="64">
        <f t="shared" si="2"/>
        <v>3028.5714285714284</v>
      </c>
      <c r="U15" s="17">
        <f>IF(U14=1,($C13-R15)/(R14-R15),IF(U14=2,($C13-R14)/(R13-R14),IF(U14=3,($C13-R13)/(R12-R13),0)))</f>
        <v>0.71704720549096512</v>
      </c>
      <c r="V15" s="7">
        <v>4600</v>
      </c>
      <c r="W15" s="8">
        <v>1.45</v>
      </c>
      <c r="X15" s="46">
        <f t="shared" si="3"/>
        <v>3172.4137931034484</v>
      </c>
      <c r="Y15" s="17">
        <f>IF(Y14=1,($C13-V15)/(V14-V15),IF(Y14=2,($C13-V14)/(V13-V14),IF(Y14=3,($C13-V13)/(V12-V13),0)))</f>
        <v>0.74705735036313548</v>
      </c>
      <c r="Z15" s="7">
        <v>4000</v>
      </c>
      <c r="AA15" s="8">
        <v>1.1000000000000001</v>
      </c>
      <c r="AB15" s="46">
        <f t="shared" si="4"/>
        <v>3636.363636363636</v>
      </c>
      <c r="AC15" s="17">
        <f>IF(AC14=1,($C13-Z15)/(Z14-Z15),IF(AC14=2,($C13-Z14)/(Z13-Z14),IF(AC14=3,($C13-Z13)/(Z12-Z13),0)))</f>
        <v>0.76813590449954083</v>
      </c>
      <c r="AG15" s="24"/>
      <c r="AH15" s="23"/>
      <c r="AK15" s="23"/>
      <c r="AL15" s="23"/>
    </row>
    <row r="16" spans="1:38" x14ac:dyDescent="0.25">
      <c r="A16" s="228"/>
      <c r="B16" s="229">
        <v>-7</v>
      </c>
      <c r="C16" s="34"/>
      <c r="D16" s="31">
        <f>IF(D17&gt;V$3,(1-(D17-V$3)/(Z$3-V$3))*(Y16-AC16)+AC16,IF(D17&gt;R$3,(1-(D17-R$3)/(V$3-R$3))*(U16-Y16)+Y16,IF(D17&gt;N$3,(1-(D17-N$3)/(R$3-N$3))*(Q16-U16)+U16,IF(D17&gt;J$3,(1-(D17-J$3)/(N$3-J$3))*(M16-Q16)+Q16,IF(D17&gt;F$3,(1-(D17-F$3)/(J$3-F$3))*(I16-M16)+M16,I16)))))</f>
        <v>2.3253518491338054</v>
      </c>
      <c r="E16" s="27" t="s">
        <v>6</v>
      </c>
      <c r="F16" s="3">
        <v>16100</v>
      </c>
      <c r="G16" s="4">
        <v>2.7</v>
      </c>
      <c r="H16" s="44">
        <f t="shared" si="5"/>
        <v>5962.9629629629626</v>
      </c>
      <c r="I16" s="67">
        <f>IF(I18=0,G19,IF(I18=1,(G18-G19)*I19+G19,IF(I18=2,(G17-G18)*I19+G18,IF(I18=3,(G16-G17)*I19+G17,G16))))</f>
        <v>3.4199498712911529</v>
      </c>
      <c r="J16" s="3">
        <v>15900</v>
      </c>
      <c r="K16" s="4">
        <v>2.5</v>
      </c>
      <c r="L16" s="44">
        <f t="shared" si="0"/>
        <v>6360</v>
      </c>
      <c r="M16" s="67">
        <f>IF(M18=0,K19,IF(M18=1,(K18-K19)*M19+K19,IF(M18=2,(K17-K18)*M19+K18,IF(M18=3,(K16-K17)*M19+K17,K16))))</f>
        <v>2.7300275482093666</v>
      </c>
      <c r="N16" s="3">
        <v>15700</v>
      </c>
      <c r="O16" s="4">
        <v>2.2999999999999998</v>
      </c>
      <c r="P16" s="44">
        <f t="shared" si="1"/>
        <v>6826.0869565217399</v>
      </c>
      <c r="Q16" s="67">
        <f>IF(Q18=0,O19,IF(Q18=1,(O18-O19)*Q19+O19,IF(Q18=2,(O17-O18)*Q19+O18,IF(Q18=3,(O16-O17)*Q19+O17,O16))))</f>
        <v>2.4980257116620752</v>
      </c>
      <c r="R16" s="56">
        <v>15500</v>
      </c>
      <c r="S16" s="4">
        <v>2.1</v>
      </c>
      <c r="T16" s="68">
        <f t="shared" si="2"/>
        <v>7380.9523809523807</v>
      </c>
      <c r="U16" s="67">
        <f>IF(U18=0,S19,IF(U18=1,(S18-S19)*U19+S19,IF(U18=2,(S17-S18)*U19+S18,IF(U18=3,(S16-S17)*U19+S17,S16))))</f>
        <v>2.2660238751147843</v>
      </c>
      <c r="V16" s="3">
        <v>14700</v>
      </c>
      <c r="W16" s="4">
        <v>2.0499999999999998</v>
      </c>
      <c r="X16" s="44">
        <f t="shared" si="3"/>
        <v>7170.7317073170734</v>
      </c>
      <c r="Y16" s="67">
        <f>IF(Y18=0,W19,IF(Y18=1,(W18-W19)*Y19+W19,IF(Y18=2,(W17-W18)*Y19+W18,IF(Y18=3,(W16-W17)*Y19+W17,W16))))</f>
        <v>2.0271857329273595</v>
      </c>
      <c r="Z16" s="3">
        <v>14000</v>
      </c>
      <c r="AA16" s="4">
        <v>1.95</v>
      </c>
      <c r="AB16" s="44">
        <f t="shared" si="4"/>
        <v>7179.4871794871797</v>
      </c>
      <c r="AC16" s="67">
        <f>IF(AC18=0,AA19,IF(AC18=1,(AA18-AA19)*AC19+AA19,IF(AC18=2,(AA17-AA18)*AC19+AA18,IF(AC18=3,(AA16-AA17)*AC19+AA17,AA16))))</f>
        <v>1.7960310172431386</v>
      </c>
      <c r="AE16" s="23"/>
      <c r="AF16" s="23"/>
      <c r="AG16" s="23"/>
      <c r="AH16" s="23"/>
      <c r="AI16" s="23"/>
      <c r="AJ16" s="23"/>
      <c r="AK16" s="23"/>
      <c r="AL16" s="23"/>
    </row>
    <row r="17" spans="1:38" x14ac:dyDescent="0.25">
      <c r="A17" s="228"/>
      <c r="B17" s="230"/>
      <c r="C17" s="13">
        <f>C$1/(21-E$1)*(H$1-B16)</f>
        <v>8608.2644628099169</v>
      </c>
      <c r="D17" s="32">
        <f>(C17/P$1)^(1/1.3)*50+H$1</f>
        <v>43.721389991951042</v>
      </c>
      <c r="E17" s="28" t="s">
        <v>22</v>
      </c>
      <c r="F17" s="5">
        <v>14000</v>
      </c>
      <c r="G17" s="6">
        <v>3.05</v>
      </c>
      <c r="H17" s="45">
        <f t="shared" si="5"/>
        <v>4590.1639344262294</v>
      </c>
      <c r="I17" s="76">
        <f>$C17/I16</f>
        <v>2517.0732866794888</v>
      </c>
      <c r="J17" s="5">
        <v>14000</v>
      </c>
      <c r="K17" s="6">
        <v>2.8</v>
      </c>
      <c r="L17" s="45">
        <f t="shared" si="0"/>
        <v>5000</v>
      </c>
      <c r="M17" s="76">
        <f>$C17/M16</f>
        <v>3153.1786074672045</v>
      </c>
      <c r="N17" s="5">
        <v>14000</v>
      </c>
      <c r="O17" s="6">
        <v>2.5499999999999998</v>
      </c>
      <c r="P17" s="45">
        <f t="shared" si="1"/>
        <v>5490.1960784313733</v>
      </c>
      <c r="Q17" s="76">
        <f>$C17/Q16</f>
        <v>3446.0271656220707</v>
      </c>
      <c r="R17" s="57">
        <v>14000</v>
      </c>
      <c r="S17" s="6">
        <v>2.2999999999999998</v>
      </c>
      <c r="T17" s="61">
        <f t="shared" si="2"/>
        <v>6086.9565217391309</v>
      </c>
      <c r="U17" s="76">
        <f>$C17/U16</f>
        <v>3798.8410260566516</v>
      </c>
      <c r="V17" s="5">
        <v>14000</v>
      </c>
      <c r="W17" s="6">
        <v>2.15</v>
      </c>
      <c r="X17" s="45">
        <f t="shared" si="3"/>
        <v>6511.6279069767443</v>
      </c>
      <c r="Y17" s="76">
        <f>$C17/Y16</f>
        <v>4246.411329256518</v>
      </c>
      <c r="Z17" s="5">
        <v>14000</v>
      </c>
      <c r="AA17" s="6">
        <v>1.95</v>
      </c>
      <c r="AB17" s="45">
        <f t="shared" si="4"/>
        <v>7179.4871794871797</v>
      </c>
      <c r="AC17" s="76">
        <f>$C17/AC16</f>
        <v>4792.9375273392443</v>
      </c>
      <c r="AE17" s="23"/>
      <c r="AL17" s="23"/>
    </row>
    <row r="18" spans="1:38" x14ac:dyDescent="0.25">
      <c r="A18" s="228"/>
      <c r="B18" s="230"/>
      <c r="C18" s="13"/>
      <c r="D18" s="39">
        <f>IF(AND(D17&lt;F$3,C17&lt;F19),C17/F19*100,IF(AND(D17&lt;J$3,C17&lt;J19),C17/(F19-((D17-F$3)/(J$3-F$3))*(F19-J19))*100,IF(AND(D17&lt;N$3,C17&lt;N19),C17/(J19-((D17-J$3)/(N$3-J$3))*(J19-N19))*100,IF(AND(D17&lt;R$3,C17&lt;R19),C17/(N19-((D17-N$3)/(R$3-N$3))*(N19-R19))*100,IF(AND(D17&lt;V$3,C21&lt;V19),C17/(R19-((D17-R$3)/(V$3-R$3))*(R19-V19))*100,100)))))</f>
        <v>100</v>
      </c>
      <c r="E18" s="28" t="s">
        <v>23</v>
      </c>
      <c r="F18" s="40">
        <v>11200</v>
      </c>
      <c r="G18" s="41">
        <v>3.25</v>
      </c>
      <c r="H18" s="45">
        <f t="shared" si="5"/>
        <v>3446.1538461538462</v>
      </c>
      <c r="I18" s="66">
        <f>IF($C17&gt;F17,3,IF($C17&gt;F18,2,IF($C17&gt;F19,1,0)))</f>
        <v>1</v>
      </c>
      <c r="J18" s="40">
        <v>11200</v>
      </c>
      <c r="K18" s="41">
        <v>3</v>
      </c>
      <c r="L18" s="45">
        <f t="shared" si="0"/>
        <v>3733.3333333333335</v>
      </c>
      <c r="M18" s="66">
        <f>IF($C17&gt;J17,3,IF($C17&gt;J18,2,IF($C17&gt;J19,1,0)))</f>
        <v>1</v>
      </c>
      <c r="N18" s="40">
        <v>11200</v>
      </c>
      <c r="O18" s="41">
        <v>2.75</v>
      </c>
      <c r="P18" s="45">
        <f t="shared" si="1"/>
        <v>4072.7272727272725</v>
      </c>
      <c r="Q18" s="66">
        <f>IF($C17&gt;N17,3,IF($C17&gt;N18,2,IF($C17&gt;N19,1,0)))</f>
        <v>1</v>
      </c>
      <c r="R18" s="57">
        <v>11200</v>
      </c>
      <c r="S18" s="6">
        <v>2.5</v>
      </c>
      <c r="T18" s="61">
        <f t="shared" si="2"/>
        <v>4480</v>
      </c>
      <c r="U18" s="66">
        <f>IF($C17&gt;R17,3,IF($C17&gt;R18,2,IF($C17&gt;R19,1,0)))</f>
        <v>1</v>
      </c>
      <c r="V18" s="40">
        <v>11200</v>
      </c>
      <c r="W18" s="41">
        <v>2.2999999999999998</v>
      </c>
      <c r="X18" s="45">
        <f t="shared" si="3"/>
        <v>4869.5652173913049</v>
      </c>
      <c r="Y18" s="66">
        <f>IF($C17&gt;V17,3,IF($C17&gt;V18,2,IF($C17&gt;V19,1,0)))</f>
        <v>1</v>
      </c>
      <c r="Z18" s="40">
        <v>11200</v>
      </c>
      <c r="AA18" s="41">
        <v>2.1</v>
      </c>
      <c r="AB18" s="45">
        <f t="shared" si="4"/>
        <v>5333.333333333333</v>
      </c>
      <c r="AC18" s="66">
        <f>IF($C17&gt;Z17,3,IF($C17&gt;Z18,2,IF($C17&gt;Z19,1,0)))</f>
        <v>1</v>
      </c>
      <c r="AE18" s="23"/>
      <c r="AL18" s="23"/>
    </row>
    <row r="19" spans="1:38" ht="15.75" thickBot="1" x14ac:dyDescent="0.3">
      <c r="A19" s="228"/>
      <c r="B19" s="231"/>
      <c r="C19" s="35"/>
      <c r="D19" s="33">
        <f>C17/D16</f>
        <v>3701.9191164625254</v>
      </c>
      <c r="E19" s="29" t="s">
        <v>7</v>
      </c>
      <c r="F19" s="7">
        <v>5100</v>
      </c>
      <c r="G19" s="8">
        <v>3.65</v>
      </c>
      <c r="H19" s="46">
        <f t="shared" si="5"/>
        <v>1397.2602739726028</v>
      </c>
      <c r="I19" s="17">
        <f>IF(I18=1,($C17-F19)/(F18-F19),IF(I18=2,($C17-F18)/(F17-F18),IF(I18=3,($C17-F17)/(F16-F17),0)))</f>
        <v>0.5751253217721175</v>
      </c>
      <c r="J19" s="7">
        <v>4000</v>
      </c>
      <c r="K19" s="8">
        <v>2.25</v>
      </c>
      <c r="L19" s="46">
        <f t="shared" si="0"/>
        <v>1777.7777777777778</v>
      </c>
      <c r="M19" s="17">
        <f>IF(M18=1,($C17-J19)/(J18-J19),IF(M18=2,($C17-J18)/(J17-J18),IF(M18=3,($C17-J17)/(J16-J17),0)))</f>
        <v>0.64003673094582181</v>
      </c>
      <c r="N19" s="7">
        <v>4000</v>
      </c>
      <c r="O19" s="8">
        <v>2.0499999999999998</v>
      </c>
      <c r="P19" s="46">
        <f t="shared" si="1"/>
        <v>1951.2195121951222</v>
      </c>
      <c r="Q19" s="17">
        <f>IF(Q18=1,($C17-N19)/(N18-N19),IF(Q18=2,($C17-N18)/(N17-N18),IF(Q18=3,($C17-N17)/(N16-N17),0)))</f>
        <v>0.64003673094582181</v>
      </c>
      <c r="R19" s="58">
        <v>4000</v>
      </c>
      <c r="S19" s="8">
        <v>1.85</v>
      </c>
      <c r="T19" s="69">
        <f t="shared" si="2"/>
        <v>2162.1621621621621</v>
      </c>
      <c r="U19" s="17">
        <f>IF(U18=1,($C17-R19)/(R18-R19),IF(U18=2,($C17-R18)/(R17-R18),IF(U18=3,($C17-R17)/(R16-R17),0)))</f>
        <v>0.64003673094582181</v>
      </c>
      <c r="V19" s="7">
        <v>3600</v>
      </c>
      <c r="W19" s="8">
        <v>1.5</v>
      </c>
      <c r="X19" s="46">
        <f t="shared" si="3"/>
        <v>2400</v>
      </c>
      <c r="Y19" s="17">
        <f>IF(Y18=1,($C17-V19)/(V18-V19),IF(Y18=2,($C17-V18)/(V17-V18),IF(Y18=3,($C17-V17)/(V16-V17),0)))</f>
        <v>0.65898216615919958</v>
      </c>
      <c r="Z19" s="7">
        <v>3100</v>
      </c>
      <c r="AA19" s="8">
        <v>1.1499999999999999</v>
      </c>
      <c r="AB19" s="46">
        <f t="shared" si="4"/>
        <v>2695.6521739130435</v>
      </c>
      <c r="AC19" s="17">
        <f>IF(AC18=1,($C17-Z19)/(Z18-Z19),IF(AC18=2,($C17-Z18)/(Z17-Z18),IF(AC18=3,($C17-Z17)/(Z16-Z17),0)))</f>
        <v>0.68003264972961941</v>
      </c>
      <c r="AE19" s="23"/>
      <c r="AK19" s="23"/>
      <c r="AL19" s="23"/>
    </row>
    <row r="20" spans="1:38" x14ac:dyDescent="0.25">
      <c r="A20" s="228"/>
      <c r="B20" s="229">
        <v>2</v>
      </c>
      <c r="C20" s="34"/>
      <c r="D20" s="31">
        <f>IF(D21&gt;V$3,(1-(D21-V$3)/(Z$3-V$3))*(Y20-AC20)+AC20,IF(D21&gt;R$3,(1-(D21-R$3)/(V$3-R$3))*(U20-Y20)+Y20,IF(D21&gt;N$3,(1-(D21-N$3)/(R$3-N$3))*(Q20-U20)+U20,IF(D21&gt;J$3,(1-(D21-J$3)/(N$3-J$3))*(M20-Q20)+Q20,IF(D21&gt;F$3,(1-(D21-F$3)/(J$3-F$3))*(I20-M20)+M20,I20)))))</f>
        <v>3.3272776594963878</v>
      </c>
      <c r="E20" s="27" t="s">
        <v>6</v>
      </c>
      <c r="F20" s="3">
        <v>16500</v>
      </c>
      <c r="G20" s="4">
        <v>3.25</v>
      </c>
      <c r="H20" s="44">
        <f t="shared" si="5"/>
        <v>5076.9230769230771</v>
      </c>
      <c r="I20" s="67">
        <f>IF(I22=0,G23,IF(I22=1,(G22-G23)*I23+G23,IF(I22=2,(G21-G22)*I23+G22,IF(I22=3,(G20-G21)*I23+G21,G20))))</f>
        <v>4.1762987012987018</v>
      </c>
      <c r="J20" s="3">
        <v>16300</v>
      </c>
      <c r="K20" s="4">
        <v>3</v>
      </c>
      <c r="L20" s="44">
        <f t="shared" si="0"/>
        <v>5433.333333333333</v>
      </c>
      <c r="M20" s="67">
        <f>IF(M22=0,K23,IF(M22=1,(K22-K23)*M23+K23,IF(M22=2,(K21-K22)*M23+K22,IF(M22=3,(K20-K21)*M23+K21,K20))))</f>
        <v>3.6196179379487874</v>
      </c>
      <c r="N20" s="3">
        <v>16000</v>
      </c>
      <c r="O20" s="4">
        <v>2.75</v>
      </c>
      <c r="P20" s="44">
        <f t="shared" si="1"/>
        <v>5818.181818181818</v>
      </c>
      <c r="Q20" s="67">
        <f>IF(Q22=0,O23,IF(Q22=1,(O22-O23)*Q23+O23,IF(Q22=2,(O21-O22)*Q23+O22,IF(Q22=3,(O20-O21)*Q23+O21,O20))))</f>
        <v>3.1087794024157662</v>
      </c>
      <c r="R20" s="65">
        <v>15800</v>
      </c>
      <c r="S20" s="49">
        <v>2.5</v>
      </c>
      <c r="T20" s="64">
        <f t="shared" si="2"/>
        <v>6320</v>
      </c>
      <c r="U20" s="67">
        <f>IF(U22=0,S23,IF(U22=1,(S22-S23)*U23+S23,IF(U22=2,(S21-S22)*U23+S22,IF(U22=3,(S20-S21)*U23+S21,S20))))</f>
        <v>2.5937898465171192</v>
      </c>
      <c r="V20" s="3">
        <v>15100</v>
      </c>
      <c r="W20" s="4">
        <v>2.4500000000000002</v>
      </c>
      <c r="X20" s="44">
        <f t="shared" si="3"/>
        <v>6163.2653061224482</v>
      </c>
      <c r="Y20" s="67">
        <f>IF(Y22=0,W23,IF(Y22=1,(W22-W23)*Y23+W23,IF(Y22=2,(W21-W22)*Y23+W22,IF(Y22=3,(W20-W21)*Y23+W21,W20))))</f>
        <v>2.2498567493112946</v>
      </c>
      <c r="Z20" s="3">
        <v>14300</v>
      </c>
      <c r="AA20" s="4">
        <v>2.35</v>
      </c>
      <c r="AB20" s="44">
        <f t="shared" si="4"/>
        <v>6085.1063829787236</v>
      </c>
      <c r="AC20" s="67">
        <f>IF(AC22=0,AA23,IF(AC22=1,(AA22-AA23)*AC23+AA23,IF(AC22=2,(AA21-AA22)*AC23+AA22,IF(AC22=3,(AA20-AA21)*AC23+AA21,AA20))))</f>
        <v>1.8801652892561984</v>
      </c>
      <c r="AE20" s="23">
        <v>2.99</v>
      </c>
      <c r="AF20">
        <v>3.19</v>
      </c>
      <c r="AG20" s="23">
        <f>AF20-AE20</f>
        <v>0.19999999999999973</v>
      </c>
      <c r="AI20" s="23"/>
      <c r="AJ20" s="23"/>
      <c r="AK20" s="23"/>
      <c r="AL20" s="23"/>
    </row>
    <row r="21" spans="1:38" x14ac:dyDescent="0.25">
      <c r="A21" s="228"/>
      <c r="B21" s="230"/>
      <c r="C21" s="13">
        <f>C$1/(21-E$1)*(H$1-B20)</f>
        <v>5841.3223140495866</v>
      </c>
      <c r="D21" s="32">
        <f>(C21/P$1)^(1/1.3)*50+H$1</f>
        <v>37.861376522303324</v>
      </c>
      <c r="E21" s="28" t="s">
        <v>22</v>
      </c>
      <c r="F21" s="5">
        <v>14000</v>
      </c>
      <c r="G21" s="6">
        <v>3.4</v>
      </c>
      <c r="H21" s="45">
        <f t="shared" si="5"/>
        <v>4117.6470588235297</v>
      </c>
      <c r="I21" s="76">
        <f>$C21/I20</f>
        <v>1398.6840338391296</v>
      </c>
      <c r="J21" s="5">
        <v>14000</v>
      </c>
      <c r="K21" s="6">
        <v>3.15</v>
      </c>
      <c r="L21" s="45">
        <f t="shared" si="0"/>
        <v>4444.4444444444443</v>
      </c>
      <c r="M21" s="76">
        <f>$C21/M20</f>
        <v>1613.7952718180593</v>
      </c>
      <c r="N21" s="5">
        <v>14000</v>
      </c>
      <c r="O21" s="6">
        <v>2.9</v>
      </c>
      <c r="P21" s="45">
        <f t="shared" si="1"/>
        <v>4827.5862068965516</v>
      </c>
      <c r="Q21" s="76">
        <f>$C21/Q20</f>
        <v>1878.976137551098</v>
      </c>
      <c r="R21" s="57">
        <v>14000</v>
      </c>
      <c r="S21" s="6">
        <v>2.65</v>
      </c>
      <c r="T21" s="61">
        <f t="shared" si="2"/>
        <v>5283.0188679245284</v>
      </c>
      <c r="U21" s="76">
        <f>$C21/U20</f>
        <v>2252.041475870984</v>
      </c>
      <c r="V21" s="5">
        <v>14000</v>
      </c>
      <c r="W21" s="6">
        <v>2.5499999999999998</v>
      </c>
      <c r="X21" s="45">
        <f t="shared" si="3"/>
        <v>5490.1960784313733</v>
      </c>
      <c r="Y21" s="76">
        <f>$C21/Y20</f>
        <v>2596.3085497944162</v>
      </c>
      <c r="Z21" s="5">
        <v>14000</v>
      </c>
      <c r="AA21" s="6">
        <v>2.4</v>
      </c>
      <c r="AB21" s="45">
        <f t="shared" si="4"/>
        <v>5833.3333333333339</v>
      </c>
      <c r="AC21" s="76">
        <f>$C21/AC20</f>
        <v>3106.8131868131868</v>
      </c>
      <c r="AE21" s="23">
        <v>39.200000000000003</v>
      </c>
      <c r="AF21">
        <v>39.200000000000003</v>
      </c>
      <c r="AI21" s="23"/>
      <c r="AJ21" s="23"/>
      <c r="AK21" s="23"/>
      <c r="AL21" s="23"/>
    </row>
    <row r="22" spans="1:38" x14ac:dyDescent="0.25">
      <c r="A22" s="228"/>
      <c r="B22" s="230"/>
      <c r="C22" s="13"/>
      <c r="D22" s="39">
        <f>IF(AND(D21&lt;F$3,C21&lt;F23),C21/F23*100,IF(AND(D21&lt;J$3,C21&lt;J23),C21/(F23-((D21-F$3)/(J$3-F$3))*(F23-J23))*100,IF(AND(D21&lt;N$3,C21&lt;N23),C21/(J23-((D21-J$3)/(N$3-J$3))*(J23-N23))*100,IF(AND(D21&lt;R$3,C21&lt;R23),C21/(N23-((D21-N$3)/(R$3-N$3))*(N23-R23))*100,IF(AND(D21&lt;V$3,C25&lt;V23),C21/(R23-((D21-R$3)/(V$3-R$3))*(R23-V23))*100,100)))))</f>
        <v>100</v>
      </c>
      <c r="E22" s="28" t="s">
        <v>23</v>
      </c>
      <c r="F22" s="40">
        <v>11200</v>
      </c>
      <c r="G22" s="41">
        <v>3.65</v>
      </c>
      <c r="H22" s="45">
        <f t="shared" si="5"/>
        <v>3068.4931506849316</v>
      </c>
      <c r="I22" s="66">
        <f>IF($C21&gt;F21,3,IF($C21&gt;F22,2,IF($C21&gt;F23,1,0)))</f>
        <v>1</v>
      </c>
      <c r="J22" s="40">
        <v>11200</v>
      </c>
      <c r="K22" s="41">
        <v>3.4</v>
      </c>
      <c r="L22" s="45">
        <f t="shared" si="0"/>
        <v>3294.1176470588234</v>
      </c>
      <c r="M22" s="66">
        <f>IF($C21&gt;J21,3,IF($C21&gt;J22,2,IF($C21&gt;J23,1,0)))</f>
        <v>1</v>
      </c>
      <c r="N22" s="40">
        <v>11200</v>
      </c>
      <c r="O22" s="41">
        <v>3.15</v>
      </c>
      <c r="P22" s="45">
        <f t="shared" si="1"/>
        <v>3555.5555555555557</v>
      </c>
      <c r="Q22" s="66">
        <f>IF($C21&gt;N21,3,IF($C21&gt;N22,2,IF($C21&gt;N23,1,0)))</f>
        <v>1</v>
      </c>
      <c r="R22" s="55">
        <v>11200</v>
      </c>
      <c r="S22" s="41">
        <v>2.9</v>
      </c>
      <c r="T22" s="61">
        <f t="shared" si="2"/>
        <v>3862.0689655172414</v>
      </c>
      <c r="U22" s="66">
        <f>IF($C21&gt;R21,3,IF($C21&gt;R22,2,IF($C21&gt;R23,1,0)))</f>
        <v>1</v>
      </c>
      <c r="V22" s="40">
        <v>11200</v>
      </c>
      <c r="W22" s="41">
        <v>2.75</v>
      </c>
      <c r="X22" s="45">
        <f t="shared" si="3"/>
        <v>4072.7272727272725</v>
      </c>
      <c r="Y22" s="66">
        <f>IF($C21&gt;V21,3,IF($C21&gt;V22,2,IF($C21&gt;V23,1,0)))</f>
        <v>1</v>
      </c>
      <c r="Z22" s="40">
        <v>11200</v>
      </c>
      <c r="AA22" s="41">
        <v>2.5499999999999998</v>
      </c>
      <c r="AB22" s="45">
        <f t="shared" si="4"/>
        <v>4392.1568627450979</v>
      </c>
      <c r="AC22" s="66">
        <f>IF($C21&gt;Z21,3,IF($C21&gt;Z22,2,IF($C21&gt;Z23,1,0)))</f>
        <v>1</v>
      </c>
      <c r="AE22" s="23">
        <v>6456</v>
      </c>
      <c r="AF22">
        <v>6456</v>
      </c>
      <c r="AI22" s="23"/>
      <c r="AJ22" s="23"/>
      <c r="AK22" s="23"/>
      <c r="AL22" s="23"/>
    </row>
    <row r="23" spans="1:38" ht="15.75" thickBot="1" x14ac:dyDescent="0.3">
      <c r="A23" s="228"/>
      <c r="B23" s="231"/>
      <c r="C23" s="35"/>
      <c r="D23" s="33">
        <f>C21/D20</f>
        <v>1755.58607120685</v>
      </c>
      <c r="E23" s="29" t="s">
        <v>7</v>
      </c>
      <c r="F23" s="7">
        <v>5600</v>
      </c>
      <c r="G23" s="8">
        <v>4.2</v>
      </c>
      <c r="H23" s="46">
        <f t="shared" si="5"/>
        <v>1333.3333333333333</v>
      </c>
      <c r="I23" s="17">
        <f>IF(I22=1,($C21-F23)/(F22-F23),IF(I22=2,($C21-F22)/(F21-F22),IF(I22=3,($C21-F21)/(F20-F21),0)))</f>
        <v>4.3093270365997603E-2</v>
      </c>
      <c r="J23" s="7">
        <v>5100</v>
      </c>
      <c r="K23" s="8">
        <v>3.65</v>
      </c>
      <c r="L23" s="46">
        <f t="shared" si="0"/>
        <v>1397.2602739726028</v>
      </c>
      <c r="M23" s="17">
        <f>IF(M22=1,($C21-J23)/(J22-J23),IF(M22=2,($C21-J22)/(J21-J22),IF(M22=3,($C21-J21)/(J20-J21),0)))</f>
        <v>0.12152824820485025</v>
      </c>
      <c r="N23" s="7">
        <v>4700</v>
      </c>
      <c r="O23" s="8">
        <v>3.1</v>
      </c>
      <c r="P23" s="46">
        <f t="shared" si="1"/>
        <v>1516.1290322580644</v>
      </c>
      <c r="Q23" s="17">
        <f>IF(Q22=1,($C21-N23)/(N22-N23),IF(Q22=2,($C21-N22)/(N21-N22),IF(Q22=3,($C21-N21)/(N20-N21),0)))</f>
        <v>0.17558804831532102</v>
      </c>
      <c r="R23" s="58">
        <v>4200</v>
      </c>
      <c r="S23" s="8">
        <v>2.5</v>
      </c>
      <c r="T23" s="62">
        <f t="shared" si="2"/>
        <v>1680</v>
      </c>
      <c r="U23" s="17">
        <f>IF(U22=1,($C21-R23)/(R22-R23),IF(U22=2,($C21-R22)/(R21-R22),IF(U22=3,($C21-R21)/(R20-R21),0)))</f>
        <v>0.23447461629279809</v>
      </c>
      <c r="V23" s="7">
        <v>3700</v>
      </c>
      <c r="W23" s="8">
        <v>2.0499999999999998</v>
      </c>
      <c r="X23" s="46">
        <f t="shared" si="3"/>
        <v>1804.8780487804879</v>
      </c>
      <c r="Y23" s="17">
        <f>IF(Y22=1,($C21-V23)/(V22-V23),IF(Y22=2,($C21-V22)/(V21-V22),IF(Y22=3,($C21-V21)/(V20-V21),0)))</f>
        <v>0.28550964187327821</v>
      </c>
      <c r="Z23" s="7">
        <v>3200</v>
      </c>
      <c r="AA23" s="8">
        <v>1.55</v>
      </c>
      <c r="AB23" s="46">
        <f t="shared" si="4"/>
        <v>2064.516129032258</v>
      </c>
      <c r="AC23" s="17">
        <f>IF(AC22=1,($C21-Z23)/(Z22-Z23),IF(AC22=2,($C21-Z22)/(Z21-Z22),IF(AC22=3,($C21-Z21)/(Z20-Z21),0)))</f>
        <v>0.33016528925619831</v>
      </c>
      <c r="AE23" s="23">
        <v>2161</v>
      </c>
      <c r="AF23">
        <v>2024</v>
      </c>
      <c r="AG23" s="24">
        <f>AE23-AF23</f>
        <v>137</v>
      </c>
      <c r="AH23" s="23"/>
      <c r="AK23" s="23"/>
      <c r="AL23" s="23"/>
    </row>
    <row r="24" spans="1:38" x14ac:dyDescent="0.25">
      <c r="A24" s="228"/>
      <c r="B24" s="229">
        <v>7</v>
      </c>
      <c r="C24" s="34"/>
      <c r="D24" s="31">
        <f>IF(D25&gt;V$3,(1-(D25-V$3)/(Z$3-V$3))*(Y24-AC24)+AC24,IF(D25&gt;R$3,(1-(D25-R$3)/(V$3-R$3))*(U24-Y24)+Y24,IF(D25&gt;N$3,(1-(D25-N$3)/(R$3-N$3))*(Q24-U24)+U24,IF(D25&gt;J$3,(1-(D25-J$3)/(N$3-J$3))*(M24-Q24)+Q24,IF(D25&gt;F$3,(1-(D25-F$3)/(J$3-F$3))*(I24-M24)+M24,I24)))))</f>
        <v>4.5986232883582945</v>
      </c>
      <c r="E24" s="27" t="s">
        <v>6</v>
      </c>
      <c r="F24" s="3">
        <v>16800</v>
      </c>
      <c r="G24" s="4">
        <v>4.7</v>
      </c>
      <c r="H24" s="44">
        <f t="shared" si="5"/>
        <v>3574.4680851063827</v>
      </c>
      <c r="I24" s="67">
        <f>IF(I26=0,G27,IF(I26=1,(G26-G27)*I27+G27,IF(I26=2,(G25-G26)*I27+G26,IF(I26=3,(G24-G25)*I27+G25,G24))))</f>
        <v>6.6</v>
      </c>
      <c r="J24" s="3">
        <v>16600</v>
      </c>
      <c r="K24" s="4">
        <v>4.25</v>
      </c>
      <c r="L24" s="44">
        <f t="shared" si="0"/>
        <v>3905.8823529411766</v>
      </c>
      <c r="M24" s="67">
        <f>IF(M26=0,K27,IF(M26=1,(K26-K27)*M27+K27,IF(M26=2,(K25-K26)*M27+K26,IF(M26=3,(K24-K25)*M27+K25,K24))))</f>
        <v>4.4552066115702482</v>
      </c>
      <c r="N24" s="3">
        <v>16400</v>
      </c>
      <c r="O24" s="4">
        <v>3.8</v>
      </c>
      <c r="P24" s="44">
        <f t="shared" si="1"/>
        <v>4315.7894736842109</v>
      </c>
      <c r="Q24" s="67">
        <f>IF(Q26=0,O27,IF(Q26=1,(O26-O27)*Q27+O27,IF(Q26=2,(O25-O26)*Q27+O26,IF(Q26=3,(O24-O25)*Q27+O25,O24))))</f>
        <v>3.5684683195592286</v>
      </c>
      <c r="R24" s="56">
        <v>16100</v>
      </c>
      <c r="S24" s="4">
        <v>3.3</v>
      </c>
      <c r="T24" s="60">
        <f t="shared" si="2"/>
        <v>4878.787878787879</v>
      </c>
      <c r="U24" s="67">
        <f>IF(U26=0,S27,IF(U26=1,(S26-S27)*U27+S27,IF(U26=2,(S25-S26)*U27+S26,IF(U26=3,(S24-S25)*U27+S25,S24))))</f>
        <v>2.7294214876033056</v>
      </c>
      <c r="V24" s="3">
        <v>15400</v>
      </c>
      <c r="W24" s="4">
        <v>2.9</v>
      </c>
      <c r="X24" s="44">
        <f t="shared" si="3"/>
        <v>5310.3448275862074</v>
      </c>
      <c r="Y24" s="67">
        <f>IF(Y26=0,W27,IF(Y26=1,(W26-W27)*Y27+W27,IF(Y26=2,(W25-W26)*Y27+W26,IF(Y26=3,(W24-W25)*Y27+W25,W24))))</f>
        <v>2.264210014584346</v>
      </c>
      <c r="Z24" s="3">
        <v>14600</v>
      </c>
      <c r="AA24" s="4">
        <v>2.5</v>
      </c>
      <c r="AB24" s="44">
        <f t="shared" si="4"/>
        <v>5840</v>
      </c>
      <c r="AC24" s="67">
        <f>IF(AC26=0,AA27,IF(AC26=1,(AA26-AA27)*AC27+AA27,IF(AC26=2,(AA25-AA26)*AC27+AA26,IF(AC26=3,(AA24-AA25)*AC27+AA25,AA24))))</f>
        <v>1.7889990817263544</v>
      </c>
      <c r="AE24" s="23">
        <v>2.99</v>
      </c>
      <c r="AF24" s="23">
        <v>3.93</v>
      </c>
      <c r="AG24" s="23">
        <f>AF24-AE24</f>
        <v>0.94</v>
      </c>
      <c r="AH24" s="23"/>
      <c r="AI24" s="23"/>
      <c r="AJ24" s="23"/>
      <c r="AK24" s="23"/>
      <c r="AL24" s="23"/>
    </row>
    <row r="25" spans="1:38" x14ac:dyDescent="0.25">
      <c r="A25" s="228"/>
      <c r="B25" s="230"/>
      <c r="C25" s="13">
        <f>C$1/(21-E$1)*(H$1-B24)</f>
        <v>4304.1322314049585</v>
      </c>
      <c r="D25" s="32">
        <f>(C25/P$1)^(1/1.3)*50+H$1</f>
        <v>34.331326375949693</v>
      </c>
      <c r="E25" s="28" t="s">
        <v>22</v>
      </c>
      <c r="F25" s="5">
        <v>14000</v>
      </c>
      <c r="G25" s="6">
        <v>4.9000000000000004</v>
      </c>
      <c r="H25" s="45">
        <f t="shared" si="5"/>
        <v>2857.1428571428569</v>
      </c>
      <c r="I25" s="76">
        <f>$C25/I24</f>
        <v>652.14124718256949</v>
      </c>
      <c r="J25" s="5">
        <v>14000</v>
      </c>
      <c r="K25" s="6">
        <v>4.45</v>
      </c>
      <c r="L25" s="45">
        <f t="shared" si="0"/>
        <v>3146.067415730337</v>
      </c>
      <c r="M25" s="76">
        <f>$C25/M24</f>
        <v>966.09037619648279</v>
      </c>
      <c r="N25" s="5">
        <v>14000</v>
      </c>
      <c r="O25" s="6">
        <v>4</v>
      </c>
      <c r="P25" s="45">
        <f t="shared" si="1"/>
        <v>3500</v>
      </c>
      <c r="Q25" s="76">
        <f>$C25/Q24</f>
        <v>1206.1567725888058</v>
      </c>
      <c r="R25" s="57">
        <v>14000</v>
      </c>
      <c r="S25" s="6">
        <v>3.5</v>
      </c>
      <c r="T25" s="61">
        <f t="shared" si="2"/>
        <v>4000</v>
      </c>
      <c r="U25" s="76">
        <f>$C25/U24</f>
        <v>1576.9393810936838</v>
      </c>
      <c r="V25" s="5">
        <v>14000</v>
      </c>
      <c r="W25" s="6">
        <v>3.15</v>
      </c>
      <c r="X25" s="45">
        <f t="shared" si="3"/>
        <v>4444.4444444444443</v>
      </c>
      <c r="Y25" s="76">
        <f>$C25/Y24</f>
        <v>1900.9421403849292</v>
      </c>
      <c r="Z25" s="5">
        <v>14000</v>
      </c>
      <c r="AA25" s="6">
        <v>2.75</v>
      </c>
      <c r="AB25" s="45">
        <f t="shared" si="4"/>
        <v>5090.909090909091</v>
      </c>
      <c r="AC25" s="76">
        <f>$C25/AC24</f>
        <v>2405.8884520228721</v>
      </c>
      <c r="AE25" s="23">
        <v>39.200000000000003</v>
      </c>
      <c r="AL25" s="23"/>
    </row>
    <row r="26" spans="1:38" x14ac:dyDescent="0.25">
      <c r="A26" s="228"/>
      <c r="B26" s="230"/>
      <c r="C26" s="13"/>
      <c r="D26" s="39">
        <f>IF(AND(D25&lt;F$3,C25&lt;F27),C25/F27*100,IF(AND(D25&lt;J$3,C25&lt;J27),C25/(F27-((D25-F$3)/(J$3-F$3))*(F27-J27))*100,IF(AND(D25&lt;N$3,C25&lt;N27),C25/(J27-((D25-J$3)/(N$3-J$3))*(J27-N27))*100,IF(AND(D25&lt;R$3,C25&lt;R27),C25/(N27-((D25-N$3)/(R$3-N$3))*(N27-R27))*100,IF(AND(D25&lt;V$3,C29&lt;V27),C25/(R27-((D25-R$3)/(V$3-R$3))*(R27-V27))*100,100)))))</f>
        <v>100</v>
      </c>
      <c r="E26" s="28" t="s">
        <v>23</v>
      </c>
      <c r="F26" s="40">
        <v>11200</v>
      </c>
      <c r="G26" s="41">
        <v>5.25</v>
      </c>
      <c r="H26" s="45">
        <f t="shared" si="5"/>
        <v>2133.3333333333335</v>
      </c>
      <c r="I26" s="66">
        <f>IF($C25&gt;F25,3,IF($C25&gt;F26,2,IF($C25&gt;F27,1,0)))</f>
        <v>0</v>
      </c>
      <c r="J26" s="40">
        <v>11200</v>
      </c>
      <c r="K26" s="41">
        <v>4.8</v>
      </c>
      <c r="L26" s="45">
        <f t="shared" si="0"/>
        <v>2333.3333333333335</v>
      </c>
      <c r="M26" s="66">
        <f>IF($C25&gt;J25,3,IF($C25&gt;J26,2,IF($C25&gt;J27,1,0)))</f>
        <v>1</v>
      </c>
      <c r="N26" s="40">
        <v>11200</v>
      </c>
      <c r="O26" s="41">
        <v>4.3499999999999996</v>
      </c>
      <c r="P26" s="45">
        <f t="shared" si="1"/>
        <v>2574.7126436781609</v>
      </c>
      <c r="Q26" s="66">
        <f>IF($C25&gt;N25,3,IF($C25&gt;N26,2,IF($C25&gt;N27,1,0)))</f>
        <v>1</v>
      </c>
      <c r="R26" s="55">
        <v>11200</v>
      </c>
      <c r="S26" s="41">
        <v>3.85</v>
      </c>
      <c r="T26" s="61">
        <f t="shared" si="2"/>
        <v>2909.090909090909</v>
      </c>
      <c r="U26" s="66">
        <f>IF($C25&gt;R25,3,IF($C25&gt;R26,2,IF($C25&gt;R27,1,0)))</f>
        <v>1</v>
      </c>
      <c r="V26" s="40">
        <v>11200</v>
      </c>
      <c r="W26" s="41">
        <v>3.4</v>
      </c>
      <c r="X26" s="45">
        <f t="shared" si="3"/>
        <v>3294.1176470588234</v>
      </c>
      <c r="Y26" s="66">
        <f>IF($C25&gt;V25,3,IF($C25&gt;V26,2,IF($C25&gt;V27,1,0)))</f>
        <v>1</v>
      </c>
      <c r="Z26" s="40">
        <v>11200</v>
      </c>
      <c r="AA26" s="41">
        <v>2.9</v>
      </c>
      <c r="AB26" s="45">
        <f t="shared" si="4"/>
        <v>3862.0689655172414</v>
      </c>
      <c r="AC26" s="66">
        <f>IF($C25&gt;Z25,3,IF($C25&gt;Z26,2,IF($C25&gt;Z27,1,0)))</f>
        <v>1</v>
      </c>
      <c r="AE26" s="23">
        <v>6456</v>
      </c>
      <c r="AL26" s="23"/>
    </row>
    <row r="27" spans="1:38" ht="15.75" thickBot="1" x14ac:dyDescent="0.3">
      <c r="A27" s="228"/>
      <c r="B27" s="231"/>
      <c r="C27" s="35"/>
      <c r="D27" s="33">
        <f>C25/D24</f>
        <v>935.96103910079808</v>
      </c>
      <c r="E27" s="29" t="s">
        <v>7</v>
      </c>
      <c r="F27" s="7">
        <v>4500</v>
      </c>
      <c r="G27" s="8">
        <v>6.6</v>
      </c>
      <c r="H27" s="46">
        <f t="shared" si="5"/>
        <v>681.81818181818187</v>
      </c>
      <c r="I27" s="17">
        <f>IF(I26=1,($C25-F27)/(F26-F27),IF(I26=2,($C25-F26)/(F25-F26),IF(I26=3,($C25-F25)/(F24-F25),0)))</f>
        <v>0</v>
      </c>
      <c r="J27" s="7">
        <v>4200</v>
      </c>
      <c r="K27" s="8">
        <v>4.45</v>
      </c>
      <c r="L27" s="46">
        <f t="shared" si="0"/>
        <v>943.82022471910113</v>
      </c>
      <c r="M27" s="17">
        <f>IF(M26=1,($C25-J27)/(J26-J27),IF(M26=2,($C25-J26)/(J25-J26),IF(M26=3,($C25-J25)/(J24-J25),0)))</f>
        <v>1.487603305785121E-2</v>
      </c>
      <c r="N27" s="7">
        <v>3700</v>
      </c>
      <c r="O27" s="8">
        <v>3.5</v>
      </c>
      <c r="P27" s="46">
        <f t="shared" si="1"/>
        <v>1057.1428571428571</v>
      </c>
      <c r="Q27" s="17">
        <f>IF(Q26=1,($C25-N27)/(N26-N27),IF(Q26=2,($C25-N26)/(N25-N26),IF(Q26=3,($C25-N25)/(N24-N25),0)))</f>
        <v>8.0550964187327795E-2</v>
      </c>
      <c r="R27" s="58">
        <v>3200</v>
      </c>
      <c r="S27" s="8">
        <v>2.5499999999999998</v>
      </c>
      <c r="T27" s="62">
        <f t="shared" si="2"/>
        <v>1254.9019607843138</v>
      </c>
      <c r="U27" s="17">
        <f>IF(U26=1,($C25-R27)/(R26-R27),IF(U26=2,($C25-R26)/(R25-R26),IF(U26=3,($C25-R25)/(R24-R25),0)))</f>
        <v>0.1380165289256198</v>
      </c>
      <c r="V27" s="7">
        <v>2700</v>
      </c>
      <c r="W27" s="8">
        <v>2</v>
      </c>
      <c r="X27" s="46">
        <f t="shared" si="3"/>
        <v>1350</v>
      </c>
      <c r="Y27" s="17">
        <f>IF(Y26=1,($C25-V27)/(V26-V27),IF(Y26=2,($C25-V26)/(V25-V26),IF(Y26=3,($C25-V25)/(V24-V25),0)))</f>
        <v>0.18872143898881866</v>
      </c>
      <c r="Z27" s="7">
        <v>2200</v>
      </c>
      <c r="AA27" s="8">
        <v>1.45</v>
      </c>
      <c r="AB27" s="46">
        <f t="shared" si="4"/>
        <v>1517.2413793103449</v>
      </c>
      <c r="AC27" s="17">
        <f>IF(AC26=1,($C25-Z27)/(Z26-Z27),IF(AC26=2,($C25-Z26)/(Z25-Z26),IF(AC26=3,($C25-Z25)/(Z24-Z25),0)))</f>
        <v>0.23379247015610649</v>
      </c>
      <c r="AE27" s="23">
        <v>2161</v>
      </c>
      <c r="AF27">
        <v>1642</v>
      </c>
      <c r="AG27" s="24">
        <f>AE27-AF27</f>
        <v>519</v>
      </c>
      <c r="AH27" s="23"/>
      <c r="AK27" s="23"/>
      <c r="AL27" s="23"/>
    </row>
    <row r="28" spans="1:38" x14ac:dyDescent="0.25">
      <c r="A28" s="228"/>
      <c r="B28" s="229">
        <v>12</v>
      </c>
      <c r="C28" s="34"/>
      <c r="D28" s="31">
        <f>IF(D29&gt;V$3,(1-(D29-V$3)/(Z$3-V$3))*(Y28-AC28)+AC28,IF(D29&gt;R$3,(1-(D29-R$3)/(V$3-R$3))*(U28-Y28)+Y28,IF(D29&gt;N$3,(1-(D29-N$3)/(R$3-N$3))*(Q28-U28)+U28,IF(D29&gt;J$3,(1-(D29-J$3)/(N$3-J$3))*(M28-Q28)+Q28,IF(D29&gt;F$3,(1-(D29-F$3)/(J$3-F$3))*(I28-M28)+M28,I28)))))</f>
        <v>5.0127484171140324</v>
      </c>
      <c r="E28" s="27" t="s">
        <v>6</v>
      </c>
      <c r="F28" s="3">
        <v>17100</v>
      </c>
      <c r="G28" s="4">
        <v>5.25</v>
      </c>
      <c r="H28" s="44">
        <f t="shared" si="5"/>
        <v>3257.1428571428573</v>
      </c>
      <c r="I28" s="67">
        <f>IF(I30=0,G31,IF(I30=1,(G30-G31)*I31+G31,IF(I30=2,(G29-G30)*I31+G30,IF(I30=3,(G28-G29)*I31+G29,G28))))</f>
        <v>5.15</v>
      </c>
      <c r="J28" s="3">
        <v>16800</v>
      </c>
      <c r="K28" s="4">
        <v>4.9000000000000004</v>
      </c>
      <c r="L28" s="44">
        <f t="shared" si="0"/>
        <v>3428.5714285714284</v>
      </c>
      <c r="M28" s="67">
        <f>IF(M30=0,K31,IF(M30=1,(K30-K31)*M31+K31,IF(M30=2,(K29-K30)*M31+K30,IF(M30=3,(K28-K29)*M31+K29,K28))))</f>
        <v>4.9000000000000004</v>
      </c>
      <c r="N28" s="3">
        <v>16600</v>
      </c>
      <c r="O28" s="4">
        <v>4.45</v>
      </c>
      <c r="P28" s="44">
        <f t="shared" si="1"/>
        <v>3730.3370786516853</v>
      </c>
      <c r="Q28" s="67">
        <f>IF(Q30=0,O31,IF(Q30=1,(O30-O31)*Q31+O31,IF(Q30=2,(O29-O30)*Q31+O30,IF(Q30=3,(O28-O29)*Q31+O29,O28))))</f>
        <v>4.6500000000000004</v>
      </c>
      <c r="R28" s="56">
        <v>16400</v>
      </c>
      <c r="S28" s="4">
        <v>4.2</v>
      </c>
      <c r="T28" s="60">
        <f t="shared" si="2"/>
        <v>3904.7619047619046</v>
      </c>
      <c r="U28" s="67">
        <f>IF(U30=0,S31,IF(U30=1,(S30-S31)*U31+S31,IF(U30=2,(S29-S30)*U31+S30,IF(U30=3,(S28-S29)*U31+S29,S28))))</f>
        <v>4.3499999999999996</v>
      </c>
      <c r="V28" s="3">
        <v>15600</v>
      </c>
      <c r="W28" s="4">
        <v>3.7</v>
      </c>
      <c r="X28" s="44">
        <f t="shared" si="3"/>
        <v>4216.2162162162158</v>
      </c>
      <c r="Y28" s="67">
        <f>IF(Y30=0,W31,IF(Y30=1,(W30-W31)*Y31+W31,IF(Y30=2,(W29-W30)*Y31+W30,IF(Y30=3,(W28-W29)*Y31+W29,W28))))</f>
        <v>3.7</v>
      </c>
      <c r="Z28" s="3">
        <v>14800</v>
      </c>
      <c r="AA28" s="4">
        <v>3.2</v>
      </c>
      <c r="AB28" s="44">
        <f t="shared" si="4"/>
        <v>4625</v>
      </c>
      <c r="AC28" s="67">
        <f>IF(AC30=0,AA31,IF(AC30=1,(AA30-AA31)*AC31+AA31,IF(AC30=2,(AA29-AA30)*AC31+AA30,IF(AC30=3,(AA28-AA29)*AC31+AA29,AA28))))</f>
        <v>3.05</v>
      </c>
      <c r="AE28" s="23"/>
      <c r="AF28" s="23"/>
      <c r="AG28" s="23"/>
      <c r="AH28" s="23"/>
      <c r="AI28" s="23"/>
      <c r="AJ28" s="23"/>
      <c r="AK28" s="23"/>
      <c r="AL28" s="23"/>
    </row>
    <row r="29" spans="1:38" x14ac:dyDescent="0.25">
      <c r="A29" s="228"/>
      <c r="B29" s="230"/>
      <c r="C29" s="13">
        <f>C$1/(21-E$1)*(H$1-B28)</f>
        <v>2766.9421487603308</v>
      </c>
      <c r="D29" s="32">
        <f>(C29/P$1)^(1/1.3)*50+H$1</f>
        <v>30.490063315438718</v>
      </c>
      <c r="E29" s="28" t="s">
        <v>22</v>
      </c>
      <c r="F29" s="5">
        <v>14000</v>
      </c>
      <c r="G29" s="6">
        <v>5.5</v>
      </c>
      <c r="H29" s="45">
        <f t="shared" si="5"/>
        <v>2545.4545454545455</v>
      </c>
      <c r="I29" s="76">
        <f>$C29/I28</f>
        <v>537.27032014763699</v>
      </c>
      <c r="J29" s="5">
        <v>14000</v>
      </c>
      <c r="K29" s="6">
        <v>5.15</v>
      </c>
      <c r="L29" s="45">
        <f t="shared" si="0"/>
        <v>2718.4466019417473</v>
      </c>
      <c r="M29" s="76">
        <f>$C29/M28</f>
        <v>564.68207117557768</v>
      </c>
      <c r="N29" s="5">
        <v>14000</v>
      </c>
      <c r="O29" s="6">
        <v>4.8</v>
      </c>
      <c r="P29" s="45">
        <f t="shared" si="1"/>
        <v>2916.666666666667</v>
      </c>
      <c r="Q29" s="76">
        <f>$C29/Q28</f>
        <v>595.04132231404958</v>
      </c>
      <c r="R29" s="57">
        <v>14000</v>
      </c>
      <c r="S29" s="6">
        <v>4.45</v>
      </c>
      <c r="T29" s="61">
        <f t="shared" si="2"/>
        <v>3146.067415730337</v>
      </c>
      <c r="U29" s="76">
        <f>$C29/U28</f>
        <v>636.07865488743244</v>
      </c>
      <c r="V29" s="5">
        <v>14000</v>
      </c>
      <c r="W29" s="6">
        <v>4</v>
      </c>
      <c r="X29" s="45">
        <f t="shared" si="3"/>
        <v>3500</v>
      </c>
      <c r="Y29" s="76">
        <f>$C29/Y28</f>
        <v>747.82220236765693</v>
      </c>
      <c r="Z29" s="5">
        <v>14000</v>
      </c>
      <c r="AA29" s="6">
        <v>3.5</v>
      </c>
      <c r="AB29" s="45">
        <f t="shared" si="4"/>
        <v>4000</v>
      </c>
      <c r="AC29" s="76">
        <f>$C29/AC28</f>
        <v>907.19414713453477</v>
      </c>
      <c r="AL29" s="23"/>
    </row>
    <row r="30" spans="1:38" x14ac:dyDescent="0.25">
      <c r="A30" s="228"/>
      <c r="B30" s="230"/>
      <c r="C30" s="13"/>
      <c r="D30" s="39">
        <f>IF(AND(D29&lt;F$3,C29&lt;F31),C29/F31*100,IF(AND(D29&lt;J$3,C29&lt;J31),C29/(F31-((D29-F$3)/(J$3-F$3))*(F31-J31))*100,IF(AND(D29&lt;N$3,C29&lt;N31),C29/(J31-((D29-J$3)/(N$3-J$3))*(J31-N31))*100,IF(AND(D29&lt;R$3,C29&lt;R31),C29/(N31-((D29-N$3)/(R$3-N$3))*(N31-R31))*100,IF(AND(D29&lt;V$3,C33&lt;V31),C29/(R31-((D29-R$3)/(V$3-R$3))*(R31-V31))*100,100)))))</f>
        <v>43.366297521515769</v>
      </c>
      <c r="E30" s="28" t="s">
        <v>23</v>
      </c>
      <c r="F30" s="40">
        <v>11200</v>
      </c>
      <c r="G30" s="41">
        <v>5.85</v>
      </c>
      <c r="H30" s="45">
        <f t="shared" si="5"/>
        <v>1914.5299145299145</v>
      </c>
      <c r="I30" s="66">
        <f>IF($C29&gt;F29,3,IF($C29&gt;F30,2,IF($C29&gt;F31,1,0)))</f>
        <v>0</v>
      </c>
      <c r="J30" s="40">
        <v>11200</v>
      </c>
      <c r="K30" s="41">
        <v>5.55</v>
      </c>
      <c r="L30" s="45">
        <f t="shared" si="0"/>
        <v>2018.018018018018</v>
      </c>
      <c r="M30" s="66">
        <f>IF($C29&gt;J29,3,IF($C29&gt;J30,2,IF($C29&gt;J31,1,0)))</f>
        <v>0</v>
      </c>
      <c r="N30" s="40">
        <v>11200</v>
      </c>
      <c r="O30" s="41">
        <v>5.25</v>
      </c>
      <c r="P30" s="45">
        <f t="shared" si="1"/>
        <v>2133.3333333333335</v>
      </c>
      <c r="Q30" s="66">
        <f>IF($C29&gt;N29,3,IF($C29&gt;N30,2,IF($C29&gt;N31,1,0)))</f>
        <v>0</v>
      </c>
      <c r="R30" s="55">
        <v>11200</v>
      </c>
      <c r="S30" s="41">
        <v>4.9000000000000004</v>
      </c>
      <c r="T30" s="61">
        <f t="shared" si="2"/>
        <v>2285.7142857142853</v>
      </c>
      <c r="U30" s="66">
        <f>IF($C29&gt;R29,3,IF($C29&gt;R30,2,IF($C29&gt;R31,1,0)))</f>
        <v>0</v>
      </c>
      <c r="V30" s="40">
        <v>11200</v>
      </c>
      <c r="W30" s="41">
        <v>4.3</v>
      </c>
      <c r="X30" s="45">
        <f t="shared" si="3"/>
        <v>2604.651162790698</v>
      </c>
      <c r="Y30" s="66">
        <f>IF($C29&gt;V29,3,IF($C29&gt;V30,2,IF($C29&gt;V31,1,0)))</f>
        <v>0</v>
      </c>
      <c r="Z30" s="40">
        <v>11200</v>
      </c>
      <c r="AA30" s="41">
        <v>3.7</v>
      </c>
      <c r="AB30" s="45">
        <f t="shared" si="4"/>
        <v>3027.0270270270271</v>
      </c>
      <c r="AC30" s="66">
        <f>IF($C29&gt;Z29,3,IF($C29&gt;Z30,2,IF($C29&gt;Z31,1,0)))</f>
        <v>0</v>
      </c>
      <c r="AL30" s="23"/>
    </row>
    <row r="31" spans="1:38" ht="15.75" thickBot="1" x14ac:dyDescent="0.3">
      <c r="A31" s="228"/>
      <c r="B31" s="231"/>
      <c r="C31" s="35"/>
      <c r="D31" s="33">
        <f>C29/D28</f>
        <v>551.9810528120081</v>
      </c>
      <c r="E31" s="29" t="s">
        <v>7</v>
      </c>
      <c r="F31" s="7">
        <v>6600</v>
      </c>
      <c r="G31" s="8">
        <v>5.15</v>
      </c>
      <c r="H31" s="46">
        <f t="shared" si="5"/>
        <v>1281.5533980582522</v>
      </c>
      <c r="I31" s="17">
        <f>IF(I30=1,($C29-F31)/(F30-F31),IF(I30=2,($C29-F30)/(F29-F30),IF(I30=3,($C29-F29)/(F28-F29),0)))</f>
        <v>0</v>
      </c>
      <c r="J31" s="7">
        <v>6200</v>
      </c>
      <c r="K31" s="8">
        <v>4.9000000000000004</v>
      </c>
      <c r="L31" s="46">
        <f t="shared" si="0"/>
        <v>1265.3061224489795</v>
      </c>
      <c r="M31" s="17">
        <f>IF(M30=1,($C29-J31)/(J30-J31),IF(M30=2,($C29-J30)/(J29-J30),IF(M30=3,($C29-J29)/(J28-J29),0)))</f>
        <v>0</v>
      </c>
      <c r="N31" s="7">
        <v>5800</v>
      </c>
      <c r="O31" s="8">
        <v>4.6500000000000004</v>
      </c>
      <c r="P31" s="46">
        <f t="shared" si="1"/>
        <v>1247.3118279569892</v>
      </c>
      <c r="Q31" s="17">
        <f>IF(Q30=1,($C29-N31)/(N30-N31),IF(Q30=2,($C29-N30)/(N29-N30),IF(Q30=3,($C29-N29)/(N28-N29),0)))</f>
        <v>0</v>
      </c>
      <c r="R31" s="58">
        <v>5400</v>
      </c>
      <c r="S31" s="8">
        <v>4.3499999999999996</v>
      </c>
      <c r="T31" s="62">
        <f t="shared" si="2"/>
        <v>1241.3793103448277</v>
      </c>
      <c r="U31" s="17">
        <f>IF(U30=1,($C29-R31)/(R30-R31),IF(U30=2,($C29-R30)/(R29-R30),IF(U30=3,($C29-R29)/(R28-R29),0)))</f>
        <v>0</v>
      </c>
      <c r="V31" s="7">
        <v>5200</v>
      </c>
      <c r="W31" s="8">
        <v>3.7</v>
      </c>
      <c r="X31" s="46">
        <f t="shared" si="3"/>
        <v>1405.4054054054054</v>
      </c>
      <c r="Y31" s="17">
        <f>IF(Y30=1,($C29-V31)/(V30-V31),IF(Y30=2,($C29-V30)/(V29-V30),IF(Y30=3,($C29-V29)/(V28-V29),0)))</f>
        <v>0</v>
      </c>
      <c r="Z31" s="7">
        <v>5000</v>
      </c>
      <c r="AA31" s="8">
        <v>3.05</v>
      </c>
      <c r="AB31" s="46">
        <f t="shared" si="4"/>
        <v>1639.344262295082</v>
      </c>
      <c r="AC31" s="17">
        <f>IF(AC30=1,($C29-Z31)/(Z30-Z31),IF(AC30=2,($C29-Z30)/(Z29-Z30),IF(AC30=3,($C29-Z29)/(Z28-Z29),0)))</f>
        <v>0</v>
      </c>
      <c r="AG31" s="24"/>
      <c r="AH31" s="23"/>
      <c r="AK31" s="23"/>
      <c r="AL31" s="23"/>
    </row>
    <row r="32" spans="1:38" x14ac:dyDescent="0.25">
      <c r="A32" s="228"/>
      <c r="B32" s="229">
        <v>15</v>
      </c>
      <c r="C32" s="34"/>
      <c r="D32" s="31">
        <f>IF(D33&gt;V$3,(1-(D33-V$3)/(Z$3-V$3))*(Y32-AC32)+AC32,IF(D33&gt;R$3,(1-(D33-R$3)/(V$3-R$3))*(U32-Y32)+Y32,IF(D33&gt;N$3,(1-(D33-N$3)/(R$3-N$3))*(Q32-U32)+U32,IF(D33&gt;J$3,(1-(D33-J$3)/(N$3-J$3))*(M32-Q32)+Q32,IF(D33&gt;F$3,(1-(D33-F$3)/(J$3-F$3))*(I32-M32)+M32,I32)))))</f>
        <v>5.1352636405952587</v>
      </c>
      <c r="E32" s="27" t="s">
        <v>6</v>
      </c>
      <c r="F32" s="3">
        <v>18500</v>
      </c>
      <c r="G32" s="4">
        <v>5.35</v>
      </c>
      <c r="H32" s="44">
        <f t="shared" si="5"/>
        <v>3457.9439252336451</v>
      </c>
      <c r="I32" s="67">
        <f>IF(I34=0,G35,IF(I34=1,(G34-G35)*I35+G35,IF(I34=2,(G33-G34)*I35+G34,IF(I34=3,(G32-G33)*I35+G33,G32))))</f>
        <v>5.15</v>
      </c>
      <c r="J32" s="3">
        <v>18200</v>
      </c>
      <c r="K32" s="4">
        <v>5</v>
      </c>
      <c r="L32" s="44">
        <f t="shared" si="0"/>
        <v>3640</v>
      </c>
      <c r="M32" s="67">
        <f>IF(M34=0,K35,IF(M34=1,(K34-K35)*M35+K35,IF(M34=2,(K33-K34)*M35+K34,IF(M34=3,(K32-K33)*M35+K33,K32))))</f>
        <v>5.0999999999999996</v>
      </c>
      <c r="N32" s="3">
        <v>17900</v>
      </c>
      <c r="O32" s="4">
        <v>4.75</v>
      </c>
      <c r="P32" s="44">
        <f t="shared" si="1"/>
        <v>3768.4210526315787</v>
      </c>
      <c r="Q32" s="67">
        <f>IF(Q34=0,O35,IF(Q34=1,(O34-O35)*Q35+O35,IF(Q34=2,(O33-O34)*Q35+O34,IF(Q34=3,(O32-O33)*Q35+O33,O32))))</f>
        <v>5.05</v>
      </c>
      <c r="R32" s="56">
        <v>17700</v>
      </c>
      <c r="S32" s="4">
        <v>4.5</v>
      </c>
      <c r="T32" s="60">
        <f t="shared" si="2"/>
        <v>3933.3333333333335</v>
      </c>
      <c r="U32" s="67">
        <f>IF(U34=0,S35,IF(U34=1,(S34-S35)*U35+S35,IF(U34=2,(S33-S34)*U35+S34,IF(U34=3,(S32-S33)*U35+S33,S32))))</f>
        <v>4.95</v>
      </c>
      <c r="V32" s="3">
        <v>16900</v>
      </c>
      <c r="W32" s="4">
        <v>4</v>
      </c>
      <c r="X32" s="44">
        <f t="shared" si="3"/>
        <v>4225</v>
      </c>
      <c r="Y32" s="67">
        <f>IF(Y34=0,W35,IF(Y34=1,(W34-W35)*Y35+W35,IF(Y34=2,(W33-W34)*Y35+W34,IF(Y34=3,(W32-W33)*Y35+W33,W32))))</f>
        <v>4.3499999999999996</v>
      </c>
      <c r="Z32" s="3">
        <v>16000</v>
      </c>
      <c r="AA32" s="4">
        <v>3.5</v>
      </c>
      <c r="AB32" s="44">
        <f t="shared" si="4"/>
        <v>4571.4285714285716</v>
      </c>
      <c r="AC32" s="67">
        <f>IF(AC34=0,AA35,IF(AC34=1,(AA34-AA35)*AC35+AA35,IF(AC34=2,(AA33-AA34)*AC35+AA34,IF(AC34=3,(AA32-AA33)*AC35+AA33,AA32))))</f>
        <v>3.7</v>
      </c>
      <c r="AE32" s="23"/>
      <c r="AF32" s="23"/>
      <c r="AG32" s="23"/>
      <c r="AH32" s="23"/>
      <c r="AI32" s="23"/>
      <c r="AJ32" s="23"/>
      <c r="AK32" s="23"/>
      <c r="AL32" s="23"/>
    </row>
    <row r="33" spans="1:38" x14ac:dyDescent="0.25">
      <c r="A33" s="228"/>
      <c r="B33" s="230"/>
      <c r="C33" s="13">
        <f>C$1/(21-E$1)*(H$1-B32)</f>
        <v>1844.6280991735539</v>
      </c>
      <c r="D33" s="32">
        <f>(C33/P$1)^(1/1.3)*50+H$1</f>
        <v>27.947271880948328</v>
      </c>
      <c r="E33" s="28" t="s">
        <v>22</v>
      </c>
      <c r="F33" s="5">
        <v>14000</v>
      </c>
      <c r="G33" s="6">
        <v>5.5</v>
      </c>
      <c r="H33" s="45">
        <f t="shared" si="5"/>
        <v>2545.4545454545455</v>
      </c>
      <c r="I33" s="76">
        <f>$C33/I32</f>
        <v>358.18021343175803</v>
      </c>
      <c r="J33" s="5">
        <v>14000</v>
      </c>
      <c r="K33" s="6">
        <v>5.25</v>
      </c>
      <c r="L33" s="45">
        <f t="shared" si="0"/>
        <v>2666.6666666666665</v>
      </c>
      <c r="M33" s="76">
        <f>$C33/M32</f>
        <v>361.69178415167727</v>
      </c>
      <c r="N33" s="5">
        <v>14000</v>
      </c>
      <c r="O33" s="6">
        <v>5</v>
      </c>
      <c r="P33" s="45">
        <f t="shared" si="1"/>
        <v>2800</v>
      </c>
      <c r="Q33" s="76">
        <f>$C33/Q32</f>
        <v>365.27289092545624</v>
      </c>
      <c r="R33" s="57">
        <v>14000</v>
      </c>
      <c r="S33" s="6">
        <v>4.75</v>
      </c>
      <c r="T33" s="61">
        <f t="shared" si="2"/>
        <v>2947.3684210526317</v>
      </c>
      <c r="U33" s="76">
        <f>$C33/U32</f>
        <v>372.65214124718261</v>
      </c>
      <c r="V33" s="5">
        <v>14000</v>
      </c>
      <c r="W33" s="6">
        <v>4.3</v>
      </c>
      <c r="X33" s="45">
        <f t="shared" si="3"/>
        <v>3255.8139534883721</v>
      </c>
      <c r="Y33" s="76">
        <f>$C33/Y32</f>
        <v>424.05243659162164</v>
      </c>
      <c r="Z33" s="5">
        <v>14000</v>
      </c>
      <c r="AA33" s="6">
        <v>3.85</v>
      </c>
      <c r="AB33" s="45">
        <f t="shared" si="4"/>
        <v>3636.3636363636365</v>
      </c>
      <c r="AC33" s="76">
        <f>$C33/AC32</f>
        <v>498.54813491177129</v>
      </c>
      <c r="AL33" s="23"/>
    </row>
    <row r="34" spans="1:38" x14ac:dyDescent="0.25">
      <c r="A34" s="228"/>
      <c r="B34" s="230"/>
      <c r="C34" s="13"/>
      <c r="D34" s="39">
        <f>IF(AND(D33&lt;F$3,C33&lt;F35),C33/F35*100,IF(AND(D33&lt;J$3,C33&lt;J35),C33/(F35-((D33-F$3)/(J$3-F$3))*(F35-J35))*100,IF(AND(D33&lt;N$3,C33&lt;N35),C33/(J35-((D33-J$3)/(N$3-J$3))*(J35-N35))*100,IF(AND(D33&lt;R$3,C33&lt;R35),C33/(N35-((D33-N$3)/(R$3-N$3))*(N35-R35))*100,IF(AND(D33&lt;V$3,C37&lt;V35),C33/(R35-((D33-R$3)/(V$3-R$3))*(R35-V35))*100,100)))))</f>
        <v>27.317154193989733</v>
      </c>
      <c r="E34" s="28" t="s">
        <v>23</v>
      </c>
      <c r="F34" s="40">
        <v>11200</v>
      </c>
      <c r="G34" s="41">
        <v>6</v>
      </c>
      <c r="H34" s="45">
        <f t="shared" si="5"/>
        <v>1866.6666666666667</v>
      </c>
      <c r="I34" s="66">
        <f>IF($C33&gt;F33,3,IF($C33&gt;F34,2,IF($C33&gt;F35,1,0)))</f>
        <v>0</v>
      </c>
      <c r="J34" s="40">
        <v>11200</v>
      </c>
      <c r="K34" s="41">
        <v>5.65</v>
      </c>
      <c r="L34" s="45">
        <f t="shared" si="0"/>
        <v>1982.3008849557521</v>
      </c>
      <c r="M34" s="66">
        <f>IF($C33&gt;J33,3,IF($C33&gt;J34,2,IF($C33&gt;J35,1,0)))</f>
        <v>0</v>
      </c>
      <c r="N34" s="40">
        <v>11200</v>
      </c>
      <c r="O34" s="41">
        <v>5.45</v>
      </c>
      <c r="P34" s="45">
        <f t="shared" si="1"/>
        <v>2055.0458715596328</v>
      </c>
      <c r="Q34" s="66">
        <f>IF($C33&gt;N33,3,IF($C33&gt;N34,2,IF($C33&gt;N35,1,0)))</f>
        <v>0</v>
      </c>
      <c r="R34" s="55">
        <v>11200</v>
      </c>
      <c r="S34" s="41">
        <v>5.25</v>
      </c>
      <c r="T34" s="61">
        <f t="shared" si="2"/>
        <v>2133.3333333333335</v>
      </c>
      <c r="U34" s="66">
        <f>IF($C33&gt;R33,3,IF($C33&gt;R34,2,IF($C33&gt;R35,1,0)))</f>
        <v>0</v>
      </c>
      <c r="V34" s="40">
        <v>11200</v>
      </c>
      <c r="W34" s="41">
        <v>4.6500000000000004</v>
      </c>
      <c r="X34" s="45">
        <f t="shared" si="3"/>
        <v>2408.6021505376343</v>
      </c>
      <c r="Y34" s="66">
        <f>IF($C33&gt;V33,3,IF($C33&gt;V34,2,IF($C33&gt;V35,1,0)))</f>
        <v>0</v>
      </c>
      <c r="Z34" s="40">
        <v>11200</v>
      </c>
      <c r="AA34" s="41">
        <v>4.05</v>
      </c>
      <c r="AB34" s="45">
        <f t="shared" si="4"/>
        <v>2765.4320987654323</v>
      </c>
      <c r="AC34" s="66">
        <f>IF($C33&gt;Z33,3,IF($C33&gt;Z34,2,IF($C33&gt;Z35,1,0)))</f>
        <v>0</v>
      </c>
      <c r="AL34" s="23"/>
    </row>
    <row r="35" spans="1:38" ht="15.75" thickBot="1" x14ac:dyDescent="0.3">
      <c r="A35" s="228"/>
      <c r="B35" s="231"/>
      <c r="C35" s="35"/>
      <c r="D35" s="33">
        <f>C33/D32</f>
        <v>359.20806180064636</v>
      </c>
      <c r="E35" s="29" t="s">
        <v>7</v>
      </c>
      <c r="F35" s="7">
        <v>6900</v>
      </c>
      <c r="G35" s="8">
        <v>5.15</v>
      </c>
      <c r="H35" s="46">
        <f t="shared" si="5"/>
        <v>1339.8058252427184</v>
      </c>
      <c r="I35" s="17">
        <f>IF(I34=1,($C33-F35)/(F34-F35),IF(I34=2,($C33-F34)/(F33-F34),IF(I34=3,($C33-F33)/(F32-F33),0)))</f>
        <v>0</v>
      </c>
      <c r="J35" s="7">
        <v>6400</v>
      </c>
      <c r="K35" s="8">
        <v>5.0999999999999996</v>
      </c>
      <c r="L35" s="47">
        <f t="shared" si="0"/>
        <v>1254.9019607843138</v>
      </c>
      <c r="M35" s="17">
        <f>IF(M34=1,($C33-J35)/(J34-J35),IF(M34=2,($C33-J34)/(J33-J34),IF(M34=3,($C33-J33)/(J32-J33),0)))</f>
        <v>0</v>
      </c>
      <c r="N35" s="7">
        <v>5900</v>
      </c>
      <c r="O35" s="8">
        <v>5.05</v>
      </c>
      <c r="P35" s="47">
        <f t="shared" si="1"/>
        <v>1168.3168316831684</v>
      </c>
      <c r="Q35" s="17">
        <f>IF(Q34=1,($C33-N35)/(N34-N35),IF(Q34=2,($C33-N34)/(N33-N34),IF(Q34=3,($C33-N33)/(N32-N33),0)))</f>
        <v>0</v>
      </c>
      <c r="R35" s="58">
        <v>5400</v>
      </c>
      <c r="S35" s="8">
        <v>4.95</v>
      </c>
      <c r="T35" s="63">
        <f t="shared" si="2"/>
        <v>1090.9090909090908</v>
      </c>
      <c r="U35" s="17">
        <f>IF(U34=1,($C33-R35)/(R34-R35),IF(U34=2,($C33-R34)/(R33-R34),IF(U34=3,($C33-R33)/(R32-R33),0)))</f>
        <v>0</v>
      </c>
      <c r="V35" s="7">
        <v>5300</v>
      </c>
      <c r="W35" s="8">
        <v>4.3499999999999996</v>
      </c>
      <c r="X35" s="47">
        <f t="shared" si="3"/>
        <v>1218.3908045977012</v>
      </c>
      <c r="Y35" s="17">
        <f>IF(Y34=1,($C33-V35)/(V34-V35),IF(Y34=2,($C33-V34)/(V33-V34),IF(Y34=3,($C33-V33)/(V32-V33),0)))</f>
        <v>0</v>
      </c>
      <c r="Z35" s="7">
        <v>5200</v>
      </c>
      <c r="AA35" s="8">
        <v>3.7</v>
      </c>
      <c r="AB35" s="47">
        <f t="shared" si="4"/>
        <v>1405.4054054054054</v>
      </c>
      <c r="AC35" s="17">
        <f>IF(AC34=1,($C33-Z35)/(Z34-Z35),IF(AC34=2,($C33-Z34)/(Z33-Z34),IF(AC34=3,($C33-Z33)/(Z32-Z33),0)))</f>
        <v>0</v>
      </c>
      <c r="AG35" s="24"/>
      <c r="AH35" s="23"/>
      <c r="AK35" s="23"/>
      <c r="AL35" s="23"/>
    </row>
    <row r="36" spans="1:38" x14ac:dyDescent="0.25">
      <c r="A36" s="228"/>
      <c r="B36" s="229">
        <v>20</v>
      </c>
      <c r="C36" s="25"/>
      <c r="D36" s="31">
        <f>IF(D37&gt;V$3,(1-(D37-V$3)/(Z$3-V$3))*(Y36-AC36)+AC36,IF(D37&gt;R$3,(1-(D37-R$3)/(V$3-R$3))*(U36-Y36)+Y36,IF(D37&gt;N$3,(1-(D37-N$3)/(R$3-N$3))*(Q36-U36)+U36,IF(D37&gt;J$3,(1-(D37-J$3)/(N$3-J$3))*(M36-Q36)+Q36,IF(D37&gt;F$3,(1-(D37-F$3)/(J$3-F$3))*(I36-M36)+M36,I36)))))</f>
        <v>14</v>
      </c>
      <c r="E36" s="27" t="s">
        <v>6</v>
      </c>
      <c r="F36" s="3">
        <v>21100</v>
      </c>
      <c r="G36" s="4">
        <v>7.25</v>
      </c>
      <c r="H36" s="44">
        <f t="shared" si="5"/>
        <v>2910.344827586207</v>
      </c>
      <c r="I36" s="67">
        <f>IF(I38=0,G39,IF(I38=1,(G38-G39)*I39+G39,IF(I38=2,(G37-G38)*I39+G38,IF(I38=3,(G36-G37)*I39+G37,G36))))</f>
        <v>14</v>
      </c>
      <c r="J36" s="3">
        <v>20800</v>
      </c>
      <c r="K36" s="4">
        <v>6.5</v>
      </c>
      <c r="L36" s="44">
        <f t="shared" si="0"/>
        <v>3200</v>
      </c>
      <c r="M36" s="67">
        <f>IF(M38=0,K39,IF(M38=1,(K38-K39)*M39+K39,IF(M38=2,(K37-K38)*M39+K38,IF(M38=3,(K36-K37)*M39+K37,K36))))</f>
        <v>8</v>
      </c>
      <c r="N36" s="3">
        <v>20500</v>
      </c>
      <c r="O36" s="4">
        <v>5.75</v>
      </c>
      <c r="P36" s="44">
        <f t="shared" si="1"/>
        <v>3565.217391304348</v>
      </c>
      <c r="Q36" s="67">
        <f>IF(Q38=0,O39,IF(Q38=1,(O38-O39)*Q39+O39,IF(Q38=2,(O37-O38)*Q39+O38,IF(Q38=3,(O36-O37)*Q39+O37,O36))))</f>
        <v>6.65</v>
      </c>
      <c r="R36" s="56">
        <v>20200</v>
      </c>
      <c r="S36" s="4">
        <v>4.95</v>
      </c>
      <c r="T36" s="60">
        <f t="shared" si="2"/>
        <v>4080.8080808080808</v>
      </c>
      <c r="U36" s="67">
        <f>IF(U38=0,S39,IF(U38=1,(S38-S39)*U39+S39,IF(U38=2,(S37-S38)*U39+S38,IF(U38=3,(S36-S37)*U39+S37,S36))))</f>
        <v>5.3</v>
      </c>
      <c r="V36" s="3">
        <v>19300</v>
      </c>
      <c r="W36" s="4">
        <v>4.4000000000000004</v>
      </c>
      <c r="X36" s="44">
        <f t="shared" si="3"/>
        <v>4386.363636363636</v>
      </c>
      <c r="Y36" s="67">
        <f>IF(Y38=0,W39,IF(Y38=1,(W38-W39)*Y39+W39,IF(Y38=2,(W37-W38)*Y39+W38,IF(Y38=3,(W36-W37)*Y39+W37,W36))))</f>
        <v>4.4000000000000004</v>
      </c>
      <c r="Z36" s="3">
        <v>18300</v>
      </c>
      <c r="AA36" s="4">
        <v>3.8</v>
      </c>
      <c r="AB36" s="44">
        <f t="shared" si="4"/>
        <v>4815.7894736842109</v>
      </c>
      <c r="AC36" s="67">
        <f>IF(AC38=0,AA39,IF(AC38=1,(AA38-AA39)*AC39+AA39,IF(AC38=2,(AA37-AA38)*AC39+AA38,IF(AC38=3,(AA36-AA37)*AC39+AA37,AA36))))</f>
        <v>3.45</v>
      </c>
      <c r="AE36" s="23"/>
      <c r="AF36" s="23"/>
      <c r="AG36" s="23"/>
      <c r="AH36" s="23"/>
      <c r="AI36" s="23"/>
      <c r="AJ36" s="23"/>
      <c r="AK36" s="23"/>
      <c r="AL36" s="23"/>
    </row>
    <row r="37" spans="1:38" x14ac:dyDescent="0.25">
      <c r="A37" s="228"/>
      <c r="B37" s="230"/>
      <c r="C37" s="13">
        <f>C$1/(21-E$1)*(H$1-B36)</f>
        <v>307.43801652892563</v>
      </c>
      <c r="D37" s="32">
        <f>(C37/P$1)^(1/1.3)*50+H$1</f>
        <v>22.750799485744352</v>
      </c>
      <c r="E37" s="28" t="s">
        <v>22</v>
      </c>
      <c r="F37" s="5">
        <v>14000</v>
      </c>
      <c r="G37" s="6">
        <v>7.65</v>
      </c>
      <c r="H37" s="45">
        <f t="shared" si="5"/>
        <v>1830.065359477124</v>
      </c>
      <c r="I37" s="76">
        <f>$C37/I36</f>
        <v>21.959858323494689</v>
      </c>
      <c r="J37" s="5">
        <v>14000</v>
      </c>
      <c r="K37" s="6">
        <v>6.85</v>
      </c>
      <c r="L37" s="45">
        <f t="shared" si="0"/>
        <v>2043.7956204379564</v>
      </c>
      <c r="M37" s="76">
        <f>$C37/M36</f>
        <v>38.429752066115704</v>
      </c>
      <c r="N37" s="5">
        <v>14000</v>
      </c>
      <c r="O37" s="6">
        <v>6.05</v>
      </c>
      <c r="P37" s="45">
        <f t="shared" si="1"/>
        <v>2314.0495867768595</v>
      </c>
      <c r="Q37" s="76">
        <f>$C37/Q36</f>
        <v>46.231280681041447</v>
      </c>
      <c r="R37" s="57">
        <v>14000</v>
      </c>
      <c r="S37" s="6">
        <v>5.25</v>
      </c>
      <c r="T37" s="61">
        <f t="shared" si="2"/>
        <v>2666.6666666666665</v>
      </c>
      <c r="U37" s="76">
        <f>$C37/U36</f>
        <v>58.00717292998597</v>
      </c>
      <c r="V37" s="5">
        <v>14000</v>
      </c>
      <c r="W37" s="6">
        <v>4.75</v>
      </c>
      <c r="X37" s="45">
        <f t="shared" si="3"/>
        <v>2947.3684210526317</v>
      </c>
      <c r="Y37" s="76">
        <f>$C37/Y36</f>
        <v>69.872276483846733</v>
      </c>
      <c r="Z37" s="5">
        <v>14000</v>
      </c>
      <c r="AA37" s="6">
        <v>4.2</v>
      </c>
      <c r="AB37" s="45">
        <f t="shared" si="4"/>
        <v>3333.333333333333</v>
      </c>
      <c r="AC37" s="76">
        <f>$C37/AC36</f>
        <v>89.112468559108876</v>
      </c>
      <c r="AL37" s="23"/>
    </row>
    <row r="38" spans="1:38" x14ac:dyDescent="0.25">
      <c r="A38" s="228"/>
      <c r="B38" s="230"/>
      <c r="C38" s="13"/>
      <c r="D38" s="39">
        <f>IF(AND(D37&lt;F$3,C37&lt;F39),C37/F39*100,IF(AND(D37&lt;J$3,C37&lt;J39),C37/(F39-((D37-F$3)/(J$3-F$3))*(F39-J39))*100,IF(AND(D37&lt;N$3,C37&lt;N39),C37/(J39-((D37-J$3)/(N$3-J$3))*(J39-N39))*100,IF(AND(D37&lt;R$3,C37&lt;R39),C37/(N39-((D37-N$3)/(R$3-N$3))*(N39-R39))*100,IF(AND(D37&lt;V$3,C41&lt;V39),C37/(R39-((D37-R$3)/(V$3-R$3))*(R39-V39))*100,100)))))</f>
        <v>4.2114796784784332</v>
      </c>
      <c r="E38" s="28" t="s">
        <v>23</v>
      </c>
      <c r="F38" s="40">
        <v>11200</v>
      </c>
      <c r="G38" s="41">
        <v>8.1</v>
      </c>
      <c r="H38" s="45">
        <f t="shared" si="5"/>
        <v>1382.7160493827162</v>
      </c>
      <c r="I38" s="66">
        <f>IF($C37&gt;F37,3,IF($C37&gt;F38,2,IF($C37&gt;F39,1,0)))</f>
        <v>0</v>
      </c>
      <c r="J38" s="40">
        <v>11200</v>
      </c>
      <c r="K38" s="41">
        <v>7.35</v>
      </c>
      <c r="L38" s="45">
        <f t="shared" si="0"/>
        <v>1523.8095238095239</v>
      </c>
      <c r="M38" s="66">
        <f>IF($C37&gt;J37,3,IF($C37&gt;J38,2,IF($C37&gt;J39,1,0)))</f>
        <v>0</v>
      </c>
      <c r="N38" s="40">
        <v>11200</v>
      </c>
      <c r="O38" s="41">
        <v>6.6</v>
      </c>
      <c r="P38" s="45">
        <f t="shared" si="1"/>
        <v>1696.969696969697</v>
      </c>
      <c r="Q38" s="66">
        <f>IF($C37&gt;N37,3,IF($C37&gt;N38,2,IF($C37&gt;N39,1,0)))</f>
        <v>0</v>
      </c>
      <c r="R38" s="55">
        <v>11200</v>
      </c>
      <c r="S38" s="41">
        <v>5.8</v>
      </c>
      <c r="T38" s="61">
        <f t="shared" si="2"/>
        <v>1931.0344827586207</v>
      </c>
      <c r="U38" s="66">
        <f>IF($C37&gt;R37,3,IF($C37&gt;R38,2,IF($C37&gt;R39,1,0)))</f>
        <v>0</v>
      </c>
      <c r="V38" s="40">
        <v>11200</v>
      </c>
      <c r="W38" s="41">
        <v>5.0999999999999996</v>
      </c>
      <c r="X38" s="45">
        <f t="shared" si="3"/>
        <v>2196.0784313725489</v>
      </c>
      <c r="Y38" s="66">
        <f>IF($C37&gt;V37,3,IF($C37&gt;V38,2,IF($C37&gt;V39,1,0)))</f>
        <v>0</v>
      </c>
      <c r="Z38" s="40">
        <v>11200</v>
      </c>
      <c r="AA38" s="41">
        <v>4.4000000000000004</v>
      </c>
      <c r="AB38" s="45">
        <f t="shared" si="4"/>
        <v>2545.454545454545</v>
      </c>
      <c r="AC38" s="66">
        <f>IF($C37&gt;Z37,3,IF($C37&gt;Z38,2,IF($C37&gt;Z39,1,0)))</f>
        <v>0</v>
      </c>
      <c r="AL38" s="23"/>
    </row>
    <row r="39" spans="1:38" ht="15.75" thickBot="1" x14ac:dyDescent="0.3">
      <c r="A39" s="228"/>
      <c r="B39" s="231"/>
      <c r="C39" s="14"/>
      <c r="D39" s="33">
        <f>C37/D36</f>
        <v>21.959858323494689</v>
      </c>
      <c r="E39" s="29" t="s">
        <v>7</v>
      </c>
      <c r="F39" s="7">
        <v>7300</v>
      </c>
      <c r="G39" s="8">
        <v>14</v>
      </c>
      <c r="H39" s="47">
        <f t="shared" si="5"/>
        <v>521.42857142857144</v>
      </c>
      <c r="I39" s="17">
        <f>IF(I38=1,($C37-F39)/(F38-F39),IF(I38=2,($C37-F38)/(F37-F38),IF(I38=3,($C37-F37)/(F36-F37),0)))</f>
        <v>0</v>
      </c>
      <c r="J39" s="7">
        <v>6700</v>
      </c>
      <c r="K39" s="8">
        <v>8</v>
      </c>
      <c r="L39" s="47">
        <f t="shared" si="0"/>
        <v>837.5</v>
      </c>
      <c r="M39" s="17">
        <f>IF(M38=1,($C37-J39)/(J38-J39),IF(M38=2,($C37-J38)/(J37-J38),IF(M38=3,($C37-J37)/(J36-J37),0)))</f>
        <v>0</v>
      </c>
      <c r="N39" s="7">
        <v>6400</v>
      </c>
      <c r="O39" s="8">
        <v>6.65</v>
      </c>
      <c r="P39" s="47">
        <f t="shared" si="1"/>
        <v>962.40601503759399</v>
      </c>
      <c r="Q39" s="17">
        <f>IF(Q38=1,($C37-N39)/(N38-N39),IF(Q38=2,($C37-N38)/(N37-N38),IF(Q38=3,($C37-N37)/(N36-N37),0)))</f>
        <v>0</v>
      </c>
      <c r="R39" s="58">
        <v>6000</v>
      </c>
      <c r="S39" s="8">
        <v>5.3</v>
      </c>
      <c r="T39" s="63">
        <f t="shared" si="2"/>
        <v>1132.0754716981132</v>
      </c>
      <c r="U39" s="17">
        <f>IF(U38=1,($C37-R39)/(R38-R39),IF(U38=2,($C37-R38)/(R37-R38),IF(U38=3,($C37-R37)/(R36-R37),0)))</f>
        <v>0</v>
      </c>
      <c r="V39" s="7">
        <v>5600</v>
      </c>
      <c r="W39" s="8">
        <v>4.4000000000000004</v>
      </c>
      <c r="X39" s="47">
        <f t="shared" si="3"/>
        <v>1272.7272727272725</v>
      </c>
      <c r="Y39" s="17">
        <f>IF(Y38=1,($C37-V39)/(V38-V39),IF(Y38=2,($C37-V38)/(V37-V38),IF(Y38=3,($C37-V37)/(V36-V37),0)))</f>
        <v>0</v>
      </c>
      <c r="Z39" s="7">
        <v>5100</v>
      </c>
      <c r="AA39" s="8">
        <v>3.45</v>
      </c>
      <c r="AB39" s="47">
        <f t="shared" si="4"/>
        <v>1478.2608695652173</v>
      </c>
      <c r="AC39" s="17">
        <f>IF(AC38=1,($C37-Z39)/(Z38-Z39),IF(AC38=2,($C37-Z38)/(Z37-Z38),IF(AC38=3,($C37-Z37)/(Z36-Z37),0)))</f>
        <v>0</v>
      </c>
      <c r="AG39" s="24"/>
      <c r="AH39" s="23"/>
      <c r="AK39" s="23"/>
      <c r="AL39" s="23"/>
    </row>
    <row r="40" spans="1:38" x14ac:dyDescent="0.25">
      <c r="B40" s="2"/>
      <c r="C40" s="1"/>
      <c r="D40" s="1"/>
      <c r="E40" s="1"/>
      <c r="G40" s="10"/>
      <c r="H40" s="9"/>
      <c r="I40" s="9"/>
      <c r="J40" s="9"/>
      <c r="K40" s="9"/>
    </row>
    <row r="41" spans="1:38" x14ac:dyDescent="0.25">
      <c r="B41" s="21" t="s">
        <v>10</v>
      </c>
      <c r="C41" s="1"/>
      <c r="D41" s="1"/>
      <c r="E41" s="1"/>
      <c r="G41" s="9"/>
      <c r="H41" s="9"/>
      <c r="I41" s="11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38" x14ac:dyDescent="0.25">
      <c r="B42" s="38" t="s">
        <v>11</v>
      </c>
      <c r="C42" s="1"/>
      <c r="D42" s="1"/>
      <c r="E42" s="1"/>
      <c r="G42" s="9"/>
      <c r="H42" s="9"/>
      <c r="I42" s="11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Y42" s="24"/>
    </row>
    <row r="43" spans="1:38" x14ac:dyDescent="0.25">
      <c r="B43" s="21" t="s">
        <v>12</v>
      </c>
      <c r="G43" s="9"/>
      <c r="H43" s="9"/>
      <c r="I43" s="11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38" x14ac:dyDescent="0.25">
      <c r="B44" s="21" t="s">
        <v>14</v>
      </c>
      <c r="G44" s="9"/>
      <c r="H44" s="9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Y44" s="24"/>
    </row>
    <row r="45" spans="1:38" x14ac:dyDescent="0.25">
      <c r="B45" s="21" t="s">
        <v>13</v>
      </c>
      <c r="G45" s="9"/>
      <c r="H45" s="9"/>
      <c r="I45" s="11"/>
      <c r="J45" s="9"/>
      <c r="K45" s="9"/>
    </row>
    <row r="46" spans="1:38" x14ac:dyDescent="0.25">
      <c r="G46" s="9"/>
      <c r="H46" s="9"/>
      <c r="I46" s="11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38" x14ac:dyDescent="0.25">
      <c r="Y47" s="24"/>
    </row>
  </sheetData>
  <mergeCells count="37">
    <mergeCell ref="V3:X3"/>
    <mergeCell ref="S4:S5"/>
    <mergeCell ref="Z3:AB3"/>
    <mergeCell ref="V4:V5"/>
    <mergeCell ref="W4:W5"/>
    <mergeCell ref="X4:X5"/>
    <mergeCell ref="Z4:Z5"/>
    <mergeCell ref="AA4:AA5"/>
    <mergeCell ref="AB4:AB5"/>
    <mergeCell ref="A3:B3"/>
    <mergeCell ref="F3:H3"/>
    <mergeCell ref="J3:L3"/>
    <mergeCell ref="C4:C5"/>
    <mergeCell ref="A4:B5"/>
    <mergeCell ref="F4:F5"/>
    <mergeCell ref="G4:G5"/>
    <mergeCell ref="H4:H5"/>
    <mergeCell ref="E4:E5"/>
    <mergeCell ref="J4:J5"/>
    <mergeCell ref="K4:K5"/>
    <mergeCell ref="N3:P3"/>
    <mergeCell ref="R3:T3"/>
    <mergeCell ref="L4:L5"/>
    <mergeCell ref="N4:N5"/>
    <mergeCell ref="O4:O5"/>
    <mergeCell ref="P4:P5"/>
    <mergeCell ref="R4:R5"/>
    <mergeCell ref="T4:T5"/>
    <mergeCell ref="A8:A39"/>
    <mergeCell ref="B8:B11"/>
    <mergeCell ref="B12:B15"/>
    <mergeCell ref="B16:B19"/>
    <mergeCell ref="B20:B23"/>
    <mergeCell ref="B24:B27"/>
    <mergeCell ref="B28:B31"/>
    <mergeCell ref="B32:B35"/>
    <mergeCell ref="B36:B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98"/>
  <sheetViews>
    <sheetView workbookViewId="0">
      <selection activeCell="C9" sqref="C9:Z9"/>
    </sheetView>
  </sheetViews>
  <sheetFormatPr defaultRowHeight="15" x14ac:dyDescent="0.25"/>
  <cols>
    <col min="2" max="2" width="12.85546875" bestFit="1" customWidth="1"/>
    <col min="3" max="3" width="6.85546875" bestFit="1" customWidth="1"/>
    <col min="4" max="4" width="7.5703125" bestFit="1" customWidth="1"/>
    <col min="5" max="5" width="8.42578125" bestFit="1" customWidth="1"/>
    <col min="6" max="6" width="8.140625" bestFit="1" customWidth="1"/>
    <col min="7" max="7" width="7.5703125" bestFit="1" customWidth="1"/>
    <col min="8" max="8" width="8.42578125" bestFit="1" customWidth="1"/>
    <col min="9" max="9" width="8.140625" bestFit="1" customWidth="1"/>
    <col min="10" max="10" width="7.5703125" bestFit="1" customWidth="1"/>
    <col min="11" max="11" width="8.42578125" bestFit="1" customWidth="1"/>
    <col min="12" max="12" width="8.140625" bestFit="1" customWidth="1"/>
    <col min="13" max="20" width="6" bestFit="1" customWidth="1"/>
    <col min="21" max="21" width="5.5703125" bestFit="1" customWidth="1"/>
    <col min="22" max="26" width="6" bestFit="1" customWidth="1"/>
    <col min="29" max="30" width="7" bestFit="1" customWidth="1"/>
  </cols>
  <sheetData>
    <row r="3" spans="1:27" x14ac:dyDescent="0.25">
      <c r="A3" s="21" t="s">
        <v>18</v>
      </c>
    </row>
    <row r="4" spans="1:27" x14ac:dyDescent="0.25">
      <c r="A4" t="s">
        <v>31</v>
      </c>
      <c r="C4">
        <f>'Initial Data'!C1</f>
        <v>7440</v>
      </c>
    </row>
    <row r="5" spans="1:27" x14ac:dyDescent="0.25">
      <c r="A5" t="s">
        <v>32</v>
      </c>
      <c r="C5">
        <f>'Initial Data'!P1</f>
        <v>24000</v>
      </c>
    </row>
    <row r="7" spans="1:27" ht="15.75" thickBot="1" x14ac:dyDescent="0.3">
      <c r="C7" s="21" t="s">
        <v>42</v>
      </c>
    </row>
    <row r="8" spans="1:27" x14ac:dyDescent="0.25">
      <c r="A8" t="s">
        <v>25</v>
      </c>
      <c r="C8" s="164">
        <v>1</v>
      </c>
      <c r="D8" s="175">
        <v>2</v>
      </c>
      <c r="E8" s="175">
        <v>3</v>
      </c>
      <c r="F8" s="175">
        <v>4</v>
      </c>
      <c r="G8" s="175">
        <v>5</v>
      </c>
      <c r="H8" s="175">
        <v>6</v>
      </c>
      <c r="I8" s="175">
        <v>7</v>
      </c>
      <c r="J8" s="175">
        <v>8</v>
      </c>
      <c r="K8" s="175">
        <v>9</v>
      </c>
      <c r="L8" s="175">
        <v>10</v>
      </c>
      <c r="M8" s="175">
        <v>11</v>
      </c>
      <c r="N8" s="175">
        <v>12</v>
      </c>
      <c r="O8" s="175">
        <v>13</v>
      </c>
      <c r="P8" s="175">
        <v>14</v>
      </c>
      <c r="Q8" s="175">
        <v>15</v>
      </c>
      <c r="R8" s="175">
        <v>16</v>
      </c>
      <c r="S8" s="175">
        <v>17</v>
      </c>
      <c r="T8" s="175">
        <v>18</v>
      </c>
      <c r="U8" s="175">
        <v>19</v>
      </c>
      <c r="V8" s="175">
        <v>20</v>
      </c>
      <c r="W8" s="175">
        <v>21</v>
      </c>
      <c r="X8" s="175">
        <v>22</v>
      </c>
      <c r="Y8" s="175">
        <v>23</v>
      </c>
      <c r="Z8" s="176">
        <v>24</v>
      </c>
    </row>
    <row r="9" spans="1:27" x14ac:dyDescent="0.25">
      <c r="A9" t="s">
        <v>40</v>
      </c>
      <c r="C9" s="177">
        <v>21</v>
      </c>
      <c r="D9" s="177">
        <v>21</v>
      </c>
      <c r="E9" s="177">
        <v>21</v>
      </c>
      <c r="F9" s="177">
        <v>21</v>
      </c>
      <c r="G9" s="177">
        <v>21</v>
      </c>
      <c r="H9" s="177">
        <v>21</v>
      </c>
      <c r="I9" s="177">
        <v>21</v>
      </c>
      <c r="J9" s="177">
        <v>21</v>
      </c>
      <c r="K9" s="177">
        <v>21</v>
      </c>
      <c r="L9" s="177">
        <v>21</v>
      </c>
      <c r="M9" s="177">
        <v>21</v>
      </c>
      <c r="N9" s="177">
        <v>21</v>
      </c>
      <c r="O9" s="177">
        <v>21</v>
      </c>
      <c r="P9" s="177">
        <v>21</v>
      </c>
      <c r="Q9" s="177">
        <v>21</v>
      </c>
      <c r="R9" s="177">
        <v>21</v>
      </c>
      <c r="S9" s="177">
        <v>21</v>
      </c>
      <c r="T9" s="177">
        <v>21</v>
      </c>
      <c r="U9" s="177">
        <v>21</v>
      </c>
      <c r="V9" s="177">
        <v>21</v>
      </c>
      <c r="W9" s="177">
        <v>21</v>
      </c>
      <c r="X9" s="177">
        <v>21</v>
      </c>
      <c r="Y9" s="177">
        <v>21</v>
      </c>
      <c r="Z9" s="177">
        <v>21</v>
      </c>
      <c r="AA9" s="9"/>
    </row>
    <row r="10" spans="1:27" x14ac:dyDescent="0.25">
      <c r="A10" t="s">
        <v>41</v>
      </c>
      <c r="C10" s="115">
        <v>3</v>
      </c>
      <c r="D10" s="115">
        <v>3</v>
      </c>
      <c r="E10" s="115">
        <v>3</v>
      </c>
      <c r="F10" s="115">
        <v>3</v>
      </c>
      <c r="G10" s="115">
        <v>3</v>
      </c>
      <c r="H10" s="115">
        <v>3</v>
      </c>
      <c r="I10" s="115">
        <v>3</v>
      </c>
      <c r="J10" s="115">
        <v>3</v>
      </c>
      <c r="K10" s="115">
        <v>3</v>
      </c>
      <c r="L10" s="115">
        <v>3</v>
      </c>
      <c r="M10" s="115">
        <v>3</v>
      </c>
      <c r="N10" s="115">
        <v>3</v>
      </c>
      <c r="O10" s="115">
        <v>3</v>
      </c>
      <c r="P10" s="115">
        <v>3</v>
      </c>
      <c r="Q10" s="115">
        <v>3</v>
      </c>
      <c r="R10" s="115">
        <v>3</v>
      </c>
      <c r="S10" s="115">
        <v>3</v>
      </c>
      <c r="T10" s="115">
        <v>3</v>
      </c>
      <c r="U10" s="115">
        <v>3</v>
      </c>
      <c r="V10" s="115">
        <v>3</v>
      </c>
      <c r="W10" s="115">
        <v>3</v>
      </c>
      <c r="X10" s="115">
        <v>3</v>
      </c>
      <c r="Y10" s="115">
        <v>3</v>
      </c>
      <c r="Z10" s="115">
        <v>3</v>
      </c>
      <c r="AA10" s="79" t="s">
        <v>26</v>
      </c>
    </row>
    <row r="11" spans="1:27" ht="15.75" x14ac:dyDescent="0.3">
      <c r="A11" t="s">
        <v>4</v>
      </c>
      <c r="C11" s="178">
        <f>IF(C$9=18,LOOKUP(C$10,$C$20:$C$55,$D$20:$D$55),IF(C$9=19,LOOKUP(C$10,$C$20:$C$55,$G$20:$G$55),IF(C$9=20,LOOKUP(C$10,$C$20:$C$55,$J$20:$J$55),IF(C$9=21,LOOKUP(C$10,$C$20:$C$55,$M$20:$M$55),IF(C$9=22,LOOKUP(C$10,$C$20:$C$55,$P$20:$P$55),IF(C$9=23,LOOKUP(C$10,$C$20:$C$55,$S$20:$S$55),0))))))</f>
        <v>3.5429258568996436</v>
      </c>
      <c r="D11" s="84">
        <f t="shared" ref="D11:Z11" si="0">IF(D$9=18,LOOKUP(D$10,$C$20:$C$55,$D$20:$D$55),IF(D$9=19,LOOKUP(D$10,$C$20:$C$55,$G$20:$G$55),IF(D$9=20,LOOKUP(D$10,$C$20:$C$55,$J$20:$J$55),IF(D$9=21,LOOKUP(D$10,$C$20:$C$55,$M$20:$M$55),IF(D$9=22,LOOKUP(D$10,$C$20:$C$55,$P$20:$P$55),IF(D$9=23,LOOKUP(D$10,$C$20:$C$55,$S$20:$S$55),0))))))</f>
        <v>3.5429258568996436</v>
      </c>
      <c r="E11" s="84">
        <f t="shared" si="0"/>
        <v>3.5429258568996436</v>
      </c>
      <c r="F11" s="84">
        <f t="shared" si="0"/>
        <v>3.5429258568996436</v>
      </c>
      <c r="G11" s="84">
        <f t="shared" si="0"/>
        <v>3.5429258568996436</v>
      </c>
      <c r="H11" s="84">
        <f t="shared" si="0"/>
        <v>3.5429258568996436</v>
      </c>
      <c r="I11" s="84">
        <f t="shared" si="0"/>
        <v>3.5429258568996436</v>
      </c>
      <c r="J11" s="84">
        <f t="shared" si="0"/>
        <v>3.5429258568996436</v>
      </c>
      <c r="K11" s="84">
        <f t="shared" si="0"/>
        <v>3.5429258568996436</v>
      </c>
      <c r="L11" s="84">
        <f t="shared" si="0"/>
        <v>3.5429258568996436</v>
      </c>
      <c r="M11" s="84">
        <f t="shared" si="0"/>
        <v>3.5429258568996436</v>
      </c>
      <c r="N11" s="84">
        <f t="shared" si="0"/>
        <v>3.5429258568996436</v>
      </c>
      <c r="O11" s="84">
        <f t="shared" si="0"/>
        <v>3.5429258568996436</v>
      </c>
      <c r="P11" s="84">
        <f t="shared" si="0"/>
        <v>3.5429258568996436</v>
      </c>
      <c r="Q11" s="84">
        <f t="shared" si="0"/>
        <v>3.5429258568996436</v>
      </c>
      <c r="R11" s="84">
        <f t="shared" si="0"/>
        <v>3.5429258568996436</v>
      </c>
      <c r="S11" s="84">
        <f t="shared" si="0"/>
        <v>3.5429258568996436</v>
      </c>
      <c r="T11" s="84">
        <f t="shared" si="0"/>
        <v>3.5429258568996436</v>
      </c>
      <c r="U11" s="84">
        <f t="shared" si="0"/>
        <v>3.5429258568996436</v>
      </c>
      <c r="V11" s="84">
        <f t="shared" si="0"/>
        <v>3.5429258568996436</v>
      </c>
      <c r="W11" s="84">
        <f t="shared" si="0"/>
        <v>3.5429258568996436</v>
      </c>
      <c r="X11" s="84">
        <f t="shared" si="0"/>
        <v>3.5429258568996436</v>
      </c>
      <c r="Y11" s="84">
        <f t="shared" si="0"/>
        <v>3.5429258568996436</v>
      </c>
      <c r="Z11" s="179">
        <f t="shared" si="0"/>
        <v>3.5429258568996436</v>
      </c>
      <c r="AA11" s="80">
        <f>AA14/AA13</f>
        <v>3.5429258568996436</v>
      </c>
    </row>
    <row r="12" spans="1:27" ht="15.75" x14ac:dyDescent="0.3">
      <c r="A12" t="s">
        <v>0</v>
      </c>
      <c r="C12" s="178">
        <f>IF(C$9=18,LOOKUP(C$10,$C$20:$C$55,$E$20:$E$55),IF(C$9=19,LOOKUP(C$10,$C$20:$C$55,$H$20:$H$55),IF(C$9=20,LOOKUP(C$10,$C$20:$C$55,$K$20:$K$55),IF(C$9=21,LOOKUP(C$10,$C$20:$C$55,$N$20:$N$55),IF(C$9=22,LOOKUP(C$10,$C$20:$C$55,$Q$20:$Q$55),IF(C$9=23,LOOKUP(C$10,$C$20:$C$55,$T$20:$T$55),0))))))</f>
        <v>37.174491836565679</v>
      </c>
      <c r="D12" s="84">
        <f t="shared" ref="D12:Z12" si="1">IF(D$9=18,LOOKUP(D$10,$C$20:$C$55,$E$20:$E$55),IF(D$9=19,LOOKUP(D$10,$C$20:$C$55,$H$20:$H$55),IF(D$9=20,LOOKUP(D$10,$C$20:$C$55,$K$20:$K$55),IF(D$9=21,LOOKUP(D$10,$C$20:$C$55,$N$20:$N$55),IF(D$9=22,LOOKUP(D$10,$C$20:$C$55,$Q$20:$Q$55),IF(D$9=23,LOOKUP(D$10,$C$20:$C$55,$T$20:$T$55),0))))))</f>
        <v>37.174491836565679</v>
      </c>
      <c r="E12" s="84">
        <f t="shared" si="1"/>
        <v>37.174491836565679</v>
      </c>
      <c r="F12" s="84">
        <f t="shared" si="1"/>
        <v>37.174491836565679</v>
      </c>
      <c r="G12" s="84">
        <f t="shared" si="1"/>
        <v>37.174491836565679</v>
      </c>
      <c r="H12" s="84">
        <f t="shared" si="1"/>
        <v>37.174491836565679</v>
      </c>
      <c r="I12" s="84">
        <f t="shared" si="1"/>
        <v>37.174491836565679</v>
      </c>
      <c r="J12" s="84">
        <f t="shared" si="1"/>
        <v>37.174491836565679</v>
      </c>
      <c r="K12" s="84">
        <f t="shared" si="1"/>
        <v>37.174491836565679</v>
      </c>
      <c r="L12" s="84">
        <f t="shared" si="1"/>
        <v>37.174491836565679</v>
      </c>
      <c r="M12" s="84">
        <f t="shared" si="1"/>
        <v>37.174491836565679</v>
      </c>
      <c r="N12" s="84">
        <f t="shared" si="1"/>
        <v>37.174491836565679</v>
      </c>
      <c r="O12" s="84">
        <f t="shared" si="1"/>
        <v>37.174491836565679</v>
      </c>
      <c r="P12" s="84">
        <f t="shared" si="1"/>
        <v>37.174491836565679</v>
      </c>
      <c r="Q12" s="84">
        <f t="shared" si="1"/>
        <v>37.174491836565679</v>
      </c>
      <c r="R12" s="84">
        <f t="shared" si="1"/>
        <v>37.174491836565679</v>
      </c>
      <c r="S12" s="84">
        <f t="shared" si="1"/>
        <v>37.174491836565679</v>
      </c>
      <c r="T12" s="84">
        <f t="shared" si="1"/>
        <v>37.174491836565679</v>
      </c>
      <c r="U12" s="84">
        <f t="shared" si="1"/>
        <v>37.174491836565679</v>
      </c>
      <c r="V12" s="84">
        <f t="shared" si="1"/>
        <v>37.174491836565679</v>
      </c>
      <c r="W12" s="84">
        <f t="shared" si="1"/>
        <v>37.174491836565679</v>
      </c>
      <c r="X12" s="84">
        <f t="shared" si="1"/>
        <v>37.174491836565679</v>
      </c>
      <c r="Y12" s="84">
        <f t="shared" si="1"/>
        <v>37.174491836565679</v>
      </c>
      <c r="Z12" s="179">
        <f t="shared" si="1"/>
        <v>37.174491836565679</v>
      </c>
      <c r="AA12" s="79" t="s">
        <v>27</v>
      </c>
    </row>
    <row r="13" spans="1:27" ht="15.75" x14ac:dyDescent="0.3">
      <c r="A13" t="s">
        <v>19</v>
      </c>
      <c r="C13" s="180">
        <f>IF(C$9=18,LOOKUP(C$10,$C$20:$C$55,$F$20:$F$55),IF(C$9=19,LOOKUP(C$10,$C$20:$C$55,$I$20:$I$55),IF(C$9=20,LOOKUP(C$10,$C$20:$C$55,$L$20:$L$55),IF(C$9=21,LOOKUP(C$10,$C$20:$C$55,$O$20:$O$55),IF(C$9=22,LOOKUP(C$10,$C$20:$C$55,$R$20:$R$55),IF(C$9=23,LOOKUP(C$10,$C$20:$C$55,$U$20:$U$55),0))))))</f>
        <v>1561.9531768478139</v>
      </c>
      <c r="D13" s="85">
        <f t="shared" ref="D13:Z13" si="2">IF(D$9=18,LOOKUP(D$10,$C$20:$C$55,$F$20:$F$55),IF(D$9=19,LOOKUP(D$10,$C$20:$C$55,$I$20:$I$55),IF(D$9=20,LOOKUP(D$10,$C$20:$C$55,$L$20:$L$55),IF(D$9=21,LOOKUP(D$10,$C$20:$C$55,$O$20:$O$55),IF(D$9=22,LOOKUP(D$10,$C$20:$C$55,$R$20:$R$55),IF(D$9=23,LOOKUP(D$10,$C$20:$C$55,$U$20:$U$55),0))))))</f>
        <v>1561.9531768478139</v>
      </c>
      <c r="E13" s="85">
        <f t="shared" si="2"/>
        <v>1561.9531768478139</v>
      </c>
      <c r="F13" s="85">
        <f t="shared" si="2"/>
        <v>1561.9531768478139</v>
      </c>
      <c r="G13" s="85">
        <f t="shared" si="2"/>
        <v>1561.9531768478139</v>
      </c>
      <c r="H13" s="85">
        <f t="shared" si="2"/>
        <v>1561.9531768478139</v>
      </c>
      <c r="I13" s="85">
        <f t="shared" si="2"/>
        <v>1561.9531768478139</v>
      </c>
      <c r="J13" s="85">
        <f t="shared" si="2"/>
        <v>1561.9531768478139</v>
      </c>
      <c r="K13" s="85">
        <f t="shared" si="2"/>
        <v>1561.9531768478139</v>
      </c>
      <c r="L13" s="85">
        <f t="shared" si="2"/>
        <v>1561.9531768478139</v>
      </c>
      <c r="M13" s="85">
        <f t="shared" si="2"/>
        <v>1561.9531768478139</v>
      </c>
      <c r="N13" s="85">
        <f t="shared" si="2"/>
        <v>1561.9531768478139</v>
      </c>
      <c r="O13" s="85">
        <f t="shared" si="2"/>
        <v>1561.9531768478139</v>
      </c>
      <c r="P13" s="85">
        <f t="shared" si="2"/>
        <v>1561.9531768478139</v>
      </c>
      <c r="Q13" s="85">
        <f t="shared" si="2"/>
        <v>1561.9531768478139</v>
      </c>
      <c r="R13" s="85">
        <f t="shared" si="2"/>
        <v>1561.9531768478139</v>
      </c>
      <c r="S13" s="85">
        <f t="shared" si="2"/>
        <v>1561.9531768478139</v>
      </c>
      <c r="T13" s="85">
        <f t="shared" si="2"/>
        <v>1561.9531768478139</v>
      </c>
      <c r="U13" s="85">
        <f t="shared" si="2"/>
        <v>1561.9531768478139</v>
      </c>
      <c r="V13" s="85">
        <f t="shared" si="2"/>
        <v>1561.9531768478139</v>
      </c>
      <c r="W13" s="85">
        <f t="shared" si="2"/>
        <v>1561.9531768478139</v>
      </c>
      <c r="X13" s="85">
        <f t="shared" si="2"/>
        <v>1561.9531768478139</v>
      </c>
      <c r="Y13" s="85">
        <f t="shared" si="2"/>
        <v>1561.9531768478139</v>
      </c>
      <c r="Z13" s="181">
        <f t="shared" si="2"/>
        <v>1561.9531768478139</v>
      </c>
      <c r="AA13" s="82">
        <f>SUM(C13:Z13)</f>
        <v>37486.876244347543</v>
      </c>
    </row>
    <row r="14" spans="1:27" ht="15.75" thickBot="1" x14ac:dyDescent="0.3">
      <c r="A14" t="s">
        <v>28</v>
      </c>
      <c r="C14" s="182">
        <f>C13*C11</f>
        <v>5533.8842975206617</v>
      </c>
      <c r="D14" s="183">
        <f t="shared" ref="D14:Z14" si="3">D13*D11</f>
        <v>5533.8842975206617</v>
      </c>
      <c r="E14" s="183">
        <f t="shared" si="3"/>
        <v>5533.8842975206617</v>
      </c>
      <c r="F14" s="183">
        <f t="shared" si="3"/>
        <v>5533.8842975206617</v>
      </c>
      <c r="G14" s="183">
        <f t="shared" si="3"/>
        <v>5533.8842975206617</v>
      </c>
      <c r="H14" s="183">
        <f t="shared" si="3"/>
        <v>5533.8842975206617</v>
      </c>
      <c r="I14" s="183">
        <f t="shared" si="3"/>
        <v>5533.8842975206617</v>
      </c>
      <c r="J14" s="183">
        <f t="shared" si="3"/>
        <v>5533.8842975206617</v>
      </c>
      <c r="K14" s="183">
        <f t="shared" si="3"/>
        <v>5533.8842975206617</v>
      </c>
      <c r="L14" s="183">
        <f t="shared" si="3"/>
        <v>5533.8842975206617</v>
      </c>
      <c r="M14" s="183">
        <f t="shared" si="3"/>
        <v>5533.8842975206617</v>
      </c>
      <c r="N14" s="183">
        <f t="shared" si="3"/>
        <v>5533.8842975206617</v>
      </c>
      <c r="O14" s="183">
        <f t="shared" si="3"/>
        <v>5533.8842975206617</v>
      </c>
      <c r="P14" s="183">
        <f t="shared" si="3"/>
        <v>5533.8842975206617</v>
      </c>
      <c r="Q14" s="183">
        <f t="shared" si="3"/>
        <v>5533.8842975206617</v>
      </c>
      <c r="R14" s="183">
        <f t="shared" si="3"/>
        <v>5533.8842975206617</v>
      </c>
      <c r="S14" s="183">
        <f t="shared" si="3"/>
        <v>5533.8842975206617</v>
      </c>
      <c r="T14" s="183">
        <f t="shared" si="3"/>
        <v>5533.8842975206617</v>
      </c>
      <c r="U14" s="183">
        <f t="shared" si="3"/>
        <v>5533.8842975206617</v>
      </c>
      <c r="V14" s="183">
        <f t="shared" si="3"/>
        <v>5533.8842975206617</v>
      </c>
      <c r="W14" s="183">
        <f t="shared" si="3"/>
        <v>5533.8842975206617</v>
      </c>
      <c r="X14" s="183">
        <f t="shared" si="3"/>
        <v>5533.8842975206617</v>
      </c>
      <c r="Y14" s="183">
        <f t="shared" si="3"/>
        <v>5533.8842975206617</v>
      </c>
      <c r="Z14" s="184">
        <f t="shared" si="3"/>
        <v>5533.8842975206617</v>
      </c>
      <c r="AA14" s="82">
        <f>SUM(C14:Z14)</f>
        <v>132813.22314049592</v>
      </c>
    </row>
    <row r="15" spans="1:27" x14ac:dyDescent="0.25"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82">
        <f>SUM(I14:Z14)</f>
        <v>99609.917355371945</v>
      </c>
    </row>
    <row r="16" spans="1:27" x14ac:dyDescent="0.25">
      <c r="C16" s="163">
        <v>6149</v>
      </c>
      <c r="D16" s="163">
        <v>6149</v>
      </c>
      <c r="E16" s="163">
        <v>6149</v>
      </c>
      <c r="F16" s="163">
        <v>6149</v>
      </c>
      <c r="G16" s="163">
        <v>6149</v>
      </c>
      <c r="H16" s="163">
        <v>6149</v>
      </c>
      <c r="I16" s="163">
        <v>6149</v>
      </c>
      <c r="J16" s="163">
        <v>6149</v>
      </c>
      <c r="K16" s="163">
        <v>6149</v>
      </c>
      <c r="L16" s="163">
        <v>6149</v>
      </c>
      <c r="M16" s="163">
        <v>6149</v>
      </c>
      <c r="N16" s="163">
        <v>6149</v>
      </c>
      <c r="O16" s="163">
        <v>6149</v>
      </c>
      <c r="P16" s="163">
        <v>6149</v>
      </c>
      <c r="Q16" s="163">
        <v>6149</v>
      </c>
      <c r="R16" s="163">
        <v>6149</v>
      </c>
      <c r="S16" s="163">
        <v>6149</v>
      </c>
      <c r="T16" s="163">
        <v>6149</v>
      </c>
      <c r="U16" s="163">
        <v>6149</v>
      </c>
      <c r="V16" s="163">
        <v>6149</v>
      </c>
      <c r="W16" s="163">
        <v>6149</v>
      </c>
      <c r="X16" s="163">
        <v>6149</v>
      </c>
      <c r="Y16" s="163">
        <v>6149</v>
      </c>
      <c r="Z16" s="163">
        <v>6149</v>
      </c>
      <c r="AA16" s="82">
        <f>SUM(C16:Z16)</f>
        <v>147576</v>
      </c>
    </row>
    <row r="17" spans="1:29" ht="15.75" thickBot="1" x14ac:dyDescent="0.3">
      <c r="C17" s="21" t="s">
        <v>39</v>
      </c>
    </row>
    <row r="18" spans="1:29" ht="15.75" thickBot="1" x14ac:dyDescent="0.3">
      <c r="A18" s="21"/>
      <c r="C18" s="18" t="s">
        <v>30</v>
      </c>
      <c r="D18" s="248">
        <v>18</v>
      </c>
      <c r="E18" s="249"/>
      <c r="F18" s="250"/>
      <c r="G18" s="248">
        <v>19</v>
      </c>
      <c r="H18" s="249"/>
      <c r="I18" s="250"/>
      <c r="J18" s="248">
        <v>20</v>
      </c>
      <c r="K18" s="249"/>
      <c r="L18" s="250"/>
      <c r="M18" s="248">
        <v>21</v>
      </c>
      <c r="N18" s="249"/>
      <c r="O18" s="250"/>
      <c r="P18" s="248">
        <v>22</v>
      </c>
      <c r="Q18" s="249"/>
      <c r="R18" s="250"/>
      <c r="S18" s="248">
        <v>23</v>
      </c>
      <c r="T18" s="249"/>
      <c r="U18" s="250"/>
    </row>
    <row r="19" spans="1:29" x14ac:dyDescent="0.25">
      <c r="C19" s="103" t="s">
        <v>29</v>
      </c>
      <c r="D19" s="106" t="s">
        <v>4</v>
      </c>
      <c r="E19" s="102" t="s">
        <v>0</v>
      </c>
      <c r="F19" s="107" t="s">
        <v>5</v>
      </c>
      <c r="G19" s="106" t="s">
        <v>4</v>
      </c>
      <c r="H19" s="102" t="s">
        <v>0</v>
      </c>
      <c r="I19" s="107" t="s">
        <v>5</v>
      </c>
      <c r="J19" s="106" t="s">
        <v>4</v>
      </c>
      <c r="K19" s="102" t="s">
        <v>0</v>
      </c>
      <c r="L19" s="107" t="s">
        <v>5</v>
      </c>
      <c r="M19" s="106" t="s">
        <v>4</v>
      </c>
      <c r="N19" s="102" t="s">
        <v>0</v>
      </c>
      <c r="O19" s="107" t="s">
        <v>5</v>
      </c>
      <c r="P19" s="106" t="s">
        <v>4</v>
      </c>
      <c r="Q19" s="102" t="s">
        <v>0</v>
      </c>
      <c r="R19" s="107" t="s">
        <v>5</v>
      </c>
      <c r="S19" s="106" t="s">
        <v>4</v>
      </c>
      <c r="T19" s="102" t="s">
        <v>0</v>
      </c>
      <c r="U19" s="107" t="s">
        <v>5</v>
      </c>
    </row>
    <row r="20" spans="1:29" x14ac:dyDescent="0.25">
      <c r="C20" s="104">
        <v>-15</v>
      </c>
      <c r="D20" s="108">
        <f>'Detailed Data'!D8</f>
        <v>2.0263882537898712</v>
      </c>
      <c r="E20" s="101">
        <f>'Detailed Data'!D9</f>
        <v>43.782442415583795</v>
      </c>
      <c r="F20" s="109">
        <f>'Detailed Data'!D11</f>
        <v>5006.6686512221522</v>
      </c>
      <c r="G20" s="108">
        <f>'Detailed Data'!$D157</f>
        <v>1.9373479813222445</v>
      </c>
      <c r="H20" s="101">
        <f>'Detailed Data'!$D158</f>
        <v>45.381356079095568</v>
      </c>
      <c r="I20" s="109">
        <f>'Detailed Data'!$D160</f>
        <v>5395.4646572317633</v>
      </c>
      <c r="J20" s="108">
        <f>'Detailed Data'!$D306</f>
        <v>1.8603486897787755</v>
      </c>
      <c r="K20" s="101">
        <f>'Detailed Data'!$D307</f>
        <v>46.976217832393658</v>
      </c>
      <c r="L20" s="109">
        <f>'Detailed Data'!$D309</f>
        <v>5784.0396467782439</v>
      </c>
      <c r="M20" s="108">
        <f>'Detailed Data'!$D455</f>
        <v>1.7806828835703676</v>
      </c>
      <c r="N20" s="101">
        <f>'Detailed Data'!$D456</f>
        <v>48.567169730630567</v>
      </c>
      <c r="O20" s="109">
        <f>'Detailed Data'!$D458</f>
        <v>6215.4630098144344</v>
      </c>
      <c r="P20" s="108">
        <f>'Detailed Data'!$D604</f>
        <v>1.6742945177483624</v>
      </c>
      <c r="Q20" s="101">
        <f>'Detailed Data'!$D605</f>
        <v>50.154345051208608</v>
      </c>
      <c r="R20" s="109">
        <f>'Detailed Data'!$D607</f>
        <v>6794.0296590518265</v>
      </c>
      <c r="S20" s="108">
        <f>'Detailed Data'!$D753</f>
        <v>1.5550387232732954</v>
      </c>
      <c r="T20" s="101">
        <f>'Detailed Data'!$D754</f>
        <v>51.737869058215821</v>
      </c>
      <c r="U20" s="109">
        <f>'Detailed Data'!$D756</f>
        <v>7512.7676586134558</v>
      </c>
    </row>
    <row r="21" spans="1:29" x14ac:dyDescent="0.25">
      <c r="C21" s="104">
        <v>-14</v>
      </c>
      <c r="D21" s="108">
        <f>'Detailed Data'!D12</f>
        <v>2.0926323630502797</v>
      </c>
      <c r="E21" s="101">
        <f>'Detailed Data'!D13</f>
        <v>43.179325146105043</v>
      </c>
      <c r="F21" s="109">
        <f>'Detailed Data'!D15</f>
        <v>4701.263682353383</v>
      </c>
      <c r="G21" s="108">
        <f>'Detailed Data'!$D161</f>
        <v>2.0489161958528839</v>
      </c>
      <c r="H21" s="101">
        <f>'Detailed Data'!$D162</f>
        <v>44.782442415583795</v>
      </c>
      <c r="I21" s="109">
        <f>'Detailed Data'!$D164</f>
        <v>4951.6200643000866</v>
      </c>
      <c r="J21" s="108">
        <f>'Detailed Data'!$D310</f>
        <v>2.0130552775364112</v>
      </c>
      <c r="K21" s="101">
        <f>'Detailed Data'!$D311</f>
        <v>46.381356079095568</v>
      </c>
      <c r="L21" s="109">
        <f>'Detailed Data'!$D313</f>
        <v>5192.5511825863932</v>
      </c>
      <c r="M21" s="108">
        <f>'Detailed Data'!$D459</f>
        <v>1.9783566469449148</v>
      </c>
      <c r="N21" s="101">
        <f>'Detailed Data'!$D460</f>
        <v>47.976217832393658</v>
      </c>
      <c r="O21" s="109">
        <f>'Detailed Data'!$D462</f>
        <v>5439.0246546946337</v>
      </c>
      <c r="P21" s="108">
        <f>'Detailed Data'!$D608</f>
        <v>1.9440930692263589</v>
      </c>
      <c r="Q21" s="101">
        <f>'Detailed Data'!$D609</f>
        <v>49.567169730630567</v>
      </c>
      <c r="R21" s="109">
        <f>'Detailed Data'!$D611</f>
        <v>5693.0240481983101</v>
      </c>
      <c r="S21" s="108">
        <f>'Detailed Data'!$D757</f>
        <v>1.881891208000356</v>
      </c>
      <c r="T21" s="101">
        <f>'Detailed Data'!$D758</f>
        <v>51.154345051208608</v>
      </c>
      <c r="U21" s="109">
        <f>'Detailed Data'!$D760</f>
        <v>6044.5612175728374</v>
      </c>
    </row>
    <row r="22" spans="1:29" x14ac:dyDescent="0.25">
      <c r="C22" s="104">
        <v>-13</v>
      </c>
      <c r="D22" s="108">
        <f>'Detailed Data'!D16</f>
        <v>2.1412140916975253</v>
      </c>
      <c r="E22" s="101">
        <f>'Detailed Data'!D17</f>
        <v>42.571841956881485</v>
      </c>
      <c r="F22" s="109">
        <f>'Detailed Data'!D19</f>
        <v>4451.0161545037199</v>
      </c>
      <c r="G22" s="108">
        <f>'Detailed Data'!$D165</f>
        <v>2.0958406075499028</v>
      </c>
      <c r="H22" s="101">
        <f>'Detailed Data'!$D166</f>
        <v>44.179325146105043</v>
      </c>
      <c r="I22" s="109">
        <f>'Detailed Data'!$D168</f>
        <v>4694.0671411203075</v>
      </c>
      <c r="J22" s="108">
        <f>'Detailed Data'!$D314</f>
        <v>2.0556177706111369</v>
      </c>
      <c r="K22" s="101">
        <f>'Detailed Data'!$D315</f>
        <v>45.782442415583795</v>
      </c>
      <c r="L22" s="109">
        <f>'Detailed Data'!$D317</f>
        <v>4935.4771546065658</v>
      </c>
      <c r="M22" s="108">
        <f>'Detailed Data'!$D463</f>
        <v>2.0172902881490207</v>
      </c>
      <c r="N22" s="101">
        <f>'Detailed Data'!$D464</f>
        <v>47.381356079095568</v>
      </c>
      <c r="O22" s="109">
        <f>'Detailed Data'!$D466</f>
        <v>5181.6501687392738</v>
      </c>
      <c r="P22" s="108">
        <f>'Detailed Data'!$D612</f>
        <v>1.9791666975568971</v>
      </c>
      <c r="Q22" s="101">
        <f>'Detailed Data'!$D613</f>
        <v>48.976217832393658</v>
      </c>
      <c r="R22" s="109">
        <f>'Detailed Data'!$D615</f>
        <v>5436.7985232345791</v>
      </c>
      <c r="S22" s="108">
        <f>'Detailed Data'!$D761</f>
        <v>1.9412011157031863</v>
      </c>
      <c r="T22" s="101">
        <f>'Detailed Data'!$D762</f>
        <v>50.567169730630567</v>
      </c>
      <c r="U22" s="109">
        <f>'Detailed Data'!$D764</f>
        <v>5701.505374950345</v>
      </c>
    </row>
    <row r="23" spans="1:29" x14ac:dyDescent="0.25">
      <c r="C23" s="104">
        <v>-12</v>
      </c>
      <c r="D23" s="108">
        <f>'Detailed Data'!D20</f>
        <v>2.1897657465404228</v>
      </c>
      <c r="E23" s="101">
        <f>'Detailed Data'!D21</f>
        <v>41.959818804691608</v>
      </c>
      <c r="F23" s="109">
        <f>'Detailed Data'!D23</f>
        <v>4211.9302078038563</v>
      </c>
      <c r="G23" s="108">
        <f>'Detailed Data'!$D169</f>
        <v>2.143529981109582</v>
      </c>
      <c r="H23" s="101">
        <f>'Detailed Data'!$D170</f>
        <v>43.571841956881485</v>
      </c>
      <c r="I23" s="109">
        <f>'Detailed Data'!$D172</f>
        <v>4446.2072359087151</v>
      </c>
      <c r="J23" s="108">
        <f>'Detailed Data'!$D318</f>
        <v>2.1010807110373628</v>
      </c>
      <c r="K23" s="101">
        <f>'Detailed Data'!$D319</f>
        <v>45.179325146105043</v>
      </c>
      <c r="L23" s="109">
        <f>'Detailed Data'!$D321</f>
        <v>4682.3601193636741</v>
      </c>
      <c r="M23" s="108">
        <f>'Detailed Data'!$D467</f>
        <v>2.0594450160727091</v>
      </c>
      <c r="N23" s="101">
        <f>'Detailed Data'!$D468</f>
        <v>46.782442415583795</v>
      </c>
      <c r="O23" s="109">
        <f>'Detailed Data'!$D470</f>
        <v>4926.3051289427376</v>
      </c>
      <c r="P23" s="108">
        <f>'Detailed Data'!$D616</f>
        <v>2.0177953616444642</v>
      </c>
      <c r="Q23" s="101">
        <f>'Detailed Data'!$D617</f>
        <v>48.381356079095568</v>
      </c>
      <c r="R23" s="109">
        <f>'Detailed Data'!$D619</f>
        <v>5180.353152097925</v>
      </c>
      <c r="S23" s="108">
        <f>'Detailed Data'!$D765</f>
        <v>1.9761255965973612</v>
      </c>
      <c r="T23" s="101">
        <f>'Detailed Data'!$D766</f>
        <v>49.976217832393658</v>
      </c>
      <c r="U23" s="109">
        <f>'Detailed Data'!$D768</f>
        <v>5445.1653260502917</v>
      </c>
    </row>
    <row r="24" spans="1:29" x14ac:dyDescent="0.25">
      <c r="C24" s="104">
        <v>-11</v>
      </c>
      <c r="D24" s="108">
        <f>'Detailed Data'!D24</f>
        <v>2.2378464195566843</v>
      </c>
      <c r="E24" s="101">
        <f>'Detailed Data'!D25</f>
        <v>41.343068647980104</v>
      </c>
      <c r="F24" s="109">
        <f>'Detailed Data'!D27</f>
        <v>3984.0546703401733</v>
      </c>
      <c r="G24" s="108">
        <f>'Detailed Data'!$D173</f>
        <v>2.1914151583248946</v>
      </c>
      <c r="H24" s="101">
        <f>'Detailed Data'!$D174</f>
        <v>42.959818804691608</v>
      </c>
      <c r="I24" s="109">
        <f>'Detailed Data'!$D176</f>
        <v>4208.7600155681521</v>
      </c>
      <c r="J24" s="108">
        <f>'Detailed Data'!$D322</f>
        <v>2.1482495517244637</v>
      </c>
      <c r="K24" s="101">
        <f>'Detailed Data'!$D323</f>
        <v>44.571841956881485</v>
      </c>
      <c r="L24" s="109">
        <f>'Detailed Data'!$D325</f>
        <v>4436.4391952258138</v>
      </c>
      <c r="M24" s="108">
        <f>'Detailed Data'!$D471</f>
        <v>2.1045190757741081</v>
      </c>
      <c r="N24" s="101">
        <f>'Detailed Data'!$D472</f>
        <v>46.179325146105043</v>
      </c>
      <c r="O24" s="109">
        <f>'Detailed Data'!$D474</f>
        <v>4674.7100761283855</v>
      </c>
      <c r="P24" s="108">
        <f>'Detailed Data'!$D620</f>
        <v>2.0596473927843642</v>
      </c>
      <c r="Q24" s="101">
        <f>'Detailed Data'!$D621</f>
        <v>47.782442415583795</v>
      </c>
      <c r="R24" s="109">
        <f>'Detailed Data'!$D623</f>
        <v>4925.8210803448574</v>
      </c>
      <c r="S24" s="108">
        <f>'Detailed Data'!$D769</f>
        <v>2.0145502921417964</v>
      </c>
      <c r="T24" s="101">
        <f>'Detailed Data'!$D770</f>
        <v>49.381356079095568</v>
      </c>
      <c r="U24" s="109">
        <f>'Detailed Data'!$D772</f>
        <v>5188.6977469648264</v>
      </c>
    </row>
    <row r="25" spans="1:29" x14ac:dyDescent="0.25">
      <c r="C25" s="104">
        <v>-10</v>
      </c>
      <c r="D25" s="108">
        <f>'Detailed Data'!D28</f>
        <v>2.2850992639680721</v>
      </c>
      <c r="E25" s="101">
        <f>'Detailed Data'!D29</f>
        <v>40.721389991951042</v>
      </c>
      <c r="F25" s="109">
        <f>'Detailed Data'!D31</f>
        <v>3767.1293315554599</v>
      </c>
      <c r="G25" s="108">
        <f>'Detailed Data'!$D177</f>
        <v>2.2390386496612242</v>
      </c>
      <c r="H25" s="101">
        <f>'Detailed Data'!$D178</f>
        <v>42.343068647980104</v>
      </c>
      <c r="I25" s="109">
        <f>'Detailed Data'!$D180</f>
        <v>3981.933264389083</v>
      </c>
      <c r="J25" s="108">
        <f>'Detailed Data'!$D326</f>
        <v>2.1956740764090923</v>
      </c>
      <c r="K25" s="101">
        <f>'Detailed Data'!$D327</f>
        <v>43.959818804691608</v>
      </c>
      <c r="L25" s="109">
        <f>'Detailed Data'!$D329</f>
        <v>4200.5963430381807</v>
      </c>
      <c r="M25" s="108">
        <f>'Detailed Data'!$D475</f>
        <v>2.1522491204494334</v>
      </c>
      <c r="N25" s="101">
        <f>'Detailed Data'!$D476</f>
        <v>45.571841956881485</v>
      </c>
      <c r="O25" s="109">
        <f>'Detailed Data'!$D478</f>
        <v>4428.194869191776</v>
      </c>
      <c r="P25" s="108">
        <f>'Detailed Data'!$D624</f>
        <v>2.1044325761622042</v>
      </c>
      <c r="Q25" s="101">
        <f>'Detailed Data'!$D625</f>
        <v>47.179325146105043</v>
      </c>
      <c r="R25" s="109">
        <f>'Detailed Data'!$D627</f>
        <v>4674.9022232239631</v>
      </c>
      <c r="S25" s="108">
        <f>'Detailed Data'!$D773</f>
        <v>2.0561968041414791</v>
      </c>
      <c r="T25" s="101">
        <f>'Detailed Data'!$D774</f>
        <v>48.782442415583795</v>
      </c>
      <c r="U25" s="109">
        <f>'Detailed Data'!$D776</f>
        <v>4934.0873038126147</v>
      </c>
    </row>
    <row r="26" spans="1:29" x14ac:dyDescent="0.25">
      <c r="C26" s="104">
        <v>-9</v>
      </c>
      <c r="D26" s="108">
        <f>'Detailed Data'!D32</f>
        <v>2.3444375084011031</v>
      </c>
      <c r="E26" s="101">
        <f>'Detailed Data'!D33</f>
        <v>40.094565212712261</v>
      </c>
      <c r="F26" s="109">
        <f>'Detailed Data'!D35</f>
        <v>3540.6473478331786</v>
      </c>
      <c r="G26" s="108">
        <f>'Detailed Data'!$D181</f>
        <v>2.2981783041776365</v>
      </c>
      <c r="H26" s="101">
        <f>'Detailed Data'!$D182</f>
        <v>41.721389991951042</v>
      </c>
      <c r="I26" s="109">
        <f>'Detailed Data'!$D184</f>
        <v>3745.6904223496426</v>
      </c>
      <c r="J26" s="108">
        <f>'Detailed Data'!$D330</f>
        <v>2.2531495176581791</v>
      </c>
      <c r="K26" s="101">
        <f>'Detailed Data'!$D331</f>
        <v>43.343068647980104</v>
      </c>
      <c r="L26" s="109">
        <f>'Detailed Data'!$D333</f>
        <v>3956.9954898534288</v>
      </c>
      <c r="M26" s="108">
        <f>'Detailed Data'!$D479</f>
        <v>2.2093365656117938</v>
      </c>
      <c r="N26" s="101">
        <f>'Detailed Data'!$D480</f>
        <v>44.959818804691608</v>
      </c>
      <c r="O26" s="109">
        <f>'Detailed Data'!$D482</f>
        <v>4174.6199467412343</v>
      </c>
      <c r="P26" s="108">
        <f>'Detailed Data'!$D628</f>
        <v>2.1622127250506202</v>
      </c>
      <c r="Q26" s="101">
        <f>'Detailed Data'!$D629</f>
        <v>46.571841956881485</v>
      </c>
      <c r="R26" s="109">
        <f>'Detailed Data'!$D631</f>
        <v>4407.7894843457507</v>
      </c>
      <c r="S26" s="108">
        <f>'Detailed Data'!$D777</f>
        <v>2.1159055381118725</v>
      </c>
      <c r="T26" s="101">
        <f>'Detailed Data'!$D778</f>
        <v>48.179325146105043</v>
      </c>
      <c r="U26" s="109">
        <f>'Detailed Data'!$D780</f>
        <v>4649.5537497881733</v>
      </c>
    </row>
    <row r="27" spans="1:29" x14ac:dyDescent="0.25">
      <c r="C27" s="104">
        <v>-8</v>
      </c>
      <c r="D27" s="108">
        <f>'Detailed Data'!D36</f>
        <v>2.4015042030213993</v>
      </c>
      <c r="E27" s="101">
        <f>'Detailed Data'!D37</f>
        <v>39.462358617432542</v>
      </c>
      <c r="F27" s="109">
        <f>'Detailed Data'!D39</f>
        <v>3328.492375609987</v>
      </c>
      <c r="G27" s="108">
        <f>'Detailed Data'!$D185</f>
        <v>2.3577231706187187</v>
      </c>
      <c r="H27" s="101">
        <f>'Detailed Data'!$D186</f>
        <v>41.094565212712261</v>
      </c>
      <c r="I27" s="109">
        <f>'Detailed Data'!$D188</f>
        <v>3520.6959619872041</v>
      </c>
      <c r="J27" s="108">
        <f>'Detailed Data'!$D334</f>
        <v>2.312100691270492</v>
      </c>
      <c r="K27" s="101">
        <f>'Detailed Data'!$D335</f>
        <v>42.721389991951042</v>
      </c>
      <c r="L27" s="109">
        <f>'Detailed Data'!$D337</f>
        <v>3723.1356295645164</v>
      </c>
      <c r="M27" s="108">
        <f>'Detailed Data'!$D483</f>
        <v>2.2664341924270741</v>
      </c>
      <c r="N27" s="101">
        <f>'Detailed Data'!$D484</f>
        <v>44.343068647980104</v>
      </c>
      <c r="O27" s="109">
        <f>'Detailed Data'!$D486</f>
        <v>3933.8016118576179</v>
      </c>
      <c r="P27" s="108">
        <f>'Detailed Data'!$D632</f>
        <v>2.219732859761089</v>
      </c>
      <c r="Q27" s="101">
        <f>'Detailed Data'!$D633</f>
        <v>45.959818804691608</v>
      </c>
      <c r="R27" s="109">
        <f>'Detailed Data'!$D635</f>
        <v>4155.0677845353248</v>
      </c>
      <c r="S27" s="108">
        <f>'Detailed Data'!$D781</f>
        <v>2.174045907987852</v>
      </c>
      <c r="T27" s="101">
        <f>'Detailed Data'!$D782</f>
        <v>47.571841956881485</v>
      </c>
      <c r="U27" s="109">
        <f>'Detailed Data'!$D784</f>
        <v>4383.7981881521282</v>
      </c>
    </row>
    <row r="28" spans="1:29" x14ac:dyDescent="0.25">
      <c r="C28" s="104">
        <v>-7</v>
      </c>
      <c r="D28" s="108">
        <f>'Detailed Data'!D40</f>
        <v>2.4613934760486158</v>
      </c>
      <c r="E28" s="101">
        <f>'Detailed Data'!D41</f>
        <v>38.824514187097947</v>
      </c>
      <c r="F28" s="109">
        <f>'Detailed Data'!D43</f>
        <v>3122.6012776964608</v>
      </c>
      <c r="G28" s="108">
        <f>'Detailed Data'!$D189</f>
        <v>2.4171873393713001</v>
      </c>
      <c r="H28" s="101">
        <f>'Detailed Data'!$D190</f>
        <v>40.462358617432542</v>
      </c>
      <c r="I28" s="109">
        <f>'Detailed Data'!$D192</f>
        <v>3306.8965319961967</v>
      </c>
      <c r="J28" s="108">
        <f>'Detailed Data'!$D338</f>
        <v>2.3718416828517546</v>
      </c>
      <c r="K28" s="101">
        <f>'Detailed Data'!$D339</f>
        <v>42.094565212712261</v>
      </c>
      <c r="L28" s="109">
        <f>'Detailed Data'!$D341</f>
        <v>3499.7388342971503</v>
      </c>
      <c r="M28" s="108">
        <f>'Detailed Data'!$D487</f>
        <v>2.3253518491338054</v>
      </c>
      <c r="N28" s="101">
        <f>'Detailed Data'!$D488</f>
        <v>43.721389991951042</v>
      </c>
      <c r="O28" s="109">
        <f>'Detailed Data'!$D490</f>
        <v>3701.9191164625254</v>
      </c>
      <c r="P28" s="108">
        <f>'Detailed Data'!$D636</f>
        <v>2.2777072289814955</v>
      </c>
      <c r="Q28" s="101">
        <f>'Detailed Data'!$D637</f>
        <v>45.343068647980104</v>
      </c>
      <c r="R28" s="109">
        <f>'Detailed Data'!$D639</f>
        <v>3914.3320817950812</v>
      </c>
      <c r="S28" s="108">
        <f>'Detailed Data'!$D785</f>
        <v>2.2315292338319992</v>
      </c>
      <c r="T28" s="101">
        <f>'Detailed Data'!$D786</f>
        <v>46.959818804691608</v>
      </c>
      <c r="U28" s="109">
        <f>'Detailed Data'!$D788</f>
        <v>4133.1031456082337</v>
      </c>
    </row>
    <row r="29" spans="1:29" x14ac:dyDescent="0.25">
      <c r="C29" s="104">
        <v>-6</v>
      </c>
      <c r="D29" s="108">
        <f>'Detailed Data'!D44</f>
        <v>2.5456150028674505</v>
      </c>
      <c r="E29" s="101">
        <f>'Detailed Data'!D45</f>
        <v>38.180752935059402</v>
      </c>
      <c r="F29" s="109">
        <f>'Detailed Data'!D47</f>
        <v>2898.5185852467312</v>
      </c>
      <c r="G29" s="108">
        <f>'Detailed Data'!$D193</f>
        <v>2.493216135366807</v>
      </c>
      <c r="H29" s="101">
        <f>'Detailed Data'!$D194</f>
        <v>39.824514187097947</v>
      </c>
      <c r="I29" s="109">
        <f>'Detailed Data'!$D196</f>
        <v>3082.7453361127746</v>
      </c>
      <c r="J29" s="108">
        <f>'Detailed Data'!$D342</f>
        <v>2.4400501694188477</v>
      </c>
      <c r="K29" s="101">
        <f>'Detailed Data'!$D343</f>
        <v>41.462358617432542</v>
      </c>
      <c r="L29" s="109">
        <f>'Detailed Data'!$D345</f>
        <v>3275.9115078588197</v>
      </c>
      <c r="M29" s="108">
        <f>'Detailed Data'!$D491</f>
        <v>2.38678575212744</v>
      </c>
      <c r="N29" s="101">
        <f>'Detailed Data'!$D492</f>
        <v>43.094565212712261</v>
      </c>
      <c r="O29" s="109">
        <f>'Detailed Data'!$D494</f>
        <v>3477.8263775381279</v>
      </c>
      <c r="P29" s="108">
        <f>'Detailed Data'!$D640</f>
        <v>2.3334940695984758</v>
      </c>
      <c r="Q29" s="101">
        <f>'Detailed Data'!$D641</f>
        <v>44.721389991951042</v>
      </c>
      <c r="R29" s="109">
        <f>'Detailed Data'!$D643</f>
        <v>3689.0020741690337</v>
      </c>
      <c r="S29" s="108">
        <f>'Detailed Data'!$D789</f>
        <v>2.2836001866207303</v>
      </c>
      <c r="T29" s="101">
        <f>'Detailed Data'!$D790</f>
        <v>46.343068647980104</v>
      </c>
      <c r="U29" s="109">
        <f>'Detailed Data'!$D792</f>
        <v>3904.2309295535188</v>
      </c>
      <c r="AC29" s="23"/>
    </row>
    <row r="30" spans="1:29" x14ac:dyDescent="0.25">
      <c r="C30" s="104">
        <v>-5</v>
      </c>
      <c r="D30" s="108">
        <f>'Detailed Data'!D48</f>
        <v>2.6428134728250918</v>
      </c>
      <c r="E30" s="101">
        <f>'Detailed Data'!D49</f>
        <v>37.530769797106402</v>
      </c>
      <c r="F30" s="109">
        <f>'Detailed Data'!D51</f>
        <v>2675.5858681946684</v>
      </c>
      <c r="G30" s="108">
        <f>'Detailed Data'!$D197</f>
        <v>2.5803416221705695</v>
      </c>
      <c r="H30" s="101">
        <f>'Detailed Data'!$D198</f>
        <v>39.180752935059402</v>
      </c>
      <c r="I30" s="109">
        <f>'Detailed Data'!$D200</f>
        <v>2859.5098933014347</v>
      </c>
      <c r="J30" s="108">
        <f>'Detailed Data'!$D346</f>
        <v>2.518090229459784</v>
      </c>
      <c r="K30" s="101">
        <f>'Detailed Data'!$D347</f>
        <v>40.824514187097947</v>
      </c>
      <c r="L30" s="109">
        <f>'Detailed Data'!$D349</f>
        <v>3052.2934894481673</v>
      </c>
      <c r="M30" s="108">
        <f>'Detailed Data'!$D495</f>
        <v>2.4562350377483244</v>
      </c>
      <c r="N30" s="101">
        <f>'Detailed Data'!$D496</f>
        <v>42.462358617432542</v>
      </c>
      <c r="O30" s="109">
        <f>'Detailed Data'!$D498</f>
        <v>3254.325545766887</v>
      </c>
      <c r="P30" s="108">
        <f>'Detailed Data'!$D644</f>
        <v>2.3955234913717489</v>
      </c>
      <c r="Q30" s="101">
        <f>'Detailed Data'!$D645</f>
        <v>44.094565212712261</v>
      </c>
      <c r="R30" s="109">
        <f>'Detailed Data'!$D647</f>
        <v>3465.1409081059305</v>
      </c>
      <c r="S30" s="108">
        <f>'Detailed Data'!$D793</f>
        <v>2.3390132960632091</v>
      </c>
      <c r="T30" s="101">
        <f>'Detailed Data'!$D794</f>
        <v>45.721389991951042</v>
      </c>
      <c r="U30" s="109">
        <f>'Detailed Data'!$D796</f>
        <v>3680.2973618399169</v>
      </c>
    </row>
    <row r="31" spans="1:29" x14ac:dyDescent="0.25">
      <c r="C31" s="104">
        <v>-4</v>
      </c>
      <c r="D31" s="108">
        <f>'Detailed Data'!D52</f>
        <v>2.7551390930945878</v>
      </c>
      <c r="E31" s="101">
        <f>'Detailed Data'!D53</f>
        <v>36.874229945817206</v>
      </c>
      <c r="F31" s="109">
        <f>'Detailed Data'!D55</f>
        <v>2454.9164797481817</v>
      </c>
      <c r="G31" s="108">
        <f>'Detailed Data'!$D201</f>
        <v>2.6805326246736021</v>
      </c>
      <c r="H31" s="101">
        <f>'Detailed Data'!$D202</f>
        <v>38.530769797106402</v>
      </c>
      <c r="I31" s="109">
        <f>'Detailed Data'!$D204</f>
        <v>2637.9363246982703</v>
      </c>
      <c r="J31" s="108">
        <f>'Detailed Data'!$D350</f>
        <v>2.6077786027340317</v>
      </c>
      <c r="K31" s="101">
        <f>'Detailed Data'!$D351</f>
        <v>40.180752935059402</v>
      </c>
      <c r="L31" s="109">
        <f>'Detailed Data'!$D353</f>
        <v>2829.4243955213374</v>
      </c>
      <c r="M31" s="108">
        <f>'Detailed Data'!$D499</f>
        <v>2.5354085033989024</v>
      </c>
      <c r="N31" s="101">
        <f>'Detailed Data'!$D500</f>
        <v>41.824514187097947</v>
      </c>
      <c r="O31" s="109">
        <f>'Detailed Data'!$D502</f>
        <v>3031.4445987380559</v>
      </c>
      <c r="P31" s="108">
        <f>'Detailed Data'!$D648</f>
        <v>2.4654062259033291</v>
      </c>
      <c r="Q31" s="101">
        <f>'Detailed Data'!$D649</f>
        <v>43.462358617432542</v>
      </c>
      <c r="R31" s="109">
        <f>'Detailed Data'!$D651</f>
        <v>3242.219617103171</v>
      </c>
      <c r="S31" s="108">
        <f>'Detailed Data'!$D797</f>
        <v>2.3983579063673552</v>
      </c>
      <c r="T31" s="101">
        <f>'Detailed Data'!$D798</f>
        <v>45.094565212712261</v>
      </c>
      <c r="U31" s="109">
        <f>'Detailed Data'!$D800</f>
        <v>3461.0457531143634</v>
      </c>
    </row>
    <row r="32" spans="1:29" x14ac:dyDescent="0.25">
      <c r="C32" s="104">
        <v>-3</v>
      </c>
      <c r="D32" s="108">
        <f>'Detailed Data'!D56</f>
        <v>2.8850034857381273</v>
      </c>
      <c r="E32" s="101">
        <f>'Detailed Data'!D57</f>
        <v>36.210764391341343</v>
      </c>
      <c r="F32" s="109">
        <f>'Detailed Data'!D59</f>
        <v>2237.847676449383</v>
      </c>
      <c r="G32" s="108">
        <f>'Detailed Data'!$D205</f>
        <v>2.7959999044045216</v>
      </c>
      <c r="H32" s="101">
        <f>'Detailed Data'!$D206</f>
        <v>37.874229945817206</v>
      </c>
      <c r="I32" s="109">
        <f>'Detailed Data'!$D208</f>
        <v>2419.0402699877236</v>
      </c>
      <c r="J32" s="108">
        <f>'Detailed Data'!$D354</f>
        <v>2.7103176282450345</v>
      </c>
      <c r="K32" s="101">
        <f>'Detailed Data'!$D355</f>
        <v>39.530769797106402</v>
      </c>
      <c r="L32" s="109">
        <f>'Detailed Data'!$D357</f>
        <v>2608.946754607467</v>
      </c>
      <c r="M32" s="108">
        <f>'Detailed Data'!$D503</f>
        <v>2.6261507665039892</v>
      </c>
      <c r="N32" s="101">
        <f>'Detailed Data'!$D504</f>
        <v>41.180752935059402</v>
      </c>
      <c r="O32" s="109">
        <f>'Detailed Data'!$D506</f>
        <v>2809.6301593974031</v>
      </c>
      <c r="P32" s="108">
        <f>'Detailed Data'!$D652</f>
        <v>2.5448749984217875</v>
      </c>
      <c r="Q32" s="101">
        <f>'Detailed Data'!$D653</f>
        <v>42.824514187097947</v>
      </c>
      <c r="R32" s="109">
        <f>'Detailed Data'!$D655</f>
        <v>3020.1681489226808</v>
      </c>
      <c r="S32" s="108">
        <f>'Detailed Data'!$D801</f>
        <v>2.4672114374512848</v>
      </c>
      <c r="T32" s="101">
        <f>'Detailed Data'!$D802</f>
        <v>44.462358617432542</v>
      </c>
      <c r="U32" s="109">
        <f>'Detailed Data'!$D804</f>
        <v>3239.8473468530588</v>
      </c>
    </row>
    <row r="33" spans="3:21" x14ac:dyDescent="0.25">
      <c r="C33" s="104">
        <v>-2</v>
      </c>
      <c r="D33" s="108">
        <f>'Detailed Data'!D60</f>
        <v>3.0351137981870804</v>
      </c>
      <c r="E33" s="101">
        <f>'Detailed Data'!D61</f>
        <v>35.539964689556527</v>
      </c>
      <c r="F33" s="109">
        <f>'Detailed Data'!D63</f>
        <v>2025.8747247800925</v>
      </c>
      <c r="G33" s="108">
        <f>'Detailed Data'!$D209</f>
        <v>2.9292276441361484</v>
      </c>
      <c r="H33" s="101">
        <f>'Detailed Data'!$D210</f>
        <v>37.210764391341343</v>
      </c>
      <c r="I33" s="109">
        <f>'Detailed Data'!$D212</f>
        <v>2204.0616611111564</v>
      </c>
      <c r="J33" s="108">
        <f>'Detailed Data'!$D358</f>
        <v>2.827999477929203</v>
      </c>
      <c r="K33" s="101">
        <f>'Detailed Data'!$D359</f>
        <v>38.874229945817206</v>
      </c>
      <c r="L33" s="109">
        <f>'Detailed Data'!$D361</f>
        <v>2391.6681797229407</v>
      </c>
      <c r="M33" s="108">
        <f>'Detailed Data'!$D507</f>
        <v>2.7304539331621802</v>
      </c>
      <c r="N33" s="101">
        <f>'Detailed Data'!$D508</f>
        <v>40.530769797106402</v>
      </c>
      <c r="O33" s="109">
        <f>'Detailed Data'!$D510</f>
        <v>2589.7065298502112</v>
      </c>
      <c r="P33" s="108">
        <f>'Detailed Data'!$D656</f>
        <v>2.6358018909339349</v>
      </c>
      <c r="Q33" s="101">
        <f>'Detailed Data'!$D657</f>
        <v>42.180752935059402</v>
      </c>
      <c r="R33" s="109">
        <f>'Detailed Data'!$D659</f>
        <v>2799.3425538062011</v>
      </c>
      <c r="S33" s="108">
        <f>'Detailed Data'!$D805</f>
        <v>2.546092613010813</v>
      </c>
      <c r="T33" s="101">
        <f>'Detailed Data'!$D806</f>
        <v>43.824514187097947</v>
      </c>
      <c r="U33" s="109">
        <f>'Detailed Data'!$D808</f>
        <v>3018.7238178010844</v>
      </c>
    </row>
    <row r="34" spans="3:21" x14ac:dyDescent="0.25">
      <c r="C34" s="104">
        <v>-1</v>
      </c>
      <c r="D34" s="108">
        <f>'Detailed Data'!D64</f>
        <v>3.2084751915064786</v>
      </c>
      <c r="E34" s="101">
        <f>'Detailed Data'!D65</f>
        <v>34.861376522303324</v>
      </c>
      <c r="F34" s="109">
        <f>'Detailed Data'!D67</f>
        <v>1820.5913916719128</v>
      </c>
      <c r="G34" s="108">
        <f>'Detailed Data'!$D213</f>
        <v>3.0830097038078703</v>
      </c>
      <c r="H34" s="101">
        <f>'Detailed Data'!$D214</f>
        <v>36.539964689556527</v>
      </c>
      <c r="I34" s="109">
        <f>'Detailed Data'!$D216</f>
        <v>1994.4018739169353</v>
      </c>
      <c r="J34" s="108">
        <f>'Detailed Data'!$D362</f>
        <v>2.9636093270460013</v>
      </c>
      <c r="K34" s="101">
        <f>'Detailed Data'!$D363</f>
        <v>38.210764391341343</v>
      </c>
      <c r="L34" s="109">
        <f>'Detailed Data'!$D365</f>
        <v>2178.4917088051884</v>
      </c>
      <c r="M34" s="108">
        <f>'Detailed Data'!$D511</f>
        <v>2.8502390525869905</v>
      </c>
      <c r="N34" s="101">
        <f>'Detailed Data'!$D512</f>
        <v>39.874229945817206</v>
      </c>
      <c r="O34" s="109">
        <f>'Detailed Data'!$D514</f>
        <v>2373.0066983319934</v>
      </c>
      <c r="P34" s="108">
        <f>'Detailed Data'!$D660</f>
        <v>2.7402104430213745</v>
      </c>
      <c r="Q34" s="101">
        <f>'Detailed Data'!$D661</f>
        <v>41.530769797106402</v>
      </c>
      <c r="R34" s="109">
        <f>'Detailed Data'!$D663</f>
        <v>2580.4858886563015</v>
      </c>
      <c r="S34" s="108">
        <f>'Detailed Data'!$D809</f>
        <v>2.636287780283165</v>
      </c>
      <c r="T34" s="101">
        <f>'Detailed Data'!$D810</f>
        <v>43.180752935059402</v>
      </c>
      <c r="U34" s="109">
        <f>'Detailed Data'!$D812</f>
        <v>2798.8266121317324</v>
      </c>
    </row>
    <row r="35" spans="3:21" x14ac:dyDescent="0.25">
      <c r="C35" s="104">
        <v>0</v>
      </c>
      <c r="D35" s="108">
        <f>'Detailed Data'!D68</f>
        <v>3.3968239920869094</v>
      </c>
      <c r="E35" s="101">
        <f>'Detailed Data'!D69</f>
        <v>34.174491836565679</v>
      </c>
      <c r="F35" s="109">
        <f>'Detailed Data'!D71</f>
        <v>1629.1348360739778</v>
      </c>
      <c r="G35" s="108">
        <f>'Detailed Data'!$D217</f>
        <v>3.2604915260535505</v>
      </c>
      <c r="H35" s="101">
        <f>'Detailed Data'!$D218</f>
        <v>35.861376522303324</v>
      </c>
      <c r="I35" s="109">
        <f>'Detailed Data'!$D220</f>
        <v>1791.5465405671011</v>
      </c>
      <c r="J35" s="108">
        <f>'Detailed Data'!$D366</f>
        <v>3.120027548864222</v>
      </c>
      <c r="K35" s="101">
        <f>'Detailed Data'!$D367</f>
        <v>37.539964689556527</v>
      </c>
      <c r="L35" s="109">
        <f>'Detailed Data'!$D369</f>
        <v>1970.7391150494279</v>
      </c>
      <c r="M35" s="108">
        <f>'Detailed Data'!$D515</f>
        <v>2.9871357898781543</v>
      </c>
      <c r="N35" s="101">
        <f>'Detailed Data'!$D516</f>
        <v>39.210764391341343</v>
      </c>
      <c r="O35" s="109">
        <f>'Detailed Data'!$D518</f>
        <v>2161.3340675653676</v>
      </c>
      <c r="P35" s="108">
        <f>'Detailed Data'!$D664</f>
        <v>2.8602891423894912</v>
      </c>
      <c r="Q35" s="101">
        <f>'Detailed Data'!$D665</f>
        <v>40.874229945817206</v>
      </c>
      <c r="R35" s="109">
        <f>'Detailed Data'!$D667</f>
        <v>2364.6687544273964</v>
      </c>
      <c r="S35" s="108">
        <f>'Detailed Data'!$D813</f>
        <v>2.739851484972343</v>
      </c>
      <c r="T35" s="101">
        <f>'Detailed Data'!$D814</f>
        <v>42.530769797106402</v>
      </c>
      <c r="U35" s="109">
        <f>'Detailed Data'!$D816</f>
        <v>2580.8239676307376</v>
      </c>
    </row>
    <row r="36" spans="3:21" x14ac:dyDescent="0.25">
      <c r="C36" s="104">
        <v>1</v>
      </c>
      <c r="D36" s="108">
        <f>'Detailed Data'!D72</f>
        <v>3.5877750170506673</v>
      </c>
      <c r="E36" s="101">
        <f>'Detailed Data'!D73</f>
        <v>33.478739120060666</v>
      </c>
      <c r="F36" s="109">
        <f>'Detailed Data'!D75</f>
        <v>1456.7374643486255</v>
      </c>
      <c r="G36" s="108">
        <f>'Detailed Data'!$D221</f>
        <v>3.4652187725542003</v>
      </c>
      <c r="H36" s="101">
        <f>'Detailed Data'!$D222</f>
        <v>35.174491836565679</v>
      </c>
      <c r="I36" s="109">
        <f>'Detailed Data'!$D224</f>
        <v>1596.9797755198167</v>
      </c>
      <c r="J36" s="108">
        <f>'Detailed Data'!$D370</f>
        <v>3.3005035164183076</v>
      </c>
      <c r="K36" s="101">
        <f>'Detailed Data'!$D371</f>
        <v>36.861376522303324</v>
      </c>
      <c r="L36" s="109">
        <f>'Detailed Data'!$D373</f>
        <v>1769.8276293274685</v>
      </c>
      <c r="M36" s="108">
        <f>'Detailed Data'!$D519</f>
        <v>3.1450309330729453</v>
      </c>
      <c r="N36" s="101">
        <f>'Detailed Data'!$D520</f>
        <v>38.539964689556527</v>
      </c>
      <c r="O36" s="109">
        <f>'Detailed Data'!$D522</f>
        <v>1955.0714957740288</v>
      </c>
      <c r="P36" s="108">
        <f>'Detailed Data'!$D668</f>
        <v>2.9984065310428427</v>
      </c>
      <c r="Q36" s="101">
        <f>'Detailed Data'!$D669</f>
        <v>40.210764391341343</v>
      </c>
      <c r="R36" s="109">
        <f>'Detailed Data'!$D671</f>
        <v>2153.2098066975523</v>
      </c>
      <c r="S36" s="108">
        <f>'Detailed Data'!$D817</f>
        <v>2.859007777713642</v>
      </c>
      <c r="T36" s="101">
        <f>'Detailed Data'!$D818</f>
        <v>41.874229945817206</v>
      </c>
      <c r="U36" s="109">
        <f>'Detailed Data'!$D820</f>
        <v>2365.7285637205459</v>
      </c>
    </row>
    <row r="37" spans="3:21" x14ac:dyDescent="0.25">
      <c r="C37" s="104">
        <v>2</v>
      </c>
      <c r="D37" s="108">
        <f>'Detailed Data'!D76</f>
        <v>3.7724590821147519</v>
      </c>
      <c r="E37" s="101">
        <f>'Detailed Data'!D77</f>
        <v>32.773471234277238</v>
      </c>
      <c r="F37" s="109">
        <f>'Detailed Data'!D79</f>
        <v>1303.9262076516227</v>
      </c>
      <c r="G37" s="108">
        <f>'Detailed Data'!$D225</f>
        <v>3.6737572528629645</v>
      </c>
      <c r="H37" s="101">
        <f>'Detailed Data'!$D226</f>
        <v>34.478739120060666</v>
      </c>
      <c r="I37" s="109">
        <f>'Detailed Data'!$D228</f>
        <v>1422.643337939315</v>
      </c>
      <c r="J37" s="108">
        <f>'Detailed Data'!$D374</f>
        <v>3.5087075053827093</v>
      </c>
      <c r="K37" s="101">
        <f>'Detailed Data'!$D375</f>
        <v>36.174491836565679</v>
      </c>
      <c r="L37" s="109">
        <f>'Detailed Data'!$D377</f>
        <v>1577.1859834514926</v>
      </c>
      <c r="M37" s="108">
        <f>'Detailed Data'!$D523</f>
        <v>3.3272776594963878</v>
      </c>
      <c r="N37" s="101">
        <f>'Detailed Data'!$D524</f>
        <v>37.861376522303324</v>
      </c>
      <c r="O37" s="109">
        <f>'Detailed Data'!$D526</f>
        <v>1755.58607120685</v>
      </c>
      <c r="P37" s="108">
        <f>'Detailed Data'!$D672</f>
        <v>3.1567681933676432</v>
      </c>
      <c r="Q37" s="101">
        <f>'Detailed Data'!$D673</f>
        <v>39.539964689556527</v>
      </c>
      <c r="R37" s="109">
        <f>'Detailed Data'!$D675</f>
        <v>1947.8022946052968</v>
      </c>
      <c r="S37" s="108">
        <f>'Detailed Data'!$D821</f>
        <v>2.9961659049841147</v>
      </c>
      <c r="T37" s="101">
        <f>'Detailed Data'!$D822</f>
        <v>41.210764391341343</v>
      </c>
      <c r="U37" s="109">
        <f>'Detailed Data'!$D824</f>
        <v>2154.8200439660459</v>
      </c>
    </row>
    <row r="38" spans="3:21" x14ac:dyDescent="0.25">
      <c r="C38" s="104">
        <v>3</v>
      </c>
      <c r="D38" s="108">
        <f>'Detailed Data'!D80</f>
        <v>4.0659583501661309</v>
      </c>
      <c r="E38" s="101">
        <f>'Detailed Data'!D81</f>
        <v>32.05794999809045</v>
      </c>
      <c r="F38" s="109">
        <f>'Detailed Data'!D83</f>
        <v>1134.1902328501374</v>
      </c>
      <c r="G38" s="108">
        <f>'Detailed Data'!$D229</f>
        <v>3.9167080026178804</v>
      </c>
      <c r="H38" s="101">
        <f>'Detailed Data'!$D230</f>
        <v>33.773471234277238</v>
      </c>
      <c r="I38" s="109">
        <f>'Detailed Data'!$D232</f>
        <v>1255.9037490604364</v>
      </c>
      <c r="J38" s="108">
        <f>'Detailed Data'!$D378</f>
        <v>3.7461227292264283</v>
      </c>
      <c r="K38" s="101">
        <f>'Detailed Data'!$D379</f>
        <v>35.478739120060666</v>
      </c>
      <c r="L38" s="109">
        <f>'Detailed Data'!$D381</f>
        <v>1395.1615199940322</v>
      </c>
      <c r="M38" s="108">
        <f>'Detailed Data'!$D527</f>
        <v>3.5429258568996436</v>
      </c>
      <c r="N38" s="101">
        <f>'Detailed Data'!$D528</f>
        <v>37.174491836565679</v>
      </c>
      <c r="O38" s="109">
        <f>'Detailed Data'!$D530</f>
        <v>1561.9531768478139</v>
      </c>
      <c r="P38" s="108">
        <f>'Detailed Data'!$D676</f>
        <v>3.3515909724448969</v>
      </c>
      <c r="Q38" s="101">
        <f>'Detailed Data'!$D677</f>
        <v>38.861376522303324</v>
      </c>
      <c r="R38" s="109">
        <f>'Detailed Data'!$D679</f>
        <v>1742.8505930687886</v>
      </c>
      <c r="S38" s="108">
        <f>'Detailed Data'!$D825</f>
        <v>3.172434474857095</v>
      </c>
      <c r="T38" s="101">
        <f>'Detailed Data'!$D826</f>
        <v>40.539964689556527</v>
      </c>
      <c r="U38" s="109">
        <f>'Detailed Data'!$D828</f>
        <v>1938.1835556605117</v>
      </c>
    </row>
    <row r="39" spans="3:21" x14ac:dyDescent="0.25">
      <c r="C39" s="104">
        <v>4</v>
      </c>
      <c r="D39" s="108">
        <f>'Detailed Data'!D84</f>
        <v>4.4065721612619866</v>
      </c>
      <c r="E39" s="101">
        <f>'Detailed Data'!D85</f>
        <v>31.331326375949693</v>
      </c>
      <c r="F39" s="109">
        <f>'Detailed Data'!D87</f>
        <v>976.75292129388606</v>
      </c>
      <c r="G39" s="108">
        <f>'Detailed Data'!$D233</f>
        <v>4.2011039502272363</v>
      </c>
      <c r="H39" s="101">
        <f>'Detailed Data'!$D234</f>
        <v>33.05794999809045</v>
      </c>
      <c r="I39" s="109">
        <f>'Detailed Data'!$D236</f>
        <v>1097.704389743664</v>
      </c>
      <c r="J39" s="108">
        <f>'Detailed Data'!$D382</f>
        <v>3.9966860977149059</v>
      </c>
      <c r="K39" s="101">
        <f>'Detailed Data'!$D383</f>
        <v>34.773471234277238</v>
      </c>
      <c r="L39" s="109">
        <f>'Detailed Data'!$D385</f>
        <v>1230.7717304281764</v>
      </c>
      <c r="M39" s="108">
        <f>'Detailed Data'!$D531</f>
        <v>3.7741811912115177</v>
      </c>
      <c r="N39" s="101">
        <f>'Detailed Data'!$D532</f>
        <v>36.478739120060666</v>
      </c>
      <c r="O39" s="109">
        <f>'Detailed Data'!$D534</f>
        <v>1384.7894460292298</v>
      </c>
      <c r="P39" s="108">
        <f>'Detailed Data'!$D680</f>
        <v>3.5607814073337938</v>
      </c>
      <c r="Q39" s="101">
        <f>'Detailed Data'!$D681</f>
        <v>38.174491836565679</v>
      </c>
      <c r="R39" s="109">
        <f>'Detailed Data'!$D683</f>
        <v>1554.1207573492325</v>
      </c>
      <c r="S39" s="108">
        <f>'Detailed Data'!$D829</f>
        <v>3.3599964215009468</v>
      </c>
      <c r="T39" s="101">
        <f>'Detailed Data'!$D830</f>
        <v>39.861376522303324</v>
      </c>
      <c r="U39" s="109">
        <f>'Detailed Data'!$D832</f>
        <v>1738.4906354871071</v>
      </c>
    </row>
    <row r="40" spans="3:21" x14ac:dyDescent="0.25">
      <c r="C40" s="104">
        <v>5</v>
      </c>
      <c r="D40" s="108">
        <f>'Detailed Data'!D88</f>
        <v>4.7955151941922516</v>
      </c>
      <c r="E40" s="101">
        <f>'Detailed Data'!D89</f>
        <v>30.592614607998328</v>
      </c>
      <c r="F40" s="109">
        <f>'Detailed Data'!D91</f>
        <v>833.42332430024328</v>
      </c>
      <c r="G40" s="108">
        <f>'Detailed Data'!$D237</f>
        <v>4.5329697172315955</v>
      </c>
      <c r="H40" s="101">
        <f>'Detailed Data'!$D238</f>
        <v>32.331326375949693</v>
      </c>
      <c r="I40" s="109">
        <f>'Detailed Data'!$D240</f>
        <v>949.51709362700217</v>
      </c>
      <c r="J40" s="108">
        <f>'Detailed Data'!$D386</f>
        <v>4.2730233948664917</v>
      </c>
      <c r="K40" s="101">
        <f>'Detailed Data'!$D387</f>
        <v>34.05794999809045</v>
      </c>
      <c r="L40" s="109">
        <f>'Detailed Data'!$D389</f>
        <v>1079.2288788950032</v>
      </c>
      <c r="M40" s="108">
        <f>'Detailed Data'!$D535</f>
        <v>4.022276517233113</v>
      </c>
      <c r="N40" s="101">
        <f>'Detailed Data'!$D536</f>
        <v>35.773471234277238</v>
      </c>
      <c r="O40" s="109">
        <f>'Detailed Data'!$D538</f>
        <v>1222.941347614398</v>
      </c>
      <c r="P40" s="108">
        <f>'Detailed Data'!$D684</f>
        <v>3.7856122936675529</v>
      </c>
      <c r="Q40" s="101">
        <f>'Detailed Data'!$D685</f>
        <v>37.478739120060666</v>
      </c>
      <c r="R40" s="109">
        <f>'Detailed Data'!$D687</f>
        <v>1380.60791109918</v>
      </c>
      <c r="S40" s="108">
        <f>'Detailed Data'!$D833</f>
        <v>3.5624585212719735</v>
      </c>
      <c r="T40" s="101">
        <f>'Detailed Data'!$D834</f>
        <v>39.174491836565679</v>
      </c>
      <c r="U40" s="109">
        <f>'Detailed Data'!$D836</f>
        <v>1553.3891172281753</v>
      </c>
    </row>
    <row r="41" spans="3:21" x14ac:dyDescent="0.25">
      <c r="C41" s="104">
        <v>6</v>
      </c>
      <c r="D41" s="108">
        <f>'Detailed Data'!D92</f>
        <v>5.2341596205490699</v>
      </c>
      <c r="E41" s="101">
        <f>'Detailed Data'!D93</f>
        <v>29.840657811207265</v>
      </c>
      <c r="F41" s="109">
        <f>'Detailed Data'!D95</f>
        <v>704.84212668319435</v>
      </c>
      <c r="G41" s="108">
        <f>'Detailed Data'!$D241</f>
        <v>4.9135515267363052</v>
      </c>
      <c r="H41" s="101">
        <f>'Detailed Data'!$D242</f>
        <v>31.592614607998328</v>
      </c>
      <c r="I41" s="109">
        <f>'Detailed Data'!$D244</f>
        <v>813.40232073046559</v>
      </c>
      <c r="J41" s="108">
        <f>'Detailed Data'!$D390</f>
        <v>4.5953672732012061</v>
      </c>
      <c r="K41" s="101">
        <f>'Detailed Data'!$D391</f>
        <v>33.331326375949693</v>
      </c>
      <c r="L41" s="109">
        <f>'Detailed Data'!$D393</f>
        <v>936.62420771139614</v>
      </c>
      <c r="M41" s="108">
        <f>'Detailed Data'!$D539</f>
        <v>4.2884152617296261</v>
      </c>
      <c r="N41" s="101">
        <f>'Detailed Data'!$D540</f>
        <v>35.05794999809045</v>
      </c>
      <c r="O41" s="109">
        <f>'Detailed Data'!$D542</f>
        <v>1075.3553390895083</v>
      </c>
      <c r="P41" s="108">
        <f>'Detailed Data'!$D688</f>
        <v>4.0273093420142674</v>
      </c>
      <c r="Q41" s="101">
        <f>'Detailed Data'!$D689</f>
        <v>36.773471234277238</v>
      </c>
      <c r="R41" s="109">
        <f>'Detailed Data'!$D691</f>
        <v>1221.4130693031286</v>
      </c>
      <c r="S41" s="108">
        <f>'Detailed Data'!$D837</f>
        <v>3.7806149056183074</v>
      </c>
      <c r="T41" s="101">
        <f>'Detailed Data'!$D838</f>
        <v>38.478739120060666</v>
      </c>
      <c r="U41" s="109">
        <f>'Detailed Data'!$D840</f>
        <v>1382.4328611794879</v>
      </c>
    </row>
    <row r="42" spans="3:21" x14ac:dyDescent="0.25">
      <c r="C42" s="104">
        <v>7</v>
      </c>
      <c r="D42" s="108">
        <f>'Detailed Data'!D96</f>
        <v>5.7240725253964371</v>
      </c>
      <c r="E42" s="101">
        <f>'Detailed Data'!D97</f>
        <v>29.074081277225872</v>
      </c>
      <c r="F42" s="109">
        <f>'Detailed Data'!D99</f>
        <v>590.80631260589496</v>
      </c>
      <c r="G42" s="108">
        <f>'Detailed Data'!$D245</f>
        <v>5.344258570590438</v>
      </c>
      <c r="H42" s="101">
        <f>'Detailed Data'!$D246</f>
        <v>30.840657811207265</v>
      </c>
      <c r="I42" s="109">
        <f>'Detailed Data'!$D248</f>
        <v>690.32142618419675</v>
      </c>
      <c r="J42" s="108">
        <f>'Detailed Data'!$D394</f>
        <v>4.9675878592803597</v>
      </c>
      <c r="K42" s="101">
        <f>'Detailed Data'!$D395</f>
        <v>32.592614607998328</v>
      </c>
      <c r="L42" s="109">
        <f>'Detailed Data'!$D397</f>
        <v>804.5543084677364</v>
      </c>
      <c r="M42" s="108">
        <f>'Detailed Data'!$D543</f>
        <v>4.5986232883582945</v>
      </c>
      <c r="N42" s="101">
        <f>'Detailed Data'!$D544</f>
        <v>34.331326375949693</v>
      </c>
      <c r="O42" s="109">
        <f>'Detailed Data'!$D546</f>
        <v>935.96103910079808</v>
      </c>
      <c r="P42" s="108">
        <f>'Detailed Data'!$D692</f>
        <v>4.2870734421494001</v>
      </c>
      <c r="Q42" s="101">
        <f>'Detailed Data'!$D693</f>
        <v>36.05794999809045</v>
      </c>
      <c r="R42" s="109">
        <f>'Detailed Data'!$D695</f>
        <v>1075.6919166800633</v>
      </c>
      <c r="S42" s="108">
        <f>'Detailed Data'!$D841</f>
        <v>4.0156827700557463</v>
      </c>
      <c r="T42" s="101">
        <f>'Detailed Data'!$D842</f>
        <v>37.773471234277238</v>
      </c>
      <c r="U42" s="109">
        <f>'Detailed Data'!$D844</f>
        <v>1224.949416110009</v>
      </c>
    </row>
    <row r="43" spans="3:21" x14ac:dyDescent="0.25">
      <c r="C43" s="104">
        <v>8</v>
      </c>
      <c r="D43" s="108">
        <f>'Detailed Data'!D100</f>
        <v>5.7274527295731357</v>
      </c>
      <c r="E43" s="101">
        <f>'Detailed Data'!D101</f>
        <v>28.291227516535955</v>
      </c>
      <c r="F43" s="109">
        <f>'Detailed Data'!D103</f>
        <v>536.77966636284896</v>
      </c>
      <c r="G43" s="108">
        <f>'Detailed Data'!$D249</f>
        <v>5.4118876139310199</v>
      </c>
      <c r="H43" s="101">
        <f>'Detailed Data'!$D250</f>
        <v>30.074081277225872</v>
      </c>
      <c r="I43" s="109">
        <f>'Detailed Data'!$D252</f>
        <v>624.8869937936015</v>
      </c>
      <c r="J43" s="108">
        <f>'Detailed Data'!$D398</f>
        <v>5.0992035674163141</v>
      </c>
      <c r="K43" s="101">
        <f>'Detailed Data'!$D399</f>
        <v>31.840657811207265</v>
      </c>
      <c r="L43" s="109">
        <f>'Detailed Data'!$D401</f>
        <v>723.4965518774917</v>
      </c>
      <c r="M43" s="108">
        <f>'Detailed Data'!$D547</f>
        <v>4.7891072143842957</v>
      </c>
      <c r="N43" s="101">
        <f>'Detailed Data'!$D548</f>
        <v>33.592614607998328</v>
      </c>
      <c r="O43" s="109">
        <f>'Detailed Data'!$D550</f>
        <v>834.53847156977088</v>
      </c>
      <c r="P43" s="108">
        <f>'Detailed Data'!$D696</f>
        <v>4.4877038359080581</v>
      </c>
      <c r="Q43" s="101">
        <f>'Detailed Data'!$D697</f>
        <v>35.331326375949693</v>
      </c>
      <c r="R43" s="109">
        <f>'Detailed Data'!$D699</f>
        <v>959.09453671290339</v>
      </c>
      <c r="S43" s="108">
        <f>'Detailed Data'!$D845</f>
        <v>4.2298966515127967</v>
      </c>
      <c r="T43" s="101">
        <f>'Detailed Data'!$D846</f>
        <v>37.05794999809045</v>
      </c>
      <c r="U43" s="109">
        <f>'Detailed Data'!$D848</f>
        <v>1090.2323692198447</v>
      </c>
    </row>
    <row r="44" spans="3:21" x14ac:dyDescent="0.25">
      <c r="C44" s="104">
        <v>9</v>
      </c>
      <c r="D44" s="108">
        <f>'Detailed Data'!D104</f>
        <v>5.6738811991540175</v>
      </c>
      <c r="E44" s="101">
        <f>'Detailed Data'!D105</f>
        <v>27.490063315438718</v>
      </c>
      <c r="F44" s="109">
        <f>'Detailed Data'!D107</f>
        <v>487.66303904510465</v>
      </c>
      <c r="G44" s="108">
        <f>'Detailed Data'!$D253</f>
        <v>5.4235193752015016</v>
      </c>
      <c r="H44" s="101">
        <f>'Detailed Data'!$D254</f>
        <v>29.291227516535955</v>
      </c>
      <c r="I44" s="109">
        <f>'Detailed Data'!$D256</f>
        <v>566.86073241418683</v>
      </c>
      <c r="J44" s="108">
        <f>'Detailed Data'!$D402</f>
        <v>5.1757027024656033</v>
      </c>
      <c r="K44" s="101">
        <f>'Detailed Data'!$D403</f>
        <v>31.074081277225872</v>
      </c>
      <c r="L44" s="109">
        <f>'Detailed Data'!$D405</f>
        <v>653.40271190753481</v>
      </c>
      <c r="M44" s="108">
        <f>'Detailed Data'!$D551</f>
        <v>4.9301485642421898</v>
      </c>
      <c r="N44" s="101">
        <f>'Detailed Data'!$D552</f>
        <v>32.840657811207265</v>
      </c>
      <c r="O44" s="109">
        <f>'Detailed Data'!$D554</f>
        <v>748.30527929824791</v>
      </c>
      <c r="P44" s="108">
        <f>'Detailed Data'!$D700</f>
        <v>4.6866265694882321</v>
      </c>
      <c r="Q44" s="101">
        <f>'Detailed Data'!$D701</f>
        <v>34.592614607998328</v>
      </c>
      <c r="R44" s="109">
        <f>'Detailed Data'!$D703</f>
        <v>852.78700054663454</v>
      </c>
      <c r="S44" s="108">
        <f>'Detailed Data'!$D849</f>
        <v>4.451602265622741</v>
      </c>
      <c r="T44" s="101">
        <f>'Detailed Data'!$D850</f>
        <v>36.331326375949693</v>
      </c>
      <c r="U44" s="109">
        <f>'Detailed Data'!$D852</f>
        <v>966.87259431135351</v>
      </c>
    </row>
    <row r="45" spans="3:21" x14ac:dyDescent="0.25">
      <c r="C45" s="104">
        <v>10</v>
      </c>
      <c r="D45" s="108">
        <f>'Detailed Data'!D108</f>
        <v>5.5615277403027754</v>
      </c>
      <c r="E45" s="101">
        <f>'Detailed Data'!D109</f>
        <v>26.668042175220044</v>
      </c>
      <c r="F45" s="109">
        <f>'Detailed Data'!D111</f>
        <v>442.23534379017718</v>
      </c>
      <c r="G45" s="108">
        <f>'Detailed Data'!$D257</f>
        <v>5.3775036051406886</v>
      </c>
      <c r="H45" s="101">
        <f>'Detailed Data'!$D258</f>
        <v>28.490063315438718</v>
      </c>
      <c r="I45" s="109">
        <f>'Detailed Data'!$D260</f>
        <v>514.54026848354681</v>
      </c>
      <c r="J45" s="108">
        <f>'Detailed Data'!$D406</f>
        <v>5.1955860208298681</v>
      </c>
      <c r="K45" s="101">
        <f>'Detailed Data'!$D407</f>
        <v>30.291227516535955</v>
      </c>
      <c r="L45" s="109">
        <f>'Detailed Data'!$D409</f>
        <v>591.72923958214028</v>
      </c>
      <c r="M45" s="108">
        <f>'Detailed Data'!$D555</f>
        <v>5.0155177910001862</v>
      </c>
      <c r="N45" s="101">
        <f>'Detailed Data'!$D556</f>
        <v>32.074081277225872</v>
      </c>
      <c r="O45" s="109">
        <f>'Detailed Data'!$D558</f>
        <v>674.27099708159653</v>
      </c>
      <c r="P45" s="108">
        <f>'Detailed Data'!$D704</f>
        <v>4.8370935610680661</v>
      </c>
      <c r="Q45" s="101">
        <f>'Detailed Data'!$D705</f>
        <v>33.840657811207265</v>
      </c>
      <c r="R45" s="109">
        <f>'Detailed Data'!$D707</f>
        <v>762.70102113395808</v>
      </c>
      <c r="S45" s="108">
        <f>'Detailed Data'!$D853</f>
        <v>4.6571828515521769</v>
      </c>
      <c r="T45" s="101">
        <f>'Detailed Data'!$D854</f>
        <v>35.592614607998328</v>
      </c>
      <c r="U45" s="109">
        <f>'Detailed Data'!$D856</f>
        <v>858.17850453176607</v>
      </c>
    </row>
    <row r="46" spans="3:21" x14ac:dyDescent="0.25">
      <c r="C46" s="104">
        <v>11</v>
      </c>
      <c r="D46" s="108">
        <f>'Detailed Data'!D112</f>
        <v>5.3882207919797969</v>
      </c>
      <c r="E46" s="101">
        <f>'Detailed Data'!D113</f>
        <v>25.821892190796866</v>
      </c>
      <c r="F46" s="109">
        <f>'Detailed Data'!D115</f>
        <v>399.4019916380866</v>
      </c>
      <c r="G46" s="108">
        <f>'Detailed Data'!$D261</f>
        <v>5.2719133429611365</v>
      </c>
      <c r="H46" s="101">
        <f>'Detailed Data'!$D262</f>
        <v>27.668042175220044</v>
      </c>
      <c r="I46" s="109">
        <f>'Detailed Data'!$D264</f>
        <v>466.52969656931936</v>
      </c>
      <c r="J46" s="108">
        <f>'Detailed Data'!$D410</f>
        <v>5.1571260111273602</v>
      </c>
      <c r="K46" s="101">
        <f>'Detailed Data'!$D411</f>
        <v>29.490063315438718</v>
      </c>
      <c r="L46" s="109">
        <f>'Detailed Data'!$D413</f>
        <v>536.52793102014402</v>
      </c>
      <c r="M46" s="108">
        <f>'Detailed Data'!$D559</f>
        <v>5.0436526664582342</v>
      </c>
      <c r="N46" s="101">
        <f>'Detailed Data'!$D560</f>
        <v>31.291227516535955</v>
      </c>
      <c r="O46" s="109">
        <f>'Detailed Data'!$D562</f>
        <v>609.55429895773432</v>
      </c>
      <c r="P46" s="108">
        <f>'Detailed Data'!$D708</f>
        <v>4.9313328795347697</v>
      </c>
      <c r="Q46" s="101">
        <f>'Detailed Data'!$D709</f>
        <v>33.074081277225872</v>
      </c>
      <c r="R46" s="109">
        <f>'Detailed Data'!$D711</f>
        <v>685.78176822190687</v>
      </c>
      <c r="S46" s="108">
        <f>'Detailed Data'!$D857</f>
        <v>4.820038557893942</v>
      </c>
      <c r="T46" s="101">
        <f>'Detailed Data'!$D858</f>
        <v>34.840657811207265</v>
      </c>
      <c r="U46" s="109">
        <f>'Detailed Data'!$D860</f>
        <v>765.39972741609847</v>
      </c>
    </row>
    <row r="47" spans="3:21" x14ac:dyDescent="0.25">
      <c r="C47" s="104">
        <v>12</v>
      </c>
      <c r="D47" s="108">
        <f>'Detailed Data'!D116</f>
        <v>5.15</v>
      </c>
      <c r="E47" s="101">
        <f>'Detailed Data'!D117</f>
        <v>24.947271880948328</v>
      </c>
      <c r="F47" s="109">
        <f>'Detailed Data'!D119</f>
        <v>358.18021343175803</v>
      </c>
      <c r="G47" s="108">
        <f>'Detailed Data'!$D265</f>
        <v>5.1044526952300791</v>
      </c>
      <c r="H47" s="101">
        <f>'Detailed Data'!$D266</f>
        <v>26.821892190796866</v>
      </c>
      <c r="I47" s="109">
        <f>'Detailed Data'!$D268</f>
        <v>421.60565376842555</v>
      </c>
      <c r="J47" s="108">
        <f>'Detailed Data'!$D414</f>
        <v>5.0582989456194989</v>
      </c>
      <c r="K47" s="101">
        <f>'Detailed Data'!$D415</f>
        <v>28.668042175220044</v>
      </c>
      <c r="L47" s="109">
        <f>'Detailed Data'!$D417</f>
        <v>486.23147004020836</v>
      </c>
      <c r="M47" s="108">
        <f>'Detailed Data'!$D563</f>
        <v>5.0127484171140324</v>
      </c>
      <c r="N47" s="101">
        <f>'Detailed Data'!$D564</f>
        <v>30.490063315438718</v>
      </c>
      <c r="O47" s="109">
        <f>'Detailed Data'!$D566</f>
        <v>551.9810528120081</v>
      </c>
      <c r="P47" s="108">
        <f>'Detailed Data'!$D712</f>
        <v>4.9677193120866017</v>
      </c>
      <c r="Q47" s="101">
        <f>'Detailed Data'!$D713</f>
        <v>32.291227516535955</v>
      </c>
      <c r="R47" s="109">
        <f>'Detailed Data'!$D715</f>
        <v>618.87155294970114</v>
      </c>
      <c r="S47" s="108">
        <f>'Detailed Data'!$D861</f>
        <v>4.9231479680693537</v>
      </c>
      <c r="T47" s="101">
        <f>'Detailed Data'!$D862</f>
        <v>34.074081277225872</v>
      </c>
      <c r="U47" s="109">
        <f>'Detailed Data'!$D864</f>
        <v>686.92190520212728</v>
      </c>
    </row>
    <row r="48" spans="3:21" x14ac:dyDescent="0.25">
      <c r="C48" s="104">
        <v>13</v>
      </c>
      <c r="D48" s="108">
        <f>'Detailed Data'!D120</f>
        <v>5.15</v>
      </c>
      <c r="E48" s="101">
        <f>'Detailed Data'!D121</f>
        <v>24.038174287783274</v>
      </c>
      <c r="F48" s="109">
        <f>'Detailed Data'!D123</f>
        <v>298.48351119313168</v>
      </c>
      <c r="G48" s="108">
        <f>'Detailed Data'!$D269</f>
        <v>5.1326333488492812</v>
      </c>
      <c r="H48" s="101">
        <f>'Detailed Data'!$D270</f>
        <v>25.947271880948328</v>
      </c>
      <c r="I48" s="109">
        <f>'Detailed Data'!$D272</f>
        <v>359.39214313586479</v>
      </c>
      <c r="J48" s="108">
        <f>'Detailed Data'!$D418</f>
        <v>5.0982653098353907</v>
      </c>
      <c r="K48" s="101">
        <f>'Detailed Data'!$D419</f>
        <v>27.821892190796866</v>
      </c>
      <c r="L48" s="109">
        <f>'Detailed Data'!$D421</f>
        <v>422.11732519113713</v>
      </c>
      <c r="M48" s="108">
        <f>'Detailed Data'!$D567</f>
        <v>5.0644192267876331</v>
      </c>
      <c r="N48" s="101">
        <f>'Detailed Data'!$D568</f>
        <v>29.668042175220044</v>
      </c>
      <c r="O48" s="109">
        <f>'Detailed Data'!$D570</f>
        <v>485.64386597818668</v>
      </c>
      <c r="P48" s="108">
        <f>'Detailed Data'!$D716</f>
        <v>5.0310155058836239</v>
      </c>
      <c r="Q48" s="101">
        <f>'Detailed Data'!$D717</f>
        <v>31.490063315438718</v>
      </c>
      <c r="R48" s="109">
        <f>'Detailed Data'!$D719</f>
        <v>549.9768675975007</v>
      </c>
      <c r="S48" s="108">
        <f>'Detailed Data'!$D865</f>
        <v>4.9979941621968411</v>
      </c>
      <c r="T48" s="101">
        <f>'Detailed Data'!$D866</f>
        <v>33.291227516535955</v>
      </c>
      <c r="U48" s="109">
        <f>'Detailed Data'!$D868</f>
        <v>615.12280037116511</v>
      </c>
    </row>
    <row r="49" spans="3:21" x14ac:dyDescent="0.25">
      <c r="C49" s="104">
        <v>14</v>
      </c>
      <c r="D49" s="108">
        <f>'Detailed Data'!D124</f>
        <v>5.15</v>
      </c>
      <c r="E49" s="101">
        <f>'Detailed Data'!D125</f>
        <v>23.085802379136609</v>
      </c>
      <c r="F49" s="109">
        <f>'Detailed Data'!D127</f>
        <v>238.78680895450532</v>
      </c>
      <c r="G49" s="108">
        <f>'Detailed Data'!$D273</f>
        <v>5.1495546333091955</v>
      </c>
      <c r="H49" s="101">
        <f>'Detailed Data'!$D274</f>
        <v>25.038174287783274</v>
      </c>
      <c r="I49" s="109">
        <f>'Detailed Data'!$D276</f>
        <v>298.50932597190496</v>
      </c>
      <c r="J49" s="108">
        <f>'Detailed Data'!$D422</f>
        <v>5.1272818280556027</v>
      </c>
      <c r="K49" s="101">
        <f>'Detailed Data'!$D423</f>
        <v>26.947271880948328</v>
      </c>
      <c r="L49" s="109">
        <f>'Detailed Data'!$D425</f>
        <v>359.76725310476729</v>
      </c>
      <c r="M49" s="108">
        <f>'Detailed Data'!$D571</f>
        <v>5.1054112577740369</v>
      </c>
      <c r="N49" s="101">
        <f>'Detailed Data'!$D572</f>
        <v>28.821892190796866</v>
      </c>
      <c r="O49" s="109">
        <f>'Detailed Data'!$D574</f>
        <v>421.52649552482512</v>
      </c>
      <c r="P49" s="108">
        <f>'Detailed Data'!$D720</f>
        <v>5.0838728412890992</v>
      </c>
      <c r="Q49" s="101">
        <f>'Detailed Data'!$D721</f>
        <v>30.668042175220044</v>
      </c>
      <c r="R49" s="109">
        <f>'Detailed Data'!$D723</f>
        <v>483.78553300081313</v>
      </c>
      <c r="S49" s="108">
        <f>'Detailed Data'!$D869</f>
        <v>5.0626159279865481</v>
      </c>
      <c r="T49" s="101">
        <f>'Detailed Data'!$D870</f>
        <v>32.490063315438718</v>
      </c>
      <c r="U49" s="109">
        <f>'Detailed Data'!$D872</f>
        <v>546.54395832487546</v>
      </c>
    </row>
    <row r="50" spans="3:21" x14ac:dyDescent="0.25">
      <c r="C50" s="104">
        <v>15</v>
      </c>
      <c r="D50" s="108">
        <f>'Detailed Data'!D128</f>
        <v>5.15</v>
      </c>
      <c r="E50" s="101">
        <f>'Detailed Data'!D129</f>
        <v>22.076174428597415</v>
      </c>
      <c r="F50" s="109">
        <f>'Detailed Data'!D131</f>
        <v>179.09010671587902</v>
      </c>
      <c r="G50" s="108">
        <f>'Detailed Data'!$D277</f>
        <v>5.15</v>
      </c>
      <c r="H50" s="101">
        <f>'Detailed Data'!$D278</f>
        <v>24.085802379136609</v>
      </c>
      <c r="I50" s="109">
        <f>'Detailed Data'!$D280</f>
        <v>238.78680895450532</v>
      </c>
      <c r="J50" s="108">
        <f>'Detailed Data'!$D426</f>
        <v>5.144809128561084</v>
      </c>
      <c r="K50" s="101">
        <f>'Detailed Data'!$D427</f>
        <v>26.038174287783274</v>
      </c>
      <c r="L50" s="109">
        <f>'Detailed Data'!$D429</f>
        <v>298.78466707559937</v>
      </c>
      <c r="M50" s="108">
        <f>'Detailed Data'!$D575</f>
        <v>5.1352636405952587</v>
      </c>
      <c r="N50" s="101">
        <f>'Detailed Data'!$D576</f>
        <v>27.947271880948328</v>
      </c>
      <c r="O50" s="109">
        <f>'Detailed Data'!$D578</f>
        <v>359.20806180064636</v>
      </c>
      <c r="P50" s="108">
        <f>'Detailed Data'!$D724</f>
        <v>5.1258905390460159</v>
      </c>
      <c r="Q50" s="101">
        <f>'Detailed Data'!$D725</f>
        <v>29.821892190796866</v>
      </c>
      <c r="R50" s="109">
        <f>'Detailed Data'!$D727</f>
        <v>419.84238627596642</v>
      </c>
      <c r="S50" s="108">
        <f>'Detailed Data'!$D873</f>
        <v>5.1166597891238998</v>
      </c>
      <c r="T50" s="101">
        <f>'Detailed Data'!$D874</f>
        <v>31.668042175220044</v>
      </c>
      <c r="U50" s="109">
        <f>'Detailed Data'!$D876</f>
        <v>480.68549280125848</v>
      </c>
    </row>
    <row r="51" spans="3:21" x14ac:dyDescent="0.25">
      <c r="C51" s="104">
        <v>16</v>
      </c>
      <c r="D51" s="108">
        <f>'Detailed Data'!D132</f>
        <v>6.92</v>
      </c>
      <c r="E51" s="101">
        <f>'Detailed Data'!D133</f>
        <v>20.983993999657134</v>
      </c>
      <c r="F51" s="109">
        <f>'Detailed Data'!D135</f>
        <v>88.854918071943828</v>
      </c>
      <c r="G51" s="108">
        <f>'Detailed Data'!$D281</f>
        <v>6.92</v>
      </c>
      <c r="H51" s="101">
        <f>'Detailed Data'!$D282</f>
        <v>23.076174428597415</v>
      </c>
      <c r="I51" s="109">
        <f>'Detailed Data'!$D284</f>
        <v>133.28237710791575</v>
      </c>
      <c r="J51" s="108">
        <f>'Detailed Data'!$D430</f>
        <v>6.9093605049870606</v>
      </c>
      <c r="K51" s="101">
        <f>'Detailed Data'!$D431</f>
        <v>25.085802379136609</v>
      </c>
      <c r="L51" s="109">
        <f>'Detailed Data'!$D433</f>
        <v>177.98348562476775</v>
      </c>
      <c r="M51" s="108">
        <f>'Detailed Data'!$D579</f>
        <v>6.6672663883148742</v>
      </c>
      <c r="N51" s="101">
        <f>'Detailed Data'!$D580</f>
        <v>27.038174287783274</v>
      </c>
      <c r="O51" s="109">
        <f>'Detailed Data'!$D582</f>
        <v>230.55777182365546</v>
      </c>
      <c r="P51" s="108">
        <f>'Detailed Data'!$D728</f>
        <v>6.430538286762407</v>
      </c>
      <c r="Q51" s="101">
        <f>'Detailed Data'!$D729</f>
        <v>28.947271880948328</v>
      </c>
      <c r="R51" s="109">
        <f>'Detailed Data'!$D731</f>
        <v>286.85438402113482</v>
      </c>
      <c r="S51" s="108">
        <f>'Detailed Data'!$D877</f>
        <v>6.1980853683411885</v>
      </c>
      <c r="T51" s="101">
        <f>'Detailed Data'!$D878</f>
        <v>30.821892190796866</v>
      </c>
      <c r="U51" s="109">
        <f>'Detailed Data'!$D880</f>
        <v>347.21466191719185</v>
      </c>
    </row>
    <row r="52" spans="3:21" x14ac:dyDescent="0.25">
      <c r="C52" s="104">
        <v>17</v>
      </c>
      <c r="D52" s="108">
        <f>'Detailed Data'!D136</f>
        <v>8.69</v>
      </c>
      <c r="E52" s="101">
        <f>'Detailed Data'!D137</f>
        <v>19.750799485744352</v>
      </c>
      <c r="F52" s="109">
        <f>'Detailed Data'!D139</f>
        <v>35.378367839922397</v>
      </c>
      <c r="G52" s="108">
        <f>'Detailed Data'!$D285</f>
        <v>8.69</v>
      </c>
      <c r="H52" s="101">
        <f>'Detailed Data'!$D286</f>
        <v>21.983993999657134</v>
      </c>
      <c r="I52" s="109">
        <f>'Detailed Data'!$D288</f>
        <v>70.756735679844795</v>
      </c>
      <c r="J52" s="108">
        <f>'Detailed Data'!$D434</f>
        <v>8.69</v>
      </c>
      <c r="K52" s="101">
        <f>'Detailed Data'!$D435</f>
        <v>24.076174428597415</v>
      </c>
      <c r="L52" s="109">
        <f>'Detailed Data'!$D437</f>
        <v>106.1351035197672</v>
      </c>
      <c r="M52" s="108">
        <f>'Detailed Data'!$D583</f>
        <v>8.4261500218698036</v>
      </c>
      <c r="N52" s="101">
        <f>'Detailed Data'!$D584</f>
        <v>26.085802379136609</v>
      </c>
      <c r="O52" s="109">
        <f>'Detailed Data'!$D586</f>
        <v>145.9447153117284</v>
      </c>
      <c r="P52" s="108">
        <f>'Detailed Data'!$D732</f>
        <v>7.9517236480686639</v>
      </c>
      <c r="Q52" s="101">
        <f>'Detailed Data'!$D733</f>
        <v>28.038174287783274</v>
      </c>
      <c r="R52" s="109">
        <f>'Detailed Data'!$D735</f>
        <v>193.31533019485465</v>
      </c>
      <c r="S52" s="108">
        <f>'Detailed Data'!$D881</f>
        <v>7.4878129329295557</v>
      </c>
      <c r="T52" s="101">
        <f>'Detailed Data'!$D882</f>
        <v>29.947271880948328</v>
      </c>
      <c r="U52" s="109">
        <f>'Detailed Data'!$D884</f>
        <v>246.35071892105293</v>
      </c>
    </row>
    <row r="53" spans="3:21" x14ac:dyDescent="0.25">
      <c r="C53" s="104">
        <v>18</v>
      </c>
      <c r="D53" s="108">
        <f>'Detailed Data'!D140</f>
        <v>10.459999999999999</v>
      </c>
      <c r="E53" s="101">
        <f>'Detailed Data'!D141</f>
        <v>18</v>
      </c>
      <c r="F53" s="109">
        <f>'Detailed Data'!D143</f>
        <v>0</v>
      </c>
      <c r="G53" s="108">
        <f>'Detailed Data'!$D289</f>
        <v>10.459999999999999</v>
      </c>
      <c r="H53" s="101">
        <f>'Detailed Data'!$D290</f>
        <v>20.750799485744352</v>
      </c>
      <c r="I53" s="109">
        <f>'Detailed Data'!$D292</f>
        <v>29.391779782880082</v>
      </c>
      <c r="J53" s="108">
        <f>'Detailed Data'!$D438</f>
        <v>10.459999999999999</v>
      </c>
      <c r="K53" s="101">
        <f>'Detailed Data'!$D439</f>
        <v>22.983993999657134</v>
      </c>
      <c r="L53" s="109">
        <f>'Detailed Data'!$D441</f>
        <v>58.783559565760164</v>
      </c>
      <c r="M53" s="108">
        <f>'Detailed Data'!$D587</f>
        <v>10.432424856847735</v>
      </c>
      <c r="N53" s="101">
        <f>'Detailed Data'!$D588</f>
        <v>25.076174428597415</v>
      </c>
      <c r="O53" s="109">
        <f>'Detailed Data'!$D590</f>
        <v>88.408405739091393</v>
      </c>
      <c r="P53" s="108">
        <f>'Detailed Data'!$D736</f>
        <v>9.7049395387525461</v>
      </c>
      <c r="Q53" s="101">
        <f>'Detailed Data'!$D737</f>
        <v>27.085802379136609</v>
      </c>
      <c r="R53" s="109">
        <f>'Detailed Data'!$D739</f>
        <v>126.71403682683555</v>
      </c>
      <c r="S53" s="108">
        <f>'Detailed Data'!$D885</f>
        <v>8.9981809078224551</v>
      </c>
      <c r="T53" s="101">
        <f>'Detailed Data'!$D886</f>
        <v>29.038174287783274</v>
      </c>
      <c r="U53" s="109">
        <f>'Detailed Data'!$D888</f>
        <v>170.8334271550699</v>
      </c>
    </row>
    <row r="54" spans="3:21" x14ac:dyDescent="0.25">
      <c r="C54" s="104">
        <v>19</v>
      </c>
      <c r="D54" s="108"/>
      <c r="E54" s="101"/>
      <c r="F54" s="109"/>
      <c r="G54" s="108">
        <f>'Detailed Data'!$D293</f>
        <v>12.229999999999999</v>
      </c>
      <c r="H54" s="101">
        <f>'Detailed Data'!$D294</f>
        <v>19</v>
      </c>
      <c r="I54" s="109">
        <f>'Detailed Data'!$D296</f>
        <v>0</v>
      </c>
      <c r="J54" s="108">
        <f>'Detailed Data'!$D442</f>
        <v>12.229999999999999</v>
      </c>
      <c r="K54" s="101">
        <f>'Detailed Data'!$D443</f>
        <v>21.750799485744352</v>
      </c>
      <c r="L54" s="109">
        <f>'Detailed Data'!$D445</f>
        <v>25.138022610705288</v>
      </c>
      <c r="M54" s="108">
        <f>'Detailed Data'!$D591</f>
        <v>12.229999999999999</v>
      </c>
      <c r="N54" s="101">
        <f>'Detailed Data'!$D592</f>
        <v>23.983993999657134</v>
      </c>
      <c r="O54" s="109">
        <f>'Detailed Data'!$D594</f>
        <v>50.276045221410577</v>
      </c>
      <c r="P54" s="108">
        <f>'Detailed Data'!$D740</f>
        <v>11.712360099844641</v>
      </c>
      <c r="Q54" s="101">
        <f>'Detailed Data'!$D741</f>
        <v>26.076174428597415</v>
      </c>
      <c r="R54" s="109">
        <f>'Detailed Data'!$D743</f>
        <v>78.747070763219696</v>
      </c>
      <c r="S54" s="108">
        <f>'Detailed Data'!$D889</f>
        <v>10.745729055635291</v>
      </c>
      <c r="T54" s="101">
        <f>'Detailed Data'!$D890</f>
        <v>28.085802379136609</v>
      </c>
      <c r="U54" s="109">
        <f>'Detailed Data'!$D892</f>
        <v>114.44100812041172</v>
      </c>
    </row>
    <row r="55" spans="3:21" ht="15.75" thickBot="1" x14ac:dyDescent="0.3">
      <c r="C55" s="105">
        <v>20</v>
      </c>
      <c r="D55" s="110"/>
      <c r="E55" s="111"/>
      <c r="F55" s="112"/>
      <c r="G55" s="110"/>
      <c r="H55" s="111"/>
      <c r="I55" s="113"/>
      <c r="J55" s="114">
        <f>'Detailed Data'!$D446</f>
        <v>14</v>
      </c>
      <c r="K55" s="111">
        <f>'Detailed Data'!$D447</f>
        <v>20</v>
      </c>
      <c r="L55" s="112">
        <f>'Detailed Data'!$D449</f>
        <v>0</v>
      </c>
      <c r="M55" s="114">
        <f>'Detailed Data'!$D595</f>
        <v>14</v>
      </c>
      <c r="N55" s="111">
        <f>'Detailed Data'!$D596</f>
        <v>22.750799485744352</v>
      </c>
      <c r="O55" s="112">
        <f>'Detailed Data'!$D598</f>
        <v>21.959858323494689</v>
      </c>
      <c r="P55" s="114">
        <f>'Detailed Data'!$D744</f>
        <v>14</v>
      </c>
      <c r="Q55" s="111">
        <f>'Detailed Data'!$D745</f>
        <v>24.983993999657134</v>
      </c>
      <c r="R55" s="112">
        <f>'Detailed Data'!$D747</f>
        <v>43.919716646989379</v>
      </c>
      <c r="S55" s="114">
        <f>'Detailed Data'!$D893</f>
        <v>12.754295342841552</v>
      </c>
      <c r="T55" s="111">
        <f>'Detailed Data'!$D894</f>
        <v>27.076174428597415</v>
      </c>
      <c r="U55" s="112">
        <f>'Detailed Data'!$D896</f>
        <v>72.313994994982849</v>
      </c>
    </row>
    <row r="58" spans="3:21" ht="15.75" thickBot="1" x14ac:dyDescent="0.3">
      <c r="C58" s="21" t="s">
        <v>34</v>
      </c>
    </row>
    <row r="59" spans="3:21" ht="15.75" thickBot="1" x14ac:dyDescent="0.3">
      <c r="C59" s="18" t="s">
        <v>30</v>
      </c>
      <c r="D59" s="232">
        <v>19</v>
      </c>
      <c r="E59" s="232"/>
      <c r="F59" s="247"/>
      <c r="G59" s="239">
        <v>21</v>
      </c>
      <c r="H59" s="232"/>
      <c r="I59" s="247"/>
      <c r="J59" s="239">
        <v>23</v>
      </c>
      <c r="K59" s="232"/>
      <c r="L59" s="247"/>
    </row>
    <row r="60" spans="3:21" ht="15.75" thickBot="1" x14ac:dyDescent="0.3">
      <c r="C60" s="131" t="s">
        <v>29</v>
      </c>
      <c r="D60" s="131" t="s">
        <v>36</v>
      </c>
      <c r="E60" s="131" t="s">
        <v>37</v>
      </c>
      <c r="F60" s="156" t="s">
        <v>38</v>
      </c>
      <c r="G60" s="131" t="s">
        <v>36</v>
      </c>
      <c r="H60" s="131" t="s">
        <v>37</v>
      </c>
      <c r="I60" s="156" t="s">
        <v>38</v>
      </c>
      <c r="J60" s="131" t="s">
        <v>36</v>
      </c>
      <c r="K60" s="131" t="s">
        <v>37</v>
      </c>
      <c r="L60" s="156" t="s">
        <v>38</v>
      </c>
    </row>
    <row r="61" spans="3:21" x14ac:dyDescent="0.25">
      <c r="C61" s="164">
        <v>-15</v>
      </c>
      <c r="D61" s="165">
        <f t="shared" ref="D61:D95" si="4">I20/1000</f>
        <v>5.3954646572317637</v>
      </c>
      <c r="E61" s="165">
        <f t="shared" ref="E61:E96" si="5">D20*F20/1000</f>
        <v>10.145454545454546</v>
      </c>
      <c r="F61" s="166">
        <f t="shared" ref="F61:F95" si="6">G20</f>
        <v>1.9373479813222445</v>
      </c>
      <c r="G61" s="165">
        <f t="shared" ref="G61:G96" si="7">O20/1000</f>
        <v>6.2154630098144343</v>
      </c>
      <c r="H61" s="165">
        <f>I61*G61</f>
        <v>11.067768595041324</v>
      </c>
      <c r="I61" s="166">
        <f t="shared" ref="I61:I96" si="8">M20</f>
        <v>1.7806828835703676</v>
      </c>
      <c r="J61" s="165">
        <f t="shared" ref="J61:J96" si="9">U20/1000</f>
        <v>7.5127676586134555</v>
      </c>
      <c r="K61" s="165">
        <f>L61*J61</f>
        <v>11.682644628099172</v>
      </c>
      <c r="L61" s="167">
        <f>S20</f>
        <v>1.5550387232732954</v>
      </c>
    </row>
    <row r="62" spans="3:21" x14ac:dyDescent="0.25">
      <c r="C62" s="168">
        <v>-14</v>
      </c>
      <c r="D62" s="134">
        <f t="shared" si="4"/>
        <v>4.9516200643000863</v>
      </c>
      <c r="E62" s="134">
        <f t="shared" si="5"/>
        <v>9.8380165289256194</v>
      </c>
      <c r="F62" s="133">
        <f t="shared" si="6"/>
        <v>2.0489161958528839</v>
      </c>
      <c r="G62" s="134">
        <f t="shared" si="7"/>
        <v>5.4390246546946335</v>
      </c>
      <c r="H62" s="134">
        <f t="shared" ref="H62:H96" si="10">I62*G62</f>
        <v>10.760330578512399</v>
      </c>
      <c r="I62" s="133">
        <f t="shared" si="8"/>
        <v>1.9783566469449148</v>
      </c>
      <c r="J62" s="134">
        <f t="shared" si="9"/>
        <v>6.0445612175728378</v>
      </c>
      <c r="K62" s="134">
        <f t="shared" ref="K62:K96" si="11">L62*J62</f>
        <v>11.375206611570251</v>
      </c>
      <c r="L62" s="169">
        <f t="shared" ref="L62:L96" si="12">S21</f>
        <v>1.881891208000356</v>
      </c>
    </row>
    <row r="63" spans="3:21" x14ac:dyDescent="0.25">
      <c r="C63" s="168">
        <v>-13</v>
      </c>
      <c r="D63" s="134">
        <f t="shared" si="4"/>
        <v>4.6940671411203079</v>
      </c>
      <c r="E63" s="134">
        <f t="shared" si="5"/>
        <v>9.5305785123966942</v>
      </c>
      <c r="F63" s="133">
        <f t="shared" si="6"/>
        <v>2.0958406075499028</v>
      </c>
      <c r="G63" s="134">
        <f t="shared" si="7"/>
        <v>5.1816501687392735</v>
      </c>
      <c r="H63" s="134">
        <f t="shared" si="10"/>
        <v>10.45289256198347</v>
      </c>
      <c r="I63" s="133">
        <f t="shared" si="8"/>
        <v>2.0172902881490207</v>
      </c>
      <c r="J63" s="134">
        <f t="shared" si="9"/>
        <v>5.7015053749503446</v>
      </c>
      <c r="K63" s="134">
        <f t="shared" si="11"/>
        <v>11.067768595041322</v>
      </c>
      <c r="L63" s="169">
        <f t="shared" si="12"/>
        <v>1.9412011157031863</v>
      </c>
    </row>
    <row r="64" spans="3:21" x14ac:dyDescent="0.25">
      <c r="C64" s="168">
        <v>-12</v>
      </c>
      <c r="D64" s="134">
        <f t="shared" si="4"/>
        <v>4.446207235908715</v>
      </c>
      <c r="E64" s="134">
        <f t="shared" si="5"/>
        <v>9.2231404958677707</v>
      </c>
      <c r="F64" s="133">
        <f t="shared" si="6"/>
        <v>2.143529981109582</v>
      </c>
      <c r="G64" s="134">
        <f t="shared" si="7"/>
        <v>4.9263051289427375</v>
      </c>
      <c r="H64" s="134">
        <f t="shared" si="10"/>
        <v>10.145454545454546</v>
      </c>
      <c r="I64" s="133">
        <f t="shared" si="8"/>
        <v>2.0594450160727091</v>
      </c>
      <c r="J64" s="134">
        <f t="shared" si="9"/>
        <v>5.4451653260502919</v>
      </c>
      <c r="K64" s="134">
        <f t="shared" si="11"/>
        <v>10.760330578512399</v>
      </c>
      <c r="L64" s="169">
        <f t="shared" si="12"/>
        <v>1.9761255965973612</v>
      </c>
    </row>
    <row r="65" spans="3:12" x14ac:dyDescent="0.25">
      <c r="C65" s="168">
        <v>-11</v>
      </c>
      <c r="D65" s="134">
        <f t="shared" si="4"/>
        <v>4.2087600155681519</v>
      </c>
      <c r="E65" s="134">
        <f t="shared" si="5"/>
        <v>8.915702479338842</v>
      </c>
      <c r="F65" s="133">
        <f t="shared" si="6"/>
        <v>2.1914151583248946</v>
      </c>
      <c r="G65" s="134">
        <f t="shared" si="7"/>
        <v>4.6747100761283855</v>
      </c>
      <c r="H65" s="134">
        <f t="shared" si="10"/>
        <v>9.8380165289256212</v>
      </c>
      <c r="I65" s="133">
        <f t="shared" si="8"/>
        <v>2.1045190757741081</v>
      </c>
      <c r="J65" s="134">
        <f t="shared" si="9"/>
        <v>5.1886977469648263</v>
      </c>
      <c r="K65" s="134">
        <f t="shared" si="11"/>
        <v>10.452892561983472</v>
      </c>
      <c r="L65" s="169">
        <f t="shared" si="12"/>
        <v>2.0145502921417964</v>
      </c>
    </row>
    <row r="66" spans="3:12" x14ac:dyDescent="0.25">
      <c r="C66" s="168">
        <v>-10</v>
      </c>
      <c r="D66" s="134">
        <f t="shared" si="4"/>
        <v>3.9819332643890828</v>
      </c>
      <c r="E66" s="134">
        <f t="shared" si="5"/>
        <v>8.6082644628099168</v>
      </c>
      <c r="F66" s="133">
        <f t="shared" si="6"/>
        <v>2.2390386496612242</v>
      </c>
      <c r="G66" s="134">
        <f t="shared" si="7"/>
        <v>4.4281948691917759</v>
      </c>
      <c r="H66" s="134">
        <f t="shared" si="10"/>
        <v>9.5305785123966942</v>
      </c>
      <c r="I66" s="133">
        <f t="shared" si="8"/>
        <v>2.1522491204494334</v>
      </c>
      <c r="J66" s="134">
        <f t="shared" si="9"/>
        <v>4.934087303812615</v>
      </c>
      <c r="K66" s="134">
        <f t="shared" si="11"/>
        <v>10.145454545454546</v>
      </c>
      <c r="L66" s="169">
        <f t="shared" si="12"/>
        <v>2.0561968041414791</v>
      </c>
    </row>
    <row r="67" spans="3:12" x14ac:dyDescent="0.25">
      <c r="C67" s="168">
        <v>-9</v>
      </c>
      <c r="D67" s="134">
        <f t="shared" si="4"/>
        <v>3.7456904223496426</v>
      </c>
      <c r="E67" s="134">
        <f t="shared" si="5"/>
        <v>8.3008264462809915</v>
      </c>
      <c r="F67" s="133">
        <f t="shared" si="6"/>
        <v>2.2981783041776365</v>
      </c>
      <c r="G67" s="134">
        <f t="shared" si="7"/>
        <v>4.1746199467412346</v>
      </c>
      <c r="H67" s="134">
        <f t="shared" si="10"/>
        <v>9.223140495867769</v>
      </c>
      <c r="I67" s="133">
        <f t="shared" si="8"/>
        <v>2.2093365656117938</v>
      </c>
      <c r="J67" s="134">
        <f t="shared" si="9"/>
        <v>4.6495537497881729</v>
      </c>
      <c r="K67" s="134">
        <f t="shared" si="11"/>
        <v>9.8380165289256194</v>
      </c>
      <c r="L67" s="169">
        <f t="shared" si="12"/>
        <v>2.1159055381118725</v>
      </c>
    </row>
    <row r="68" spans="3:12" x14ac:dyDescent="0.25">
      <c r="C68" s="168">
        <v>-8</v>
      </c>
      <c r="D68" s="134">
        <f t="shared" si="4"/>
        <v>3.520695961987204</v>
      </c>
      <c r="E68" s="134">
        <f t="shared" si="5"/>
        <v>7.9933884297520663</v>
      </c>
      <c r="F68" s="133">
        <f t="shared" si="6"/>
        <v>2.3577231706187187</v>
      </c>
      <c r="G68" s="134">
        <f t="shared" si="7"/>
        <v>3.9338016118576178</v>
      </c>
      <c r="H68" s="134">
        <f t="shared" si="10"/>
        <v>8.915702479338842</v>
      </c>
      <c r="I68" s="133">
        <f t="shared" si="8"/>
        <v>2.2664341924270741</v>
      </c>
      <c r="J68" s="134">
        <f t="shared" si="9"/>
        <v>4.3837981881521282</v>
      </c>
      <c r="K68" s="134">
        <f t="shared" si="11"/>
        <v>9.5305785123966942</v>
      </c>
      <c r="L68" s="169">
        <f t="shared" si="12"/>
        <v>2.174045907987852</v>
      </c>
    </row>
    <row r="69" spans="3:12" x14ac:dyDescent="0.25">
      <c r="C69" s="168">
        <v>-7</v>
      </c>
      <c r="D69" s="134">
        <f t="shared" si="4"/>
        <v>3.3068965319961965</v>
      </c>
      <c r="E69" s="134">
        <f t="shared" si="5"/>
        <v>7.6859504132231402</v>
      </c>
      <c r="F69" s="133">
        <f t="shared" si="6"/>
        <v>2.4171873393713001</v>
      </c>
      <c r="G69" s="134">
        <f t="shared" si="7"/>
        <v>3.7019191164625256</v>
      </c>
      <c r="H69" s="134">
        <f t="shared" si="10"/>
        <v>8.6082644628099168</v>
      </c>
      <c r="I69" s="133">
        <f t="shared" si="8"/>
        <v>2.3253518491338054</v>
      </c>
      <c r="J69" s="134">
        <f t="shared" si="9"/>
        <v>4.1331031456082341</v>
      </c>
      <c r="K69" s="134">
        <f t="shared" si="11"/>
        <v>9.223140495867769</v>
      </c>
      <c r="L69" s="169">
        <f t="shared" si="12"/>
        <v>2.2315292338319992</v>
      </c>
    </row>
    <row r="70" spans="3:12" x14ac:dyDescent="0.25">
      <c r="C70" s="168">
        <v>-6</v>
      </c>
      <c r="D70" s="134">
        <f t="shared" si="4"/>
        <v>3.0827453361127746</v>
      </c>
      <c r="E70" s="134">
        <f t="shared" si="5"/>
        <v>7.3785123966942159</v>
      </c>
      <c r="F70" s="133">
        <f t="shared" si="6"/>
        <v>2.493216135366807</v>
      </c>
      <c r="G70" s="134">
        <f t="shared" si="7"/>
        <v>3.4778263775381277</v>
      </c>
      <c r="H70" s="134">
        <f t="shared" si="10"/>
        <v>8.3008264462809898</v>
      </c>
      <c r="I70" s="133">
        <f t="shared" si="8"/>
        <v>2.38678575212744</v>
      </c>
      <c r="J70" s="134">
        <f t="shared" si="9"/>
        <v>3.9042309295535187</v>
      </c>
      <c r="K70" s="134">
        <f t="shared" si="11"/>
        <v>8.915702479338842</v>
      </c>
      <c r="L70" s="169">
        <f t="shared" si="12"/>
        <v>2.2836001866207303</v>
      </c>
    </row>
    <row r="71" spans="3:12" x14ac:dyDescent="0.25">
      <c r="C71" s="168">
        <v>-5</v>
      </c>
      <c r="D71" s="134">
        <f t="shared" si="4"/>
        <v>2.8595098933014347</v>
      </c>
      <c r="E71" s="134">
        <f t="shared" si="5"/>
        <v>7.0710743801652898</v>
      </c>
      <c r="F71" s="133">
        <f t="shared" si="6"/>
        <v>2.5803416221705695</v>
      </c>
      <c r="G71" s="134">
        <f t="shared" si="7"/>
        <v>3.2543255457668869</v>
      </c>
      <c r="H71" s="134">
        <f t="shared" si="10"/>
        <v>7.9933884297520663</v>
      </c>
      <c r="I71" s="133">
        <f t="shared" si="8"/>
        <v>2.4562350377483244</v>
      </c>
      <c r="J71" s="134">
        <f t="shared" si="9"/>
        <v>3.6802973618399171</v>
      </c>
      <c r="K71" s="134">
        <f t="shared" si="11"/>
        <v>8.6082644628099168</v>
      </c>
      <c r="L71" s="169">
        <f t="shared" si="12"/>
        <v>2.3390132960632091</v>
      </c>
    </row>
    <row r="72" spans="3:12" x14ac:dyDescent="0.25">
      <c r="C72" s="168">
        <v>-4</v>
      </c>
      <c r="D72" s="134">
        <f t="shared" si="4"/>
        <v>2.6379363246982703</v>
      </c>
      <c r="E72" s="134">
        <f t="shared" si="5"/>
        <v>6.7636363636363628</v>
      </c>
      <c r="F72" s="133">
        <f t="shared" si="6"/>
        <v>2.6805326246736021</v>
      </c>
      <c r="G72" s="134">
        <f t="shared" si="7"/>
        <v>3.0314445987380561</v>
      </c>
      <c r="H72" s="134">
        <f t="shared" si="10"/>
        <v>7.6859504132231411</v>
      </c>
      <c r="I72" s="133">
        <f t="shared" si="8"/>
        <v>2.5354085033989024</v>
      </c>
      <c r="J72" s="134">
        <f t="shared" si="9"/>
        <v>3.4610457531143632</v>
      </c>
      <c r="K72" s="134">
        <f t="shared" si="11"/>
        <v>8.3008264462809898</v>
      </c>
      <c r="L72" s="169">
        <f t="shared" si="12"/>
        <v>2.3983579063673552</v>
      </c>
    </row>
    <row r="73" spans="3:12" x14ac:dyDescent="0.25">
      <c r="C73" s="168">
        <v>-3</v>
      </c>
      <c r="D73" s="134">
        <f t="shared" si="4"/>
        <v>2.4190402699877236</v>
      </c>
      <c r="E73" s="134">
        <f t="shared" si="5"/>
        <v>6.4561983471074393</v>
      </c>
      <c r="F73" s="133">
        <f t="shared" si="6"/>
        <v>2.7959999044045216</v>
      </c>
      <c r="G73" s="134">
        <f t="shared" si="7"/>
        <v>2.8096301593974031</v>
      </c>
      <c r="H73" s="134">
        <f t="shared" si="10"/>
        <v>7.3785123966942159</v>
      </c>
      <c r="I73" s="133">
        <f t="shared" si="8"/>
        <v>2.6261507665039892</v>
      </c>
      <c r="J73" s="134">
        <f t="shared" si="9"/>
        <v>3.2398473468530589</v>
      </c>
      <c r="K73" s="134">
        <f t="shared" si="11"/>
        <v>7.9933884297520663</v>
      </c>
      <c r="L73" s="169">
        <f t="shared" si="12"/>
        <v>2.4672114374512848</v>
      </c>
    </row>
    <row r="74" spans="3:12" x14ac:dyDescent="0.25">
      <c r="C74" s="168">
        <v>-2</v>
      </c>
      <c r="D74" s="134">
        <f t="shared" si="4"/>
        <v>2.2040616611111563</v>
      </c>
      <c r="E74" s="134">
        <f t="shared" si="5"/>
        <v>6.1487603305785123</v>
      </c>
      <c r="F74" s="133">
        <f t="shared" si="6"/>
        <v>2.9292276441361484</v>
      </c>
      <c r="G74" s="134">
        <f t="shared" si="7"/>
        <v>2.5897065298502113</v>
      </c>
      <c r="H74" s="134">
        <f t="shared" si="10"/>
        <v>7.0710743801652907</v>
      </c>
      <c r="I74" s="133">
        <f t="shared" si="8"/>
        <v>2.7304539331621802</v>
      </c>
      <c r="J74" s="134">
        <f t="shared" si="9"/>
        <v>3.0187238178010842</v>
      </c>
      <c r="K74" s="134">
        <f t="shared" si="11"/>
        <v>7.6859504132231402</v>
      </c>
      <c r="L74" s="169">
        <f t="shared" si="12"/>
        <v>2.546092613010813</v>
      </c>
    </row>
    <row r="75" spans="3:12" x14ac:dyDescent="0.25">
      <c r="C75" s="168">
        <v>-1</v>
      </c>
      <c r="D75" s="134">
        <f t="shared" si="4"/>
        <v>1.9944018739169354</v>
      </c>
      <c r="E75" s="134">
        <f t="shared" si="5"/>
        <v>5.8413223140495862</v>
      </c>
      <c r="F75" s="133">
        <f t="shared" si="6"/>
        <v>3.0830097038078703</v>
      </c>
      <c r="G75" s="134">
        <f t="shared" si="7"/>
        <v>2.3730066983319933</v>
      </c>
      <c r="H75" s="134">
        <f t="shared" si="10"/>
        <v>6.7636363636363628</v>
      </c>
      <c r="I75" s="133">
        <f t="shared" si="8"/>
        <v>2.8502390525869905</v>
      </c>
      <c r="J75" s="134">
        <f t="shared" si="9"/>
        <v>2.7988266121317324</v>
      </c>
      <c r="K75" s="134">
        <f t="shared" si="11"/>
        <v>7.3785123966942159</v>
      </c>
      <c r="L75" s="169">
        <f t="shared" si="12"/>
        <v>2.636287780283165</v>
      </c>
    </row>
    <row r="76" spans="3:12" x14ac:dyDescent="0.25">
      <c r="C76" s="168">
        <v>0</v>
      </c>
      <c r="D76" s="134">
        <f t="shared" si="4"/>
        <v>1.7915465405671012</v>
      </c>
      <c r="E76" s="134">
        <f t="shared" si="5"/>
        <v>5.5338842975206619</v>
      </c>
      <c r="F76" s="133">
        <f t="shared" si="6"/>
        <v>3.2604915260535505</v>
      </c>
      <c r="G76" s="134">
        <f t="shared" si="7"/>
        <v>2.1613340675653676</v>
      </c>
      <c r="H76" s="134">
        <f t="shared" si="10"/>
        <v>6.4561983471074385</v>
      </c>
      <c r="I76" s="133">
        <f t="shared" si="8"/>
        <v>2.9871357898781543</v>
      </c>
      <c r="J76" s="134">
        <f t="shared" si="9"/>
        <v>2.5808239676307374</v>
      </c>
      <c r="K76" s="134">
        <f t="shared" si="11"/>
        <v>7.0710743801652898</v>
      </c>
      <c r="L76" s="169">
        <f t="shared" si="12"/>
        <v>2.739851484972343</v>
      </c>
    </row>
    <row r="77" spans="3:12" x14ac:dyDescent="0.25">
      <c r="C77" s="168">
        <v>1</v>
      </c>
      <c r="D77" s="134">
        <f t="shared" si="4"/>
        <v>1.5969797755198167</v>
      </c>
      <c r="E77" s="134">
        <f t="shared" si="5"/>
        <v>5.2264462809917358</v>
      </c>
      <c r="F77" s="133">
        <f t="shared" si="6"/>
        <v>3.4652187725542003</v>
      </c>
      <c r="G77" s="134">
        <f t="shared" si="7"/>
        <v>1.9550714957740287</v>
      </c>
      <c r="H77" s="134">
        <f t="shared" si="10"/>
        <v>6.1487603305785123</v>
      </c>
      <c r="I77" s="133">
        <f t="shared" si="8"/>
        <v>3.1450309330729453</v>
      </c>
      <c r="J77" s="134">
        <f t="shared" si="9"/>
        <v>2.3657285637205461</v>
      </c>
      <c r="K77" s="134">
        <f t="shared" si="11"/>
        <v>6.7636363636363646</v>
      </c>
      <c r="L77" s="169">
        <f t="shared" si="12"/>
        <v>2.859007777713642</v>
      </c>
    </row>
    <row r="78" spans="3:12" x14ac:dyDescent="0.25">
      <c r="C78" s="168">
        <v>2</v>
      </c>
      <c r="D78" s="134">
        <f t="shared" si="4"/>
        <v>1.4226433379393149</v>
      </c>
      <c r="E78" s="134">
        <f t="shared" si="5"/>
        <v>4.9190082644628097</v>
      </c>
      <c r="F78" s="133">
        <f t="shared" si="6"/>
        <v>3.6737572528629645</v>
      </c>
      <c r="G78" s="134">
        <f t="shared" si="7"/>
        <v>1.7555860712068501</v>
      </c>
      <c r="H78" s="134">
        <f t="shared" si="10"/>
        <v>5.8413223140495871</v>
      </c>
      <c r="I78" s="133">
        <f t="shared" si="8"/>
        <v>3.3272776594963878</v>
      </c>
      <c r="J78" s="134">
        <f t="shared" si="9"/>
        <v>2.1548200439660459</v>
      </c>
      <c r="K78" s="134">
        <f t="shared" si="11"/>
        <v>6.4561983471074376</v>
      </c>
      <c r="L78" s="169">
        <f t="shared" si="12"/>
        <v>2.9961659049841147</v>
      </c>
    </row>
    <row r="79" spans="3:12" x14ac:dyDescent="0.25">
      <c r="C79" s="168">
        <v>3</v>
      </c>
      <c r="D79" s="134">
        <f t="shared" si="4"/>
        <v>1.2559037490604363</v>
      </c>
      <c r="E79" s="134">
        <f t="shared" si="5"/>
        <v>4.6115702479338845</v>
      </c>
      <c r="F79" s="133">
        <f t="shared" si="6"/>
        <v>3.9167080026178804</v>
      </c>
      <c r="G79" s="134">
        <f t="shared" si="7"/>
        <v>1.5619531768478139</v>
      </c>
      <c r="H79" s="134">
        <f t="shared" si="10"/>
        <v>5.5338842975206619</v>
      </c>
      <c r="I79" s="133">
        <f t="shared" si="8"/>
        <v>3.5429258568996436</v>
      </c>
      <c r="J79" s="134">
        <f t="shared" si="9"/>
        <v>1.9381835556605118</v>
      </c>
      <c r="K79" s="134">
        <f t="shared" si="11"/>
        <v>6.1487603305785132</v>
      </c>
      <c r="L79" s="169">
        <f t="shared" si="12"/>
        <v>3.172434474857095</v>
      </c>
    </row>
    <row r="80" spans="3:12" x14ac:dyDescent="0.25">
      <c r="C80" s="168">
        <v>4</v>
      </c>
      <c r="D80" s="134">
        <f t="shared" si="4"/>
        <v>1.097704389743664</v>
      </c>
      <c r="E80" s="134">
        <f t="shared" si="5"/>
        <v>4.3041322314049584</v>
      </c>
      <c r="F80" s="133">
        <f t="shared" si="6"/>
        <v>4.2011039502272363</v>
      </c>
      <c r="G80" s="134">
        <f t="shared" si="7"/>
        <v>1.3847894460292298</v>
      </c>
      <c r="H80" s="134">
        <f t="shared" si="10"/>
        <v>5.2264462809917367</v>
      </c>
      <c r="I80" s="133">
        <f t="shared" si="8"/>
        <v>3.7741811912115177</v>
      </c>
      <c r="J80" s="134">
        <f t="shared" si="9"/>
        <v>1.738490635487107</v>
      </c>
      <c r="K80" s="134">
        <f t="shared" si="11"/>
        <v>5.8413223140495862</v>
      </c>
      <c r="L80" s="169">
        <f t="shared" si="12"/>
        <v>3.3599964215009468</v>
      </c>
    </row>
    <row r="81" spans="3:12" x14ac:dyDescent="0.25">
      <c r="C81" s="168">
        <v>5</v>
      </c>
      <c r="D81" s="134">
        <f t="shared" si="4"/>
        <v>0.94951709362700221</v>
      </c>
      <c r="E81" s="134">
        <f t="shared" si="5"/>
        <v>3.9966942148760332</v>
      </c>
      <c r="F81" s="133">
        <f t="shared" si="6"/>
        <v>4.5329697172315955</v>
      </c>
      <c r="G81" s="134">
        <f t="shared" si="7"/>
        <v>1.222941347614398</v>
      </c>
      <c r="H81" s="134">
        <f t="shared" si="10"/>
        <v>4.9190082644628106</v>
      </c>
      <c r="I81" s="133">
        <f t="shared" si="8"/>
        <v>4.022276517233113</v>
      </c>
      <c r="J81" s="134">
        <f t="shared" si="9"/>
        <v>1.5533891172281753</v>
      </c>
      <c r="K81" s="134">
        <f t="shared" si="11"/>
        <v>5.5338842975206619</v>
      </c>
      <c r="L81" s="169">
        <f t="shared" si="12"/>
        <v>3.5624585212719735</v>
      </c>
    </row>
    <row r="82" spans="3:12" x14ac:dyDescent="0.25">
      <c r="C82" s="168">
        <v>6</v>
      </c>
      <c r="D82" s="134">
        <f t="shared" si="4"/>
        <v>0.81340232073046559</v>
      </c>
      <c r="E82" s="134">
        <f t="shared" si="5"/>
        <v>3.6892561983471084</v>
      </c>
      <c r="F82" s="133">
        <f t="shared" si="6"/>
        <v>4.9135515267363052</v>
      </c>
      <c r="G82" s="134">
        <f t="shared" si="7"/>
        <v>1.0753553390895083</v>
      </c>
      <c r="H82" s="134">
        <f t="shared" si="10"/>
        <v>4.6115702479338845</v>
      </c>
      <c r="I82" s="133">
        <f t="shared" si="8"/>
        <v>4.2884152617296261</v>
      </c>
      <c r="J82" s="134">
        <f t="shared" si="9"/>
        <v>1.3824328611794878</v>
      </c>
      <c r="K82" s="134">
        <f t="shared" si="11"/>
        <v>5.2264462809917358</v>
      </c>
      <c r="L82" s="169">
        <f t="shared" si="12"/>
        <v>3.7806149056183074</v>
      </c>
    </row>
    <row r="83" spans="3:12" x14ac:dyDescent="0.25">
      <c r="C83" s="168">
        <v>7</v>
      </c>
      <c r="D83" s="134">
        <f t="shared" si="4"/>
        <v>0.69032142618419678</v>
      </c>
      <c r="E83" s="134">
        <f t="shared" si="5"/>
        <v>3.3818181818181818</v>
      </c>
      <c r="F83" s="133">
        <f t="shared" si="6"/>
        <v>5.344258570590438</v>
      </c>
      <c r="G83" s="134">
        <f t="shared" si="7"/>
        <v>0.93596103910079809</v>
      </c>
      <c r="H83" s="134">
        <f t="shared" si="10"/>
        <v>4.3041322314049584</v>
      </c>
      <c r="I83" s="133">
        <f t="shared" si="8"/>
        <v>4.5986232883582945</v>
      </c>
      <c r="J83" s="134">
        <f t="shared" si="9"/>
        <v>1.224949416110009</v>
      </c>
      <c r="K83" s="134">
        <f t="shared" si="11"/>
        <v>4.9190082644628097</v>
      </c>
      <c r="L83" s="169">
        <f t="shared" si="12"/>
        <v>4.0156827700557463</v>
      </c>
    </row>
    <row r="84" spans="3:12" x14ac:dyDescent="0.25">
      <c r="C84" s="168">
        <v>8</v>
      </c>
      <c r="D84" s="134">
        <f t="shared" si="4"/>
        <v>0.62488699379360146</v>
      </c>
      <c r="E84" s="134">
        <f t="shared" si="5"/>
        <v>3.0743801652892562</v>
      </c>
      <c r="F84" s="133">
        <f t="shared" si="6"/>
        <v>5.4118876139310199</v>
      </c>
      <c r="G84" s="134">
        <f t="shared" si="7"/>
        <v>0.8345384715697709</v>
      </c>
      <c r="H84" s="134">
        <f t="shared" si="10"/>
        <v>3.9966942148760332</v>
      </c>
      <c r="I84" s="133">
        <f t="shared" si="8"/>
        <v>4.7891072143842957</v>
      </c>
      <c r="J84" s="134">
        <f t="shared" si="9"/>
        <v>1.0902323692198448</v>
      </c>
      <c r="K84" s="134">
        <f t="shared" si="11"/>
        <v>4.6115702479338845</v>
      </c>
      <c r="L84" s="169">
        <f t="shared" si="12"/>
        <v>4.2298966515127967</v>
      </c>
    </row>
    <row r="85" spans="3:12" x14ac:dyDescent="0.25">
      <c r="C85" s="168">
        <v>9</v>
      </c>
      <c r="D85" s="134">
        <f t="shared" si="4"/>
        <v>0.56686073241418677</v>
      </c>
      <c r="E85" s="134">
        <f t="shared" si="5"/>
        <v>2.766942148760331</v>
      </c>
      <c r="F85" s="133">
        <f t="shared" si="6"/>
        <v>5.4235193752015016</v>
      </c>
      <c r="G85" s="134">
        <f t="shared" si="7"/>
        <v>0.74830527929824786</v>
      </c>
      <c r="H85" s="134">
        <f t="shared" si="10"/>
        <v>3.6892561983471075</v>
      </c>
      <c r="I85" s="133">
        <f t="shared" si="8"/>
        <v>4.9301485642421898</v>
      </c>
      <c r="J85" s="134">
        <f t="shared" si="9"/>
        <v>0.96687259431135353</v>
      </c>
      <c r="K85" s="134">
        <f t="shared" si="11"/>
        <v>4.3041322314049584</v>
      </c>
      <c r="L85" s="169">
        <f t="shared" si="12"/>
        <v>4.451602265622741</v>
      </c>
    </row>
    <row r="86" spans="3:12" x14ac:dyDescent="0.25">
      <c r="C86" s="168">
        <v>10</v>
      </c>
      <c r="D86" s="134">
        <f t="shared" si="4"/>
        <v>0.51454026848354684</v>
      </c>
      <c r="E86" s="134">
        <f t="shared" si="5"/>
        <v>2.4595041322314048</v>
      </c>
      <c r="F86" s="133">
        <f t="shared" si="6"/>
        <v>5.3775036051406886</v>
      </c>
      <c r="G86" s="134">
        <f t="shared" si="7"/>
        <v>0.67427099708159655</v>
      </c>
      <c r="H86" s="134">
        <f t="shared" si="10"/>
        <v>3.3818181818181823</v>
      </c>
      <c r="I86" s="133">
        <f t="shared" si="8"/>
        <v>5.0155177910001862</v>
      </c>
      <c r="J86" s="134">
        <f t="shared" si="9"/>
        <v>0.85817850453176603</v>
      </c>
      <c r="K86" s="134">
        <f t="shared" si="11"/>
        <v>3.9966942148760327</v>
      </c>
      <c r="L86" s="169">
        <f t="shared" si="12"/>
        <v>4.6571828515521769</v>
      </c>
    </row>
    <row r="87" spans="3:12" x14ac:dyDescent="0.25">
      <c r="C87" s="168">
        <v>11</v>
      </c>
      <c r="D87" s="134">
        <f t="shared" si="4"/>
        <v>0.46652969656931936</v>
      </c>
      <c r="E87" s="134">
        <f t="shared" si="5"/>
        <v>2.1520661157024792</v>
      </c>
      <c r="F87" s="133">
        <f t="shared" si="6"/>
        <v>5.2719133429611365</v>
      </c>
      <c r="G87" s="134">
        <f t="shared" si="7"/>
        <v>0.60955429895773428</v>
      </c>
      <c r="H87" s="134">
        <f t="shared" si="10"/>
        <v>3.0743801652892562</v>
      </c>
      <c r="I87" s="133">
        <f t="shared" si="8"/>
        <v>5.0436526664582342</v>
      </c>
      <c r="J87" s="134">
        <f t="shared" si="9"/>
        <v>0.76539972741609852</v>
      </c>
      <c r="K87" s="134">
        <f t="shared" si="11"/>
        <v>3.6892561983471079</v>
      </c>
      <c r="L87" s="169">
        <f t="shared" si="12"/>
        <v>4.820038557893942</v>
      </c>
    </row>
    <row r="88" spans="3:12" x14ac:dyDescent="0.25">
      <c r="C88" s="168">
        <v>12</v>
      </c>
      <c r="D88" s="134">
        <f t="shared" si="4"/>
        <v>0.42160565376842557</v>
      </c>
      <c r="E88" s="134">
        <f t="shared" si="5"/>
        <v>1.844628099173554</v>
      </c>
      <c r="F88" s="133">
        <f t="shared" si="6"/>
        <v>5.1044526952300791</v>
      </c>
      <c r="G88" s="134">
        <f t="shared" si="7"/>
        <v>0.55198105281200815</v>
      </c>
      <c r="H88" s="134">
        <f t="shared" si="10"/>
        <v>2.766942148760331</v>
      </c>
      <c r="I88" s="133">
        <f t="shared" si="8"/>
        <v>5.0127484171140324</v>
      </c>
      <c r="J88" s="134">
        <f t="shared" si="9"/>
        <v>0.68692190520212726</v>
      </c>
      <c r="K88" s="134">
        <f t="shared" si="11"/>
        <v>3.3818181818181818</v>
      </c>
      <c r="L88" s="169">
        <f t="shared" si="12"/>
        <v>4.9231479680693537</v>
      </c>
    </row>
    <row r="89" spans="3:12" x14ac:dyDescent="0.25">
      <c r="C89" s="168">
        <v>13</v>
      </c>
      <c r="D89" s="134">
        <f t="shared" si="4"/>
        <v>0.35939214313586476</v>
      </c>
      <c r="E89" s="134">
        <f t="shared" si="5"/>
        <v>1.5371900826446283</v>
      </c>
      <c r="F89" s="133">
        <f t="shared" si="6"/>
        <v>5.1326333488492812</v>
      </c>
      <c r="G89" s="134">
        <f t="shared" si="7"/>
        <v>0.48564386597818671</v>
      </c>
      <c r="H89" s="134">
        <f t="shared" si="10"/>
        <v>2.4595041322314053</v>
      </c>
      <c r="I89" s="133">
        <f t="shared" si="8"/>
        <v>5.0644192267876331</v>
      </c>
      <c r="J89" s="134">
        <f t="shared" si="9"/>
        <v>0.61512280037116507</v>
      </c>
      <c r="K89" s="134">
        <f t="shared" si="11"/>
        <v>3.0743801652892557</v>
      </c>
      <c r="L89" s="169">
        <f t="shared" si="12"/>
        <v>4.9979941621968411</v>
      </c>
    </row>
    <row r="90" spans="3:12" x14ac:dyDescent="0.25">
      <c r="C90" s="168">
        <v>14</v>
      </c>
      <c r="D90" s="134">
        <f t="shared" si="4"/>
        <v>0.29850932597190494</v>
      </c>
      <c r="E90" s="134">
        <f t="shared" si="5"/>
        <v>1.2297520661157024</v>
      </c>
      <c r="F90" s="133">
        <f t="shared" si="6"/>
        <v>5.1495546333091955</v>
      </c>
      <c r="G90" s="134">
        <f t="shared" si="7"/>
        <v>0.42152649552482513</v>
      </c>
      <c r="H90" s="134">
        <f t="shared" si="10"/>
        <v>2.1520661157024792</v>
      </c>
      <c r="I90" s="133">
        <f t="shared" si="8"/>
        <v>5.1054112577740369</v>
      </c>
      <c r="J90" s="134">
        <f t="shared" si="9"/>
        <v>0.54654395832487546</v>
      </c>
      <c r="K90" s="134">
        <f t="shared" si="11"/>
        <v>2.7669421487603305</v>
      </c>
      <c r="L90" s="169">
        <f t="shared" si="12"/>
        <v>5.0626159279865481</v>
      </c>
    </row>
    <row r="91" spans="3:12" x14ac:dyDescent="0.25">
      <c r="C91" s="168">
        <v>15</v>
      </c>
      <c r="D91" s="134">
        <f t="shared" si="4"/>
        <v>0.23878680895450533</v>
      </c>
      <c r="E91" s="134">
        <f t="shared" si="5"/>
        <v>0.92231404958677699</v>
      </c>
      <c r="F91" s="133">
        <f t="shared" si="6"/>
        <v>5.15</v>
      </c>
      <c r="G91" s="134">
        <f t="shared" si="7"/>
        <v>0.35920806180064635</v>
      </c>
      <c r="H91" s="134">
        <f t="shared" si="10"/>
        <v>1.844628099173554</v>
      </c>
      <c r="I91" s="133">
        <f t="shared" si="8"/>
        <v>5.1352636405952587</v>
      </c>
      <c r="J91" s="134">
        <f t="shared" si="9"/>
        <v>0.4806854928012585</v>
      </c>
      <c r="K91" s="134">
        <f t="shared" si="11"/>
        <v>2.4595041322314053</v>
      </c>
      <c r="L91" s="169">
        <f t="shared" si="12"/>
        <v>5.1166597891238998</v>
      </c>
    </row>
    <row r="92" spans="3:12" x14ac:dyDescent="0.25">
      <c r="C92" s="168">
        <v>16</v>
      </c>
      <c r="D92" s="134">
        <f t="shared" si="4"/>
        <v>0.13328237710791574</v>
      </c>
      <c r="E92" s="134">
        <f t="shared" si="5"/>
        <v>0.61487603305785121</v>
      </c>
      <c r="F92" s="133">
        <f t="shared" si="6"/>
        <v>6.92</v>
      </c>
      <c r="G92" s="134">
        <f t="shared" si="7"/>
        <v>0.23055777182365544</v>
      </c>
      <c r="H92" s="134">
        <f t="shared" si="10"/>
        <v>1.5371900826446281</v>
      </c>
      <c r="I92" s="133">
        <f t="shared" si="8"/>
        <v>6.6672663883148742</v>
      </c>
      <c r="J92" s="134">
        <f t="shared" si="9"/>
        <v>0.34721466191719186</v>
      </c>
      <c r="K92" s="134">
        <f t="shared" si="11"/>
        <v>2.1520661157024792</v>
      </c>
      <c r="L92" s="169">
        <f t="shared" si="12"/>
        <v>6.1980853683411885</v>
      </c>
    </row>
    <row r="93" spans="3:12" x14ac:dyDescent="0.25">
      <c r="C93" s="168">
        <v>17</v>
      </c>
      <c r="D93" s="134">
        <f t="shared" si="4"/>
        <v>7.0756735679844793E-2</v>
      </c>
      <c r="E93" s="134">
        <f t="shared" si="5"/>
        <v>0.30743801652892561</v>
      </c>
      <c r="F93" s="133">
        <f t="shared" si="6"/>
        <v>8.69</v>
      </c>
      <c r="G93" s="134">
        <f t="shared" si="7"/>
        <v>0.1459447153117284</v>
      </c>
      <c r="H93" s="134">
        <f t="shared" si="10"/>
        <v>1.2297520661157024</v>
      </c>
      <c r="I93" s="133">
        <f t="shared" si="8"/>
        <v>8.4261500218698036</v>
      </c>
      <c r="J93" s="134">
        <f t="shared" si="9"/>
        <v>0.24635071892105292</v>
      </c>
      <c r="K93" s="134">
        <f t="shared" si="11"/>
        <v>1.844628099173554</v>
      </c>
      <c r="L93" s="169">
        <f t="shared" si="12"/>
        <v>7.4878129329295557</v>
      </c>
    </row>
    <row r="94" spans="3:12" x14ac:dyDescent="0.25">
      <c r="C94" s="168">
        <v>18</v>
      </c>
      <c r="D94" s="134">
        <f t="shared" si="4"/>
        <v>2.9391779782880083E-2</v>
      </c>
      <c r="E94" s="134">
        <f t="shared" si="5"/>
        <v>0</v>
      </c>
      <c r="F94" s="133">
        <f t="shared" si="6"/>
        <v>10.459999999999999</v>
      </c>
      <c r="G94" s="134">
        <f t="shared" si="7"/>
        <v>8.8408405739091395E-2</v>
      </c>
      <c r="H94" s="134">
        <f t="shared" si="10"/>
        <v>0.92231404958677699</v>
      </c>
      <c r="I94" s="133">
        <f t="shared" si="8"/>
        <v>10.432424856847735</v>
      </c>
      <c r="J94" s="134">
        <f t="shared" si="9"/>
        <v>0.17083342715506991</v>
      </c>
      <c r="K94" s="134">
        <f t="shared" si="11"/>
        <v>1.5371900826446283</v>
      </c>
      <c r="L94" s="169">
        <f t="shared" si="12"/>
        <v>8.9981809078224551</v>
      </c>
    </row>
    <row r="95" spans="3:12" x14ac:dyDescent="0.25">
      <c r="C95" s="168">
        <v>19</v>
      </c>
      <c r="D95" s="134">
        <f t="shared" si="4"/>
        <v>0</v>
      </c>
      <c r="E95" s="134">
        <f t="shared" si="5"/>
        <v>0</v>
      </c>
      <c r="F95" s="133">
        <f t="shared" si="6"/>
        <v>12.229999999999999</v>
      </c>
      <c r="G95" s="134">
        <f t="shared" si="7"/>
        <v>5.0276045221410576E-2</v>
      </c>
      <c r="H95" s="134">
        <f t="shared" si="10"/>
        <v>0.61487603305785132</v>
      </c>
      <c r="I95" s="133">
        <f t="shared" si="8"/>
        <v>12.229999999999999</v>
      </c>
      <c r="J95" s="134">
        <f t="shared" si="9"/>
        <v>0.11444100812041172</v>
      </c>
      <c r="K95" s="134">
        <f t="shared" si="11"/>
        <v>1.2297520661157024</v>
      </c>
      <c r="L95" s="169">
        <f t="shared" si="12"/>
        <v>10.745729055635291</v>
      </c>
    </row>
    <row r="96" spans="3:12" ht="15.75" thickBot="1" x14ac:dyDescent="0.3">
      <c r="C96" s="170">
        <v>20</v>
      </c>
      <c r="D96" s="171">
        <v>0</v>
      </c>
      <c r="E96" s="172">
        <f t="shared" si="5"/>
        <v>0</v>
      </c>
      <c r="F96" s="173">
        <f>D55</f>
        <v>0</v>
      </c>
      <c r="G96" s="172">
        <f t="shared" si="7"/>
        <v>2.1959858323494688E-2</v>
      </c>
      <c r="H96" s="172">
        <f t="shared" si="10"/>
        <v>0.30743801652892566</v>
      </c>
      <c r="I96" s="173">
        <f t="shared" si="8"/>
        <v>14</v>
      </c>
      <c r="J96" s="172">
        <f t="shared" si="9"/>
        <v>7.2313994994982853E-2</v>
      </c>
      <c r="K96" s="172">
        <f t="shared" si="11"/>
        <v>0.9223140495867771</v>
      </c>
      <c r="L96" s="174">
        <f t="shared" si="12"/>
        <v>12.754295342841552</v>
      </c>
    </row>
    <row r="98" spans="2:2" x14ac:dyDescent="0.25">
      <c r="B98" s="21" t="s">
        <v>35</v>
      </c>
    </row>
  </sheetData>
  <mergeCells count="9">
    <mergeCell ref="D59:F59"/>
    <mergeCell ref="G59:I59"/>
    <mergeCell ref="J59:L59"/>
    <mergeCell ref="S18:U18"/>
    <mergeCell ref="D18:F18"/>
    <mergeCell ref="G18:I18"/>
    <mergeCell ref="J18:L18"/>
    <mergeCell ref="M18:O18"/>
    <mergeCell ref="P18:R1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96"/>
  <sheetViews>
    <sheetView workbookViewId="0">
      <pane ySplit="2" topLeftCell="A519" activePane="bottomLeft" state="frozen"/>
      <selection pane="bottomLeft" activeCell="C516" sqref="C516"/>
    </sheetView>
  </sheetViews>
  <sheetFormatPr defaultRowHeight="15" x14ac:dyDescent="0.25"/>
  <cols>
    <col min="1" max="1" width="7" customWidth="1"/>
    <col min="2" max="2" width="12.28515625" customWidth="1"/>
    <col min="3" max="3" width="9.140625" customWidth="1"/>
    <col min="4" max="4" width="8.5703125" bestFit="1" customWidth="1"/>
    <col min="5" max="5" width="5.7109375" bestFit="1" customWidth="1"/>
    <col min="6" max="6" width="7.140625" customWidth="1"/>
    <col min="7" max="7" width="7.140625" style="23" customWidth="1"/>
    <col min="8" max="9" width="6" bestFit="1" customWidth="1"/>
    <col min="10" max="10" width="6.140625" customWidth="1"/>
    <col min="11" max="11" width="6" bestFit="1" customWidth="1"/>
    <col min="12" max="12" width="5" bestFit="1" customWidth="1"/>
    <col min="13" max="13" width="5.28515625" bestFit="1" customWidth="1"/>
    <col min="14" max="14" width="6" bestFit="1" customWidth="1"/>
    <col min="15" max="15" width="5" bestFit="1" customWidth="1"/>
    <col min="16" max="16" width="6" bestFit="1" customWidth="1"/>
    <col min="17" max="17" width="6.140625" customWidth="1"/>
    <col min="18" max="18" width="6" bestFit="1" customWidth="1"/>
    <col min="19" max="19" width="5" bestFit="1" customWidth="1"/>
    <col min="20" max="20" width="6" bestFit="1" customWidth="1"/>
    <col min="21" max="21" width="6.140625" bestFit="1" customWidth="1"/>
    <col min="22" max="22" width="6" bestFit="1" customWidth="1"/>
    <col min="23" max="23" width="5" bestFit="1" customWidth="1"/>
    <col min="24" max="24" width="6" bestFit="1" customWidth="1"/>
    <col min="25" max="25" width="5" bestFit="1" customWidth="1"/>
    <col min="26" max="26" width="6" bestFit="1" customWidth="1"/>
    <col min="27" max="27" width="5" bestFit="1" customWidth="1"/>
    <col min="28" max="28" width="6" bestFit="1" customWidth="1"/>
    <col min="29" max="29" width="5.28515625" bestFit="1" customWidth="1"/>
    <col min="30" max="30" width="4.5703125" customWidth="1"/>
    <col min="31" max="31" width="5.5703125" bestFit="1" customWidth="1"/>
    <col min="32" max="32" width="7.5703125" bestFit="1" customWidth="1"/>
    <col min="33" max="33" width="5.5703125" bestFit="1" customWidth="1"/>
    <col min="34" max="34" width="7.28515625" bestFit="1" customWidth="1"/>
    <col min="35" max="35" width="6" bestFit="1" customWidth="1"/>
    <col min="36" max="37" width="4.5703125" bestFit="1" customWidth="1"/>
    <col min="38" max="38" width="8.5703125" bestFit="1" customWidth="1"/>
  </cols>
  <sheetData>
    <row r="1" spans="1:38" ht="15.75" thickBot="1" x14ac:dyDescent="0.3">
      <c r="A1" s="18" t="s">
        <v>15</v>
      </c>
      <c r="B1" s="12"/>
      <c r="C1" s="12">
        <v>7440</v>
      </c>
      <c r="D1" s="12" t="s">
        <v>24</v>
      </c>
      <c r="E1" s="75">
        <f>'Initial Data'!E1</f>
        <v>-3.2</v>
      </c>
      <c r="F1" s="81"/>
      <c r="G1" s="97"/>
      <c r="H1" s="81"/>
      <c r="J1" s="18" t="s">
        <v>17</v>
      </c>
      <c r="K1" s="36"/>
      <c r="L1" s="36"/>
      <c r="M1" s="36"/>
      <c r="N1" s="36"/>
      <c r="O1" s="36"/>
      <c r="P1" s="12">
        <f>'Initial Data'!P1</f>
        <v>24000</v>
      </c>
      <c r="Q1" s="12" t="s">
        <v>16</v>
      </c>
      <c r="R1" s="36"/>
      <c r="S1" s="37"/>
    </row>
    <row r="2" spans="1:38" ht="15.75" thickBot="1" x14ac:dyDescent="0.3">
      <c r="A2" s="18" t="s">
        <v>77</v>
      </c>
      <c r="B2" s="12"/>
      <c r="C2" s="118">
        <v>0</v>
      </c>
      <c r="D2" s="81"/>
      <c r="E2" s="96"/>
      <c r="F2" s="81"/>
      <c r="G2" s="97"/>
      <c r="H2" s="81"/>
      <c r="J2" s="18" t="s">
        <v>78</v>
      </c>
      <c r="K2" s="36"/>
      <c r="L2" s="36"/>
      <c r="M2" s="36"/>
      <c r="N2" s="118">
        <v>0</v>
      </c>
      <c r="O2" s="9"/>
      <c r="P2" s="81"/>
      <c r="Q2" s="81"/>
      <c r="R2" s="9"/>
      <c r="S2" s="9"/>
    </row>
    <row r="3" spans="1:38" ht="15.75" thickBot="1" x14ac:dyDescent="0.3">
      <c r="A3" s="81"/>
      <c r="B3" s="81"/>
      <c r="C3" s="81"/>
      <c r="D3" s="81"/>
      <c r="E3" s="96"/>
      <c r="F3" s="81"/>
      <c r="G3" s="97"/>
      <c r="H3" s="81"/>
      <c r="J3" s="81"/>
      <c r="K3" s="9"/>
      <c r="L3" s="9"/>
      <c r="M3" s="9"/>
      <c r="N3" s="9"/>
      <c r="O3" s="9"/>
      <c r="P3" s="81"/>
      <c r="Q3" s="81"/>
      <c r="R3" s="9"/>
      <c r="S3" s="9"/>
    </row>
    <row r="4" spans="1:38" ht="15.75" thickBot="1" x14ac:dyDescent="0.3">
      <c r="A4" s="18" t="s">
        <v>9</v>
      </c>
      <c r="B4" s="87"/>
      <c r="C4" s="99">
        <v>18</v>
      </c>
    </row>
    <row r="5" spans="1:38" ht="15.75" thickBot="1" x14ac:dyDescent="0.3">
      <c r="A5" s="239" t="s">
        <v>0</v>
      </c>
      <c r="B5" s="232"/>
      <c r="C5" s="12"/>
      <c r="D5" s="12"/>
      <c r="E5" s="12"/>
      <c r="F5" s="239">
        <v>25</v>
      </c>
      <c r="G5" s="232"/>
      <c r="H5" s="247"/>
      <c r="I5" s="119"/>
      <c r="J5" s="239">
        <v>35</v>
      </c>
      <c r="K5" s="232"/>
      <c r="L5" s="247"/>
      <c r="M5" s="119"/>
      <c r="N5" s="239">
        <v>40</v>
      </c>
      <c r="O5" s="232"/>
      <c r="P5" s="247"/>
      <c r="Q5" s="119"/>
      <c r="R5" s="239">
        <v>45</v>
      </c>
      <c r="S5" s="232"/>
      <c r="T5" s="247"/>
      <c r="U5" s="119"/>
      <c r="V5" s="239">
        <v>50</v>
      </c>
      <c r="W5" s="232"/>
      <c r="X5" s="247"/>
      <c r="Y5" s="119"/>
      <c r="Z5" s="239">
        <v>55</v>
      </c>
      <c r="AA5" s="232"/>
      <c r="AB5" s="247"/>
      <c r="AC5" s="132"/>
    </row>
    <row r="6" spans="1:38" x14ac:dyDescent="0.25">
      <c r="A6" s="240" t="s">
        <v>1</v>
      </c>
      <c r="B6" s="262"/>
      <c r="C6" s="263" t="s">
        <v>20</v>
      </c>
      <c r="D6" s="130" t="s">
        <v>4</v>
      </c>
      <c r="E6" s="268" t="s">
        <v>2</v>
      </c>
      <c r="F6" s="269" t="s">
        <v>3</v>
      </c>
      <c r="G6" s="266" t="s">
        <v>4</v>
      </c>
      <c r="H6" s="254" t="s">
        <v>5</v>
      </c>
      <c r="I6" s="155" t="s">
        <v>4</v>
      </c>
      <c r="J6" s="258" t="s">
        <v>3</v>
      </c>
      <c r="K6" s="260" t="s">
        <v>4</v>
      </c>
      <c r="L6" s="254" t="s">
        <v>5</v>
      </c>
      <c r="M6" s="155" t="s">
        <v>4</v>
      </c>
      <c r="N6" s="258" t="s">
        <v>3</v>
      </c>
      <c r="O6" s="260" t="s">
        <v>4</v>
      </c>
      <c r="P6" s="254" t="s">
        <v>5</v>
      </c>
      <c r="Q6" s="155" t="s">
        <v>4</v>
      </c>
      <c r="R6" s="258" t="s">
        <v>3</v>
      </c>
      <c r="S6" s="260" t="s">
        <v>4</v>
      </c>
      <c r="T6" s="254" t="s">
        <v>5</v>
      </c>
      <c r="U6" s="155" t="s">
        <v>4</v>
      </c>
      <c r="V6" s="258" t="s">
        <v>3</v>
      </c>
      <c r="W6" s="260" t="s">
        <v>4</v>
      </c>
      <c r="X6" s="254" t="s">
        <v>5</v>
      </c>
      <c r="Y6" s="155" t="s">
        <v>4</v>
      </c>
      <c r="Z6" s="258" t="s">
        <v>3</v>
      </c>
      <c r="AA6" s="260" t="s">
        <v>4</v>
      </c>
      <c r="AB6" s="254" t="s">
        <v>5</v>
      </c>
      <c r="AC6" s="130" t="s">
        <v>4</v>
      </c>
    </row>
    <row r="7" spans="1:38" ht="15.75" thickBot="1" x14ac:dyDescent="0.3">
      <c r="A7" s="241"/>
      <c r="B7" s="262"/>
      <c r="C7" s="264"/>
      <c r="D7" s="30" t="s">
        <v>0</v>
      </c>
      <c r="E7" s="268"/>
      <c r="F7" s="270"/>
      <c r="G7" s="267"/>
      <c r="H7" s="255"/>
      <c r="I7" s="15" t="s">
        <v>5</v>
      </c>
      <c r="J7" s="259"/>
      <c r="K7" s="261"/>
      <c r="L7" s="255"/>
      <c r="M7" s="15" t="s">
        <v>5</v>
      </c>
      <c r="N7" s="259"/>
      <c r="O7" s="261"/>
      <c r="P7" s="255"/>
      <c r="Q7" s="15" t="s">
        <v>5</v>
      </c>
      <c r="R7" s="259"/>
      <c r="S7" s="261"/>
      <c r="T7" s="255"/>
      <c r="U7" s="15" t="s">
        <v>5</v>
      </c>
      <c r="V7" s="259"/>
      <c r="W7" s="261"/>
      <c r="X7" s="255"/>
      <c r="Y7" s="15" t="s">
        <v>5</v>
      </c>
      <c r="Z7" s="259"/>
      <c r="AA7" s="261"/>
      <c r="AB7" s="255"/>
      <c r="AC7" s="59" t="s">
        <v>5</v>
      </c>
    </row>
    <row r="8" spans="1:38" x14ac:dyDescent="0.25">
      <c r="A8" s="186"/>
      <c r="B8" s="251">
        <v>-15</v>
      </c>
      <c r="C8" s="34"/>
      <c r="D8" s="31">
        <f>IF(D9&gt;V$5,(1-(D9-V$5)/(Z$5-V$5))*(Y8-AC8)+AC8,IF(D9&gt;R$5,(1-(D9-R$5)/(V$5-R$5))*(U8-Y8)+Y8,IF(D9&gt;N$5,(1-(D9-N$5)/(R$5-N$5))*(Q8-U8)+U8,IF(D9&gt;J$5,(1-(D9-J$5)/(N$5-J$5))*(M8-Q8)+Q8,IF(D9&gt;F$5,(1-(D9-F$5)/(J$5-F$5))*(I8-M8)+M8,I8)))))</f>
        <v>2.0263882537898712</v>
      </c>
      <c r="E8" s="152" t="s">
        <v>6</v>
      </c>
      <c r="F8" s="149" t="s">
        <v>21</v>
      </c>
      <c r="G8" s="88" t="s">
        <v>21</v>
      </c>
      <c r="H8" s="70" t="s">
        <v>21</v>
      </c>
      <c r="I8" s="73" t="str">
        <f>IF(I10=0,G11,IF(I10=1,(G10-G11)*I11+G11,IF(I10=2,(G9-G10)*I11+G10,IF(I10=3,(G8-G9)*I11+G9,G8))))</f>
        <v>-</v>
      </c>
      <c r="J8" s="56">
        <v>14000</v>
      </c>
      <c r="K8" s="4">
        <v>1.85</v>
      </c>
      <c r="L8" s="198">
        <f>J8/K8</f>
        <v>7567.5675675675675</v>
      </c>
      <c r="M8" s="16">
        <f>IF(M10=0,K11,IF(M10=1,(K10-K11)*M11+K11,IF(M10=2,(K9-K10)*M11+K10,IF(M10=3,(K8-K9)*M11+K9,K8))))</f>
        <v>2.3776859504132228</v>
      </c>
      <c r="N8" s="56">
        <v>13500</v>
      </c>
      <c r="O8" s="4">
        <v>1.7</v>
      </c>
      <c r="P8" s="198">
        <f>N8/O8</f>
        <v>7941.1764705882351</v>
      </c>
      <c r="Q8" s="16">
        <f>IF(Q10=0,O11,IF(Q10=1,(O10-O11)*Q11+O11,IF(Q10=2,(O9-O10)*Q11+O10,IF(Q10=3,(O8-O9)*Q11+O9,O8))))</f>
        <v>2.1776859504132231</v>
      </c>
      <c r="R8" s="56">
        <v>13100</v>
      </c>
      <c r="S8" s="4">
        <v>1.55</v>
      </c>
      <c r="T8" s="200">
        <f>R8/S8</f>
        <v>8451.6129032258068</v>
      </c>
      <c r="U8" s="16">
        <f>IF(U10=0,S11,IF(U10=1,(S10-S11)*U11+S11,IF(U10=2,(S9-S10)*U11+S10,IF(U10=3,(S8-S9)*U11+S9,S8))))</f>
        <v>1.9776859504132231</v>
      </c>
      <c r="V8" s="56">
        <v>12600</v>
      </c>
      <c r="W8" s="4">
        <v>1.45</v>
      </c>
      <c r="X8" s="200">
        <f>V8/W8</f>
        <v>8689.6551724137935</v>
      </c>
      <c r="Y8" s="16">
        <f>IF(Y10=0,W11,IF(Y10=1,(W10-W11)*Y11+W11,IF(Y10=2,(W9-W10)*Y11+W10,IF(Y10=3,(W8-W9)*Y11+W9,W8))))</f>
        <v>1.8082644628099174</v>
      </c>
      <c r="Z8" s="56">
        <v>12200</v>
      </c>
      <c r="AA8" s="4">
        <v>1.3</v>
      </c>
      <c r="AB8" s="200">
        <f>Z8/AA8</f>
        <v>9384.6153846153848</v>
      </c>
      <c r="AC8" s="16">
        <f>IF(AC10=0,AA11,IF(AC10=1,(AA10-AA11)*AC11+AA11,IF(AC10=2,(AA9-AA10)*AC11+AA10,IF(AC10=3,(AA8-AA9)*AC11+AA9,AA8))))</f>
        <v>1.6388429752066116</v>
      </c>
      <c r="AE8" s="23"/>
      <c r="AF8" s="23"/>
      <c r="AG8" s="23"/>
      <c r="AH8" s="23"/>
      <c r="AI8" s="23"/>
      <c r="AJ8" s="23"/>
      <c r="AK8" s="23"/>
      <c r="AL8" s="23"/>
    </row>
    <row r="9" spans="1:38" x14ac:dyDescent="0.25">
      <c r="A9" s="186"/>
      <c r="B9" s="252"/>
      <c r="C9" s="13">
        <f>C$1/(21-E$1)*(C$4-B8)</f>
        <v>10145.454545454546</v>
      </c>
      <c r="D9" s="32">
        <f>(C9/P$1)^(1/1.3)*50+C$4+$C$2/2+$N$2/100*5</f>
        <v>43.782442415583795</v>
      </c>
      <c r="E9" s="153" t="s">
        <v>22</v>
      </c>
      <c r="F9" s="150" t="s">
        <v>21</v>
      </c>
      <c r="G9" s="89" t="s">
        <v>21</v>
      </c>
      <c r="H9" s="71" t="s">
        <v>21</v>
      </c>
      <c r="I9" s="74" t="str">
        <f>IF(I11=0,G12,IF(I11=1,(G11-G12)*I12+G12,IF(I11=2,(G10-G11)*I12+G11,IF(I11=3,(G9-G10)*I12+G10,G9))))</f>
        <v>-</v>
      </c>
      <c r="J9" s="57">
        <v>11000</v>
      </c>
      <c r="K9" s="6">
        <v>2.2999999999999998</v>
      </c>
      <c r="L9" s="194">
        <f>J9/K9</f>
        <v>4782.608695652174</v>
      </c>
      <c r="M9" s="76">
        <f>$C9/M8</f>
        <v>4266.9447340980196</v>
      </c>
      <c r="N9" s="57">
        <v>11000</v>
      </c>
      <c r="O9" s="6">
        <v>2.1</v>
      </c>
      <c r="P9" s="194">
        <f>N9/O9</f>
        <v>5238.0952380952376</v>
      </c>
      <c r="Q9" s="76">
        <f>$C9/Q8</f>
        <v>4658.8235294117649</v>
      </c>
      <c r="R9" s="57">
        <v>11000</v>
      </c>
      <c r="S9" s="6">
        <v>1.9</v>
      </c>
      <c r="T9" s="201">
        <f>R9/S9</f>
        <v>5789.4736842105267</v>
      </c>
      <c r="U9" s="76">
        <f>$C9/U8</f>
        <v>5129.9623903050569</v>
      </c>
      <c r="V9" s="57">
        <v>11000</v>
      </c>
      <c r="W9" s="6">
        <v>1.75</v>
      </c>
      <c r="X9" s="201">
        <f>V9/W9</f>
        <v>6285.7142857142853</v>
      </c>
      <c r="Y9" s="76">
        <f>$C9/Y8</f>
        <v>5610.6032906764167</v>
      </c>
      <c r="Z9" s="57">
        <v>11000</v>
      </c>
      <c r="AA9" s="6">
        <v>1.6</v>
      </c>
      <c r="AB9" s="194">
        <f>Z9/AA9</f>
        <v>6875</v>
      </c>
      <c r="AC9" s="76">
        <f>$C9/AC8</f>
        <v>6190.6202723146753</v>
      </c>
      <c r="AF9" s="23"/>
      <c r="AL9" s="23"/>
    </row>
    <row r="10" spans="1:38" x14ac:dyDescent="0.25">
      <c r="A10" s="186"/>
      <c r="B10" s="252"/>
      <c r="C10" s="13"/>
      <c r="D10" s="39">
        <f>IF(AND(D9&lt;F$5,C9&lt;F11),C9/F11*100,IF(AND(D9&lt;J$5,C9&lt;J11),C9/(F11-((D9-F$5)/(J$5-F$5))*(F11-J11))*100,IF(AND(D9&lt;N$5,C9&lt;N11),C9/(J11-((D9-J$5)/(N$5-J$5))*(J11-N11))*100,IF(AND(D9&lt;R$5,C9&lt;R11),C9/(N11-((D9-N$5)/(R$5-N$5))*(N11-R11))*100,IF(AND(D9&lt;V$5,C13&lt;V11),C9/(R11-((D9-R$5)/(V$5-R$5))*(R11-V11))*100,100)))))</f>
        <v>100</v>
      </c>
      <c r="E10" s="153" t="s">
        <v>23</v>
      </c>
      <c r="F10" s="150" t="s">
        <v>21</v>
      </c>
      <c r="G10" s="89" t="s">
        <v>21</v>
      </c>
      <c r="H10" s="71" t="s">
        <v>21</v>
      </c>
      <c r="I10" s="74" t="str">
        <f>IF(I12=0,G13,IF(I12=1,(G12-G13)*I13+G13,IF(I12=2,(G11-G12)*I13+G12,IF(I12=3,(G10-G11)*I13+G11,G10))))</f>
        <v>-</v>
      </c>
      <c r="J10" s="55">
        <v>8800</v>
      </c>
      <c r="K10" s="41">
        <v>2.5</v>
      </c>
      <c r="L10" s="194">
        <f>J10/K10</f>
        <v>3520</v>
      </c>
      <c r="M10" s="187">
        <f>IF($C9&gt;J9,3,IF($C9&gt;J10,2,IF($C9&gt;J11,1,0)))</f>
        <v>2</v>
      </c>
      <c r="N10" s="55">
        <v>8800</v>
      </c>
      <c r="O10" s="41">
        <v>2.2999999999999998</v>
      </c>
      <c r="P10" s="194">
        <f>N10/O10</f>
        <v>3826.0869565217395</v>
      </c>
      <c r="Q10" s="187">
        <f>IF($C9&gt;N9,3,IF($C9&gt;N10,2,IF($C9&gt;N11,1,0)))</f>
        <v>2</v>
      </c>
      <c r="R10" s="55">
        <v>8800</v>
      </c>
      <c r="S10" s="41">
        <v>2.1</v>
      </c>
      <c r="T10" s="201">
        <f>R10/S10</f>
        <v>4190.4761904761899</v>
      </c>
      <c r="U10" s="187">
        <f>IF($C9&gt;R9,3,IF($C9&gt;R10,2,IF($C9&gt;R11,1,0)))</f>
        <v>2</v>
      </c>
      <c r="V10" s="55">
        <v>8800</v>
      </c>
      <c r="W10" s="41">
        <v>1.9</v>
      </c>
      <c r="X10" s="201">
        <f>V10/W10</f>
        <v>4631.5789473684217</v>
      </c>
      <c r="Y10" s="187">
        <f>IF($C9&gt;V9,3,IF($C9&gt;V10,2,IF($C9&gt;V11,1,0)))</f>
        <v>2</v>
      </c>
      <c r="Z10" s="55">
        <v>8800</v>
      </c>
      <c r="AA10" s="41">
        <v>1.7</v>
      </c>
      <c r="AB10" s="201">
        <f>Z10/AA10</f>
        <v>5176.4705882352946</v>
      </c>
      <c r="AC10" s="189">
        <f>IF($C9&gt;Z9,3,IF($C9&gt;Z10,2,IF($C9&gt;Z11,1,0)))</f>
        <v>2</v>
      </c>
      <c r="AL10" s="23"/>
    </row>
    <row r="11" spans="1:38" ht="15.75" thickBot="1" x14ac:dyDescent="0.3">
      <c r="A11" s="186"/>
      <c r="B11" s="253"/>
      <c r="C11" s="35"/>
      <c r="D11" s="33">
        <f>C9/D8</f>
        <v>5006.6686512221522</v>
      </c>
      <c r="E11" s="153" t="s">
        <v>7</v>
      </c>
      <c r="F11" s="151" t="s">
        <v>21</v>
      </c>
      <c r="G11" s="137" t="s">
        <v>21</v>
      </c>
      <c r="H11" s="138" t="s">
        <v>21</v>
      </c>
      <c r="I11" s="139" t="str">
        <f>IF(I13=0,G14,IF(I13=1,(G13-G14)*I14+G14,IF(I13=2,(G12-G13)*I14+G13,IF(I13=3,(G11-G12)*I14+G12,G11))))</f>
        <v>-</v>
      </c>
      <c r="J11" s="55">
        <v>7800</v>
      </c>
      <c r="K11" s="41">
        <v>2.35</v>
      </c>
      <c r="L11" s="199">
        <f>J11/K11</f>
        <v>3319.1489361702124</v>
      </c>
      <c r="M11" s="188">
        <f>IF(M10=1,($C9-J11)/(J10-J11),IF(M10=2,($C9-J10)/(J9-J10),IF(M10=3,($C9-J9)/(J8-J9),0)))</f>
        <v>0.61157024793388448</v>
      </c>
      <c r="N11" s="55">
        <v>7200</v>
      </c>
      <c r="O11" s="41">
        <v>2</v>
      </c>
      <c r="P11" s="199">
        <f>N11/O11</f>
        <v>3600</v>
      </c>
      <c r="Q11" s="188">
        <f>IF(Q10=1,($C9-N11)/(N10-N11),IF(Q10=2,($C9-N10)/(N9-N10),IF(Q10=3,($C9-N9)/(N8-N9),0)))</f>
        <v>0.61157024793388448</v>
      </c>
      <c r="R11" s="55">
        <v>6500</v>
      </c>
      <c r="S11" s="41">
        <v>1.6</v>
      </c>
      <c r="T11" s="202">
        <f>R11/S11</f>
        <v>4062.5</v>
      </c>
      <c r="U11" s="188">
        <f>IF(U10=1,($C9-R11)/(R10-R11),IF(U10=2,($C9-R10)/(R9-R10),IF(U10=3,($C9-R9)/(R8-R9),0)))</f>
        <v>0.61157024793388448</v>
      </c>
      <c r="V11" s="55">
        <v>5700</v>
      </c>
      <c r="W11" s="41">
        <v>1.3</v>
      </c>
      <c r="X11" s="202">
        <f>V11/W11</f>
        <v>4384.6153846153848</v>
      </c>
      <c r="Y11" s="188">
        <f>IF(Y10=1,($C9-V11)/(V10-V11),IF(Y10=2,($C9-V10)/(V9-V10),IF(Y10=3,($C9-V9)/(V8-V9),0)))</f>
        <v>0.61157024793388448</v>
      </c>
      <c r="Z11" s="55">
        <v>4800</v>
      </c>
      <c r="AA11" s="41">
        <v>1</v>
      </c>
      <c r="AB11" s="199">
        <f>Z11/AA11</f>
        <v>4800</v>
      </c>
      <c r="AC11" s="188">
        <f>IF(AC10=1,($C9-Z11)/(Z10-Z11),IF(AC10=2,($C9-Z10)/(Z9-Z10),IF(AC10=3,($C9-Z9)/(Z8-Z9),0)))</f>
        <v>0.61157024793388448</v>
      </c>
      <c r="AE11" s="120"/>
      <c r="AF11" s="120"/>
      <c r="AL11" s="23"/>
    </row>
    <row r="12" spans="1:38" x14ac:dyDescent="0.25">
      <c r="A12" s="186"/>
      <c r="B12" s="251">
        <v>-14</v>
      </c>
      <c r="C12" s="34"/>
      <c r="D12" s="31">
        <f>IF(D13&gt;V$5,(1-(D13-V$5)/(Z$5-V$5))*(Y12-AC12)+AC12,IF(D13&gt;R$5,(1-(D13-R$5)/(V$5-R$5))*(U12-Y12)+Y12,IF(D13&gt;N$5,(1-(D13-N$5)/(R$5-N$5))*(Q12-U12)+U12,IF(D13&gt;J$5,(1-(D13-J$5)/(N$5-J$5))*(M12-Q12)+Q12,IF(D13&gt;F$5,(1-(D13-F$5)/(J$5-F$5))*(I12-M12)+M12,I12)))))</f>
        <v>2.0926323630502797</v>
      </c>
      <c r="E12" s="152" t="s">
        <v>6</v>
      </c>
      <c r="F12" s="56">
        <v>14280</v>
      </c>
      <c r="G12" s="94">
        <v>2.08</v>
      </c>
      <c r="H12" s="193">
        <f t="shared" ref="H12:H31" si="0">F12/G12</f>
        <v>6865.3846153846152</v>
      </c>
      <c r="I12" s="16">
        <f>IF(I14=0,G15,IF(I14=1,(G14-G15)*I15+G15,IF(I14=2,(G13-G14)*I15+G14,IF(I14=3,(G12-G13)*I15+G13,G12))))</f>
        <v>2.650862543934644</v>
      </c>
      <c r="J12" s="145">
        <f>(J$28-J$8)/5+J8</f>
        <v>14080</v>
      </c>
      <c r="K12" s="141">
        <f>(K$28-K$8)/5+K8</f>
        <v>1.9300000000000002</v>
      </c>
      <c r="L12" s="193">
        <f t="shared" ref="L12:L31" si="1">J12/K12</f>
        <v>7295.3367875647664</v>
      </c>
      <c r="M12" s="16">
        <f>IF(M14=0,K15,IF(M14=1,(K14-K15)*M15+K15,IF(M14=2,(K13-K14)*M15+K14,IF(M14=3,(K12-K13)*M15+K13,K12))))</f>
        <v>2.467937382482837</v>
      </c>
      <c r="N12" s="145">
        <f>(N$28-N$8)/5+N8</f>
        <v>13640</v>
      </c>
      <c r="O12" s="141">
        <f>(O$28-O$8)/5+O8</f>
        <v>1.78</v>
      </c>
      <c r="P12" s="193">
        <f t="shared" ref="P12:P31" si="2">N12/O12</f>
        <v>7662.9213483146068</v>
      </c>
      <c r="Q12" s="16">
        <f>IF(Q14=0,O15,IF(Q14=1,(O14-O15)*Q15+O15,IF(Q14=2,(O13-O14)*Q15+O14,IF(Q14=3,(O12-O13)*Q15+O13,O12))))</f>
        <v>2.2428068564432198</v>
      </c>
      <c r="R12" s="145">
        <f>(R$28-R$8)/5+R8</f>
        <v>13280</v>
      </c>
      <c r="S12" s="141">
        <f>(S$28-S$8)/5+S8</f>
        <v>1.62</v>
      </c>
      <c r="T12" s="203">
        <f t="shared" ref="T12:T31" si="3">R12/S12</f>
        <v>8197.5308641975298</v>
      </c>
      <c r="U12" s="16">
        <f>IF(U14=0,S15,IF(U14=1,(S14-S15)*U15+S15,IF(U14=2,(S13-S14)*U15+S14,IF(U14=3,(S12-S13)*U15+S13,S12))))</f>
        <v>2.0066333188342758</v>
      </c>
      <c r="V12" s="145">
        <f>(V$28-V$8)/5+V8</f>
        <v>12880</v>
      </c>
      <c r="W12" s="141">
        <f>(W$28-W$8)/5+W8</f>
        <v>1.53</v>
      </c>
      <c r="X12" s="203">
        <f t="shared" ref="X12:X31" si="4">V12/W12</f>
        <v>8418.3006535947716</v>
      </c>
      <c r="Y12" s="16">
        <f>IF(Y14=0,W15,IF(Y14=1,(W14-W15)*Y15+W15,IF(Y14=2,(W13-W14)*Y15+W14,IF(Y14=3,(W12-W13)*Y15+W13,W12))))</f>
        <v>1.7947535109518582</v>
      </c>
      <c r="Z12" s="145">
        <f>(Z$28-Z$8)/5+Z8</f>
        <v>12560</v>
      </c>
      <c r="AA12" s="141">
        <f>(AA$28-AA$8)/5+AA8</f>
        <v>1.3900000000000001</v>
      </c>
      <c r="AB12" s="203">
        <f t="shared" ref="AB12:AB31" si="5">Z12/AA12</f>
        <v>9035.9712230215828</v>
      </c>
      <c r="AC12" s="16">
        <f>IF(AC14=0,AA15,IF(AC14=1,(AA14-AA15)*AC15+AA15,IF(AC14=2,(AA13-AA14)*AC15+AA14,IF(AC14=3,(AA12-AA13)*AC15+AA13,AA12))))</f>
        <v>1.5825902035879862</v>
      </c>
      <c r="AE12" s="120"/>
      <c r="AF12" s="120"/>
      <c r="AG12" s="23"/>
      <c r="AH12" s="23"/>
      <c r="AI12" s="23"/>
      <c r="AJ12" s="23"/>
      <c r="AK12" s="23"/>
      <c r="AL12" s="23"/>
    </row>
    <row r="13" spans="1:38" x14ac:dyDescent="0.25">
      <c r="A13" s="186"/>
      <c r="B13" s="252"/>
      <c r="C13" s="13">
        <f>C$1/(21-E$1)*(C$4-B12)</f>
        <v>9838.0165289256202</v>
      </c>
      <c r="D13" s="32">
        <f>(C13/P$1)^(1/1.3)*50+C$4+$C$2/2+$N$2/100*5</f>
        <v>43.179325146105043</v>
      </c>
      <c r="E13" s="153" t="s">
        <v>22</v>
      </c>
      <c r="F13" s="57">
        <v>14000</v>
      </c>
      <c r="G13" s="91">
        <v>2.64</v>
      </c>
      <c r="H13" s="194">
        <f t="shared" si="0"/>
        <v>5303.030303030303</v>
      </c>
      <c r="I13" s="76">
        <f>$C13/I12</f>
        <v>3711.2510987926098</v>
      </c>
      <c r="J13" s="57">
        <v>14000</v>
      </c>
      <c r="K13" s="135">
        <f>(K$29-K$9)/5+K9</f>
        <v>2.34</v>
      </c>
      <c r="L13" s="194">
        <f t="shared" si="1"/>
        <v>5982.9059829059834</v>
      </c>
      <c r="M13" s="76">
        <f>$C13/M12</f>
        <v>3986.3315004484471</v>
      </c>
      <c r="N13" s="57">
        <v>14000</v>
      </c>
      <c r="O13" s="135">
        <f>(O$29-O$9)/5+O9</f>
        <v>2.12</v>
      </c>
      <c r="P13" s="194">
        <f t="shared" si="2"/>
        <v>6603.7735849056598</v>
      </c>
      <c r="Q13" s="76">
        <f>$C13/Q12</f>
        <v>4386.4751441536737</v>
      </c>
      <c r="R13" s="57">
        <v>14000</v>
      </c>
      <c r="S13" s="135">
        <f>(S$29-S$9)/5+S9</f>
        <v>1.9</v>
      </c>
      <c r="T13" s="201">
        <f t="shared" si="3"/>
        <v>7368.4210526315792</v>
      </c>
      <c r="U13" s="76">
        <f>$C13/U12</f>
        <v>4902.7475207283369</v>
      </c>
      <c r="V13" s="57">
        <v>14000</v>
      </c>
      <c r="W13" s="135">
        <f>(W$29-W$9)/5+W9</f>
        <v>1.77</v>
      </c>
      <c r="X13" s="201">
        <f t="shared" si="4"/>
        <v>7909.6045197740114</v>
      </c>
      <c r="Y13" s="76">
        <f>$C13/Y12</f>
        <v>5481.5418768608342</v>
      </c>
      <c r="Z13" s="57">
        <v>14000</v>
      </c>
      <c r="AA13" s="135">
        <f>(AA$29-AA$9)/5+AA9</f>
        <v>1.6300000000000001</v>
      </c>
      <c r="AB13" s="201">
        <f t="shared" si="5"/>
        <v>8588.9570552147234</v>
      </c>
      <c r="AC13" s="76">
        <f>$C13/AC12</f>
        <v>6216.4017612526959</v>
      </c>
      <c r="AE13" s="120"/>
      <c r="AF13" s="120"/>
      <c r="AG13" s="23"/>
      <c r="AL13" s="23"/>
    </row>
    <row r="14" spans="1:38" x14ac:dyDescent="0.25">
      <c r="A14" s="186"/>
      <c r="B14" s="252"/>
      <c r="C14" s="13"/>
      <c r="D14" s="39">
        <f>IF(AND(D13&lt;F$5,C13&lt;F15),C13/F15*100,IF(AND(D13&lt;J$5,C13&lt;J15),C13/(F15-((D13-F$5)/(J$5-F$5))*(F15-J15))*100,IF(AND(D13&lt;N$5,C13&lt;N15),C13/(J15-((D13-J$5)/(N$5-J$5))*(J15-N15))*100,IF(AND(D13&lt;R$5,C13&lt;R15),C13/(N15-((D13-N$5)/(R$5-N$5))*(N15-R15))*100,IF(AND(D13&lt;V$5,C17&lt;V15),C13/(R15-((D13-R$5)/(V$5-R$5))*(R15-V15))*100,100)))))</f>
        <v>100</v>
      </c>
      <c r="E14" s="153" t="s">
        <v>23</v>
      </c>
      <c r="F14" s="57">
        <v>11200</v>
      </c>
      <c r="G14" s="91">
        <v>2.69</v>
      </c>
      <c r="H14" s="194">
        <f t="shared" si="0"/>
        <v>4163.5687732342012</v>
      </c>
      <c r="I14" s="190">
        <f>IF($C13&gt;F13,3,IF($C13&gt;F14,2,IF($C13&gt;F15,1,0)))</f>
        <v>1</v>
      </c>
      <c r="J14" s="57">
        <v>11200</v>
      </c>
      <c r="K14" s="135">
        <f>(K$30-K$10)/5+K10</f>
        <v>2.54</v>
      </c>
      <c r="L14" s="194">
        <f t="shared" si="1"/>
        <v>4409.4488188976375</v>
      </c>
      <c r="M14" s="190">
        <f>IF($C13&gt;J13,3,IF($C13&gt;J14,2,IF($C13&gt;J15,1,0)))</f>
        <v>1</v>
      </c>
      <c r="N14" s="57">
        <v>11200</v>
      </c>
      <c r="O14" s="135">
        <f>(O$30-O$10)/5+O10</f>
        <v>2.3499999999999996</v>
      </c>
      <c r="P14" s="194">
        <f t="shared" si="2"/>
        <v>4765.9574468085111</v>
      </c>
      <c r="Q14" s="190">
        <f>IF($C13&gt;N13,3,IF($C13&gt;N14,2,IF($C13&gt;N15,1,0)))</f>
        <v>1</v>
      </c>
      <c r="R14" s="57">
        <v>11200</v>
      </c>
      <c r="S14" s="135">
        <f>(S$30-S$10)/5+S10</f>
        <v>2.15</v>
      </c>
      <c r="T14" s="201">
        <f t="shared" si="3"/>
        <v>5209.302325581396</v>
      </c>
      <c r="U14" s="190">
        <f>IF($C13&gt;R13,3,IF($C13&gt;R14,2,IF($C13&gt;R15,1,0)))</f>
        <v>1</v>
      </c>
      <c r="V14" s="57">
        <v>11200</v>
      </c>
      <c r="W14" s="135">
        <f>(W$30-W$10)/5+W10</f>
        <v>1.94</v>
      </c>
      <c r="X14" s="201">
        <f t="shared" si="4"/>
        <v>5773.1958762886597</v>
      </c>
      <c r="Y14" s="190">
        <f>IF($C13&gt;V13,3,IF($C13&gt;V14,2,IF($C13&gt;V15,1,0)))</f>
        <v>1</v>
      </c>
      <c r="Z14" s="57">
        <v>11200</v>
      </c>
      <c r="AA14" s="135">
        <f>(AA$30-AA$10)/5+AA10</f>
        <v>1.73</v>
      </c>
      <c r="AB14" s="201">
        <f t="shared" si="5"/>
        <v>6473.9884393063585</v>
      </c>
      <c r="AC14" s="189">
        <f>IF($C13&gt;Z13,3,IF($C13&gt;Z14,2,IF($C13&gt;Z15,1,0)))</f>
        <v>1</v>
      </c>
      <c r="AE14" s="120"/>
      <c r="AF14" s="120"/>
      <c r="AG14" s="23"/>
      <c r="AL14" s="23"/>
    </row>
    <row r="15" spans="1:38" ht="15.75" thickBot="1" x14ac:dyDescent="0.3">
      <c r="A15" s="186"/>
      <c r="B15" s="253"/>
      <c r="C15" s="35"/>
      <c r="D15" s="33">
        <f>C13/D12</f>
        <v>4701.263682353383</v>
      </c>
      <c r="E15" s="154" t="s">
        <v>7</v>
      </c>
      <c r="F15" s="58">
        <v>7720</v>
      </c>
      <c r="G15" s="93">
        <v>2.59</v>
      </c>
      <c r="H15" s="195">
        <f t="shared" si="0"/>
        <v>2980.694980694981</v>
      </c>
      <c r="I15" s="191">
        <f>IF(I14=1,($C13-F15)/(F14-F15),IF(I14=2,($C13-F14)/(F13-F14),IF(I14=3,($C13-F13)/(F12-F13),0)))</f>
        <v>0.60862543934644253</v>
      </c>
      <c r="J15" s="146">
        <f>(J$31-J$11)/5+J11</f>
        <v>7420</v>
      </c>
      <c r="K15" s="142">
        <f>(K$31-K$11)/5+K11</f>
        <v>2.34</v>
      </c>
      <c r="L15" s="195">
        <f t="shared" si="1"/>
        <v>3170.9401709401714</v>
      </c>
      <c r="M15" s="191">
        <f>IF(M14=1,($C13-J15)/(J14-J15),IF(M14=2,($C13-J14)/(J13-J14),IF(M14=3,($C13-J13)/(J12-J13),0)))</f>
        <v>0.63968691241418518</v>
      </c>
      <c r="N15" s="146">
        <f>(N$31-N$11)/5+N11</f>
        <v>6880</v>
      </c>
      <c r="O15" s="142">
        <f>(O$31-O$11)/5+O11</f>
        <v>2.0099999999999998</v>
      </c>
      <c r="P15" s="195">
        <f t="shared" si="2"/>
        <v>3422.8855721393038</v>
      </c>
      <c r="Q15" s="191">
        <f>IF(Q14=1,($C13-N15)/(N14-N15),IF(Q14=2,($C13-N14)/(N13-N14),IF(Q14=3,($C13-N13)/(N12-N13),0)))</f>
        <v>0.68472604836241202</v>
      </c>
      <c r="R15" s="146">
        <f>(R$31-R$11)/5+R11</f>
        <v>6260</v>
      </c>
      <c r="S15" s="142">
        <f>(S$31-S$11)/5+S11</f>
        <v>1.6300000000000001</v>
      </c>
      <c r="T15" s="204">
        <f t="shared" si="3"/>
        <v>3840.4907975460119</v>
      </c>
      <c r="U15" s="191">
        <f>IF(U14=1,($C13-R15)/(R14-R15),IF(U14=2,($C13-R14)/(R13-R14),IF(U14=3,($C13-R13)/(R12-R13),0)))</f>
        <v>0.72429484391206889</v>
      </c>
      <c r="V15" s="146">
        <f>(V$31-V$11)/5+V11</f>
        <v>5480</v>
      </c>
      <c r="W15" s="142">
        <f>(W$31-W$11)/5+W11</f>
        <v>1.33</v>
      </c>
      <c r="X15" s="204">
        <f t="shared" si="4"/>
        <v>4120.3007518796994</v>
      </c>
      <c r="Y15" s="191">
        <f>IF(Y14=1,($C13-V15)/(V14-V15),IF(Y14=2,($C13-V14)/(V13-V14),IF(Y14=3,($C13-V13)/(V12-V13),0)))</f>
        <v>0.76189100156042311</v>
      </c>
      <c r="Z15" s="146">
        <f>(Z$31-Z$11)/5+Z11</f>
        <v>4640</v>
      </c>
      <c r="AA15" s="142">
        <f>(AA$31-AA$11)/5+AA11</f>
        <v>1.02</v>
      </c>
      <c r="AB15" s="204">
        <f t="shared" si="5"/>
        <v>4549.0196078431372</v>
      </c>
      <c r="AC15" s="191">
        <f>IF(AC14=1,($C13-Z15)/(Z14-Z15),IF(AC14=2,($C13-Z14)/(Z13-Z14),IF(AC14=3,($C13-Z13)/(Z12-Z13),0)))</f>
        <v>0.79238056843378357</v>
      </c>
      <c r="AE15" s="120"/>
      <c r="AF15" s="120"/>
      <c r="AG15" s="23"/>
      <c r="AL15" s="23"/>
    </row>
    <row r="16" spans="1:38" x14ac:dyDescent="0.25">
      <c r="A16" s="186"/>
      <c r="B16" s="251">
        <v>-13</v>
      </c>
      <c r="C16" s="25"/>
      <c r="D16" s="31">
        <f>IF(D17&gt;V$5,(1-(D17-V$5)/(Z$5-V$5))*(Y16-AC16)+AC16,IF(D17&gt;R$5,(1-(D17-R$5)/(V$5-R$5))*(U16-Y16)+Y16,IF(D17&gt;N$5,(1-(D17-N$5)/(R$5-N$5))*(Q16-U16)+U16,IF(D17&gt;J$5,(1-(D17-J$5)/(N$5-J$5))*(M16-Q16)+Q16,IF(D17&gt;F$5,(1-(D17-F$5)/(J$5-F$5))*(I16-M16)+M16,I16)))))</f>
        <v>2.1412140916975253</v>
      </c>
      <c r="E16" s="152" t="s">
        <v>6</v>
      </c>
      <c r="F16" s="145">
        <f>(F$28-F$12)/4+F12</f>
        <v>14360</v>
      </c>
      <c r="G16" s="141">
        <f>(G$28-G$12)/4+G12</f>
        <v>2.16</v>
      </c>
      <c r="H16" s="193">
        <f t="shared" si="0"/>
        <v>6648.1481481481478</v>
      </c>
      <c r="I16" s="16">
        <f>IF(I18=0,G19,IF(I18=1,(G18-G19)*I19+G19,IF(I18=2,(G17-G18)*I19+G18,IF(I18=3,(G16-G17)*I19+G17,G16))))</f>
        <v>2.6651261079946904</v>
      </c>
      <c r="J16" s="145">
        <f>(J$28-J$8)/5+J12</f>
        <v>14160</v>
      </c>
      <c r="K16" s="141">
        <f>(K$28-K$8)/5+K12</f>
        <v>2.0100000000000002</v>
      </c>
      <c r="L16" s="193">
        <f t="shared" si="1"/>
        <v>7044.7761194029845</v>
      </c>
      <c r="M16" s="16">
        <f>IF(M18=0,K19,IF(M18=1,(K18-K19)*M19+K19,IF(M18=2,(K17-K18)*M19+K18,IF(M18=3,(K16-K17)*M19+K17,K16))))</f>
        <v>2.4796741894469165</v>
      </c>
      <c r="N16" s="145">
        <f>(N$28-N$8)/5+N12</f>
        <v>13780</v>
      </c>
      <c r="O16" s="141">
        <f>(O$28-O$8)/5+O12</f>
        <v>1.86</v>
      </c>
      <c r="P16" s="193">
        <f t="shared" si="2"/>
        <v>7408.6021505376339</v>
      </c>
      <c r="Q16" s="16">
        <f>IF(Q18=0,O19,IF(Q18=1,(O18-O19)*Q19+O19,IF(Q18=2,(O17-O18)*Q19+O18,IF(Q18=3,(O16-O17)*Q19+O17,O16))))</f>
        <v>2.2632801367911082</v>
      </c>
      <c r="R16" s="145">
        <f>(R$28-R$8)/5+R12</f>
        <v>13460</v>
      </c>
      <c r="S16" s="141">
        <f>(S$28-S$8)/5+S12</f>
        <v>1.6900000000000002</v>
      </c>
      <c r="T16" s="203">
        <f t="shared" si="3"/>
        <v>7964.497041420118</v>
      </c>
      <c r="U16" s="16">
        <f>IF(U18=0,S19,IF(U18=1,(S18-S19)*U19+S19,IF(U18=2,(S17-S18)*U19+S18,IF(U18=3,(S16-S17)*U19+S17,S16))))</f>
        <v>2.0259676441494623</v>
      </c>
      <c r="V16" s="145">
        <f>(V$28-V$8)/5+V12</f>
        <v>13160</v>
      </c>
      <c r="W16" s="141">
        <f>(W$28-W$8)/5+W12</f>
        <v>1.61</v>
      </c>
      <c r="X16" s="203">
        <f t="shared" si="4"/>
        <v>8173.9130434782601</v>
      </c>
      <c r="Y16" s="16">
        <f>IF(Y18=0,W19,IF(Y18=1,(W18-W19)*Y19+W19,IF(Y18=2,(W17-W18)*Y19+W18,IF(Y18=3,(W16-W17)*Y19+W17,W16))))</f>
        <v>1.8057506191390489</v>
      </c>
      <c r="Z16" s="145">
        <f>(Z$28-Z$8)/5+Z12</f>
        <v>12920</v>
      </c>
      <c r="AA16" s="141">
        <f>(AA$28-AA$8)/5+AA12</f>
        <v>1.4800000000000002</v>
      </c>
      <c r="AB16" s="203">
        <f t="shared" si="5"/>
        <v>8729.7297297297282</v>
      </c>
      <c r="AC16" s="16">
        <f>IF(AC18=0,AA19,IF(AC18=1,(AA18-AA19)*AC19+AA19,IF(AC18=2,(AA17-AA18)*AC19+AA18,IF(AC18=3,(AA16-AA17)*AC19+AA17,AA16))))</f>
        <v>1.5811334120425031</v>
      </c>
      <c r="AE16" s="120"/>
      <c r="AF16" s="120"/>
      <c r="AG16" s="23"/>
      <c r="AH16" s="23"/>
      <c r="AI16" s="23"/>
      <c r="AJ16" s="23"/>
      <c r="AK16" s="23"/>
      <c r="AL16" s="23"/>
    </row>
    <row r="17" spans="1:38" x14ac:dyDescent="0.25">
      <c r="A17" s="186"/>
      <c r="B17" s="252"/>
      <c r="C17" s="13">
        <f>C$1/(21-E$1)*(C$4-B16)</f>
        <v>9530.5785123966944</v>
      </c>
      <c r="D17" s="32">
        <f>(C17/P$1)^(1/1.3)*50+C$4+$C$2/2+$N$2/100*5</f>
        <v>42.571841956881485</v>
      </c>
      <c r="E17" s="153" t="s">
        <v>22</v>
      </c>
      <c r="F17" s="57">
        <v>14000</v>
      </c>
      <c r="G17" s="140">
        <f>(G$29-G$13)/4+G13</f>
        <v>2.68</v>
      </c>
      <c r="H17" s="194">
        <f t="shared" si="0"/>
        <v>5223.8805970149251</v>
      </c>
      <c r="I17" s="76">
        <f>$C17/I16</f>
        <v>3576.0328503058145</v>
      </c>
      <c r="J17" s="57">
        <v>14000</v>
      </c>
      <c r="K17" s="135">
        <f>(K$29-K$9)/5+K13</f>
        <v>2.38</v>
      </c>
      <c r="L17" s="194">
        <f t="shared" si="1"/>
        <v>5882.3529411764712</v>
      </c>
      <c r="M17" s="76">
        <f>$C17/M16</f>
        <v>3843.4801446727402</v>
      </c>
      <c r="N17" s="57">
        <v>14000</v>
      </c>
      <c r="O17" s="135">
        <f>(O$29-O$9)/5+O13</f>
        <v>2.14</v>
      </c>
      <c r="P17" s="194">
        <f t="shared" si="2"/>
        <v>6542.0560747663549</v>
      </c>
      <c r="Q17" s="76">
        <f>$C17/Q16</f>
        <v>4210.9584038983367</v>
      </c>
      <c r="R17" s="57">
        <v>14000</v>
      </c>
      <c r="S17" s="135">
        <f>(S$29-S$9)/5+S13</f>
        <v>1.9</v>
      </c>
      <c r="T17" s="201">
        <f t="shared" si="3"/>
        <v>7368.4210526315792</v>
      </c>
      <c r="U17" s="76">
        <f>$C17/U16</f>
        <v>4704.2106224740837</v>
      </c>
      <c r="V17" s="57">
        <v>14000</v>
      </c>
      <c r="W17" s="135">
        <f>(W$29-W$9)/5+W13</f>
        <v>1.79</v>
      </c>
      <c r="X17" s="201">
        <f t="shared" si="4"/>
        <v>7821.2290502793294</v>
      </c>
      <c r="Y17" s="76">
        <f>$C17/Y16</f>
        <v>5277.9040535180384</v>
      </c>
      <c r="Z17" s="57">
        <v>14000</v>
      </c>
      <c r="AA17" s="135">
        <f>(AA$29-AA$9)/5+AA13</f>
        <v>1.6600000000000001</v>
      </c>
      <c r="AB17" s="201">
        <f t="shared" si="5"/>
        <v>8433.7349397590351</v>
      </c>
      <c r="AC17" s="76">
        <f>$C17/AC16</f>
        <v>6027.6877585460188</v>
      </c>
      <c r="AL17" s="23"/>
    </row>
    <row r="18" spans="1:38" x14ac:dyDescent="0.25">
      <c r="A18" s="186"/>
      <c r="B18" s="252"/>
      <c r="C18" s="13"/>
      <c r="D18" s="39">
        <f>IF(AND(D17&lt;F$5,C17&lt;F19),C17/F19*100,IF(AND(D17&lt;J$5,C17&lt;J19),C17/(F19-((D17-F$5)/(J$5-F$5))*(F19-J19))*100,IF(AND(D17&lt;N$5,C17&lt;N19),C17/(J19-((D17-J$5)/(N$5-J$5))*(J19-N19))*100,IF(AND(D17&lt;R$5,C17&lt;R19),C17/(N19-((D17-N$5)/(R$5-N$5))*(N19-R19))*100,IF(AND(D17&lt;V$5,C21&lt;V19),C17/(R19-((D17-R$5)/(V$5-R$5))*(R19-V19))*100,100)))))</f>
        <v>100</v>
      </c>
      <c r="E18" s="153" t="s">
        <v>23</v>
      </c>
      <c r="F18" s="57">
        <v>11200</v>
      </c>
      <c r="G18" s="140">
        <f>(G$30-G$14)/4+G14</f>
        <v>2.73</v>
      </c>
      <c r="H18" s="194">
        <f t="shared" si="0"/>
        <v>4102.5641025641025</v>
      </c>
      <c r="I18" s="190">
        <f>IF($C17&gt;F17,3,IF($C17&gt;F18,2,IF($C17&gt;F19,1,0)))</f>
        <v>1</v>
      </c>
      <c r="J18" s="57">
        <v>11200</v>
      </c>
      <c r="K18" s="135">
        <f>(K$30-K$10)/5+K14</f>
        <v>2.58</v>
      </c>
      <c r="L18" s="194">
        <f t="shared" si="1"/>
        <v>4341.0852713178292</v>
      </c>
      <c r="M18" s="190">
        <f>IF($C17&gt;J17,3,IF($C17&gt;J18,2,IF($C17&gt;J19,1,0)))</f>
        <v>1</v>
      </c>
      <c r="N18" s="57">
        <v>11200</v>
      </c>
      <c r="O18" s="135">
        <f>(O$30-O$10)/5+O14</f>
        <v>2.3999999999999995</v>
      </c>
      <c r="P18" s="194">
        <f t="shared" si="2"/>
        <v>4666.6666666666679</v>
      </c>
      <c r="Q18" s="190">
        <f>IF($C17&gt;N17,3,IF($C17&gt;N18,2,IF($C17&gt;N19,1,0)))</f>
        <v>1</v>
      </c>
      <c r="R18" s="57">
        <v>11200</v>
      </c>
      <c r="S18" s="135">
        <f>(S$30-S$10)/5+S14</f>
        <v>2.1999999999999997</v>
      </c>
      <c r="T18" s="201">
        <f t="shared" si="3"/>
        <v>5090.9090909090919</v>
      </c>
      <c r="U18" s="190">
        <f>IF($C17&gt;R17,3,IF($C17&gt;R18,2,IF($C17&gt;R19,1,0)))</f>
        <v>1</v>
      </c>
      <c r="V18" s="57">
        <v>11200</v>
      </c>
      <c r="W18" s="135">
        <f>(W$30-W$10)/5+W14</f>
        <v>1.98</v>
      </c>
      <c r="X18" s="201">
        <f t="shared" si="4"/>
        <v>5656.5656565656564</v>
      </c>
      <c r="Y18" s="190">
        <f>IF($C17&gt;V17,3,IF($C17&gt;V18,2,IF($C17&gt;V19,1,0)))</f>
        <v>1</v>
      </c>
      <c r="Z18" s="57">
        <v>11200</v>
      </c>
      <c r="AA18" s="135">
        <f>(AA$30-AA$10)/5+AA14</f>
        <v>1.76</v>
      </c>
      <c r="AB18" s="201">
        <f t="shared" si="5"/>
        <v>6363.636363636364</v>
      </c>
      <c r="AC18" s="189">
        <f>IF($C17&gt;Z17,3,IF($C17&gt;Z18,2,IF($C17&gt;Z19,1,0)))</f>
        <v>1</v>
      </c>
      <c r="AL18" s="23"/>
    </row>
    <row r="19" spans="1:38" ht="15.75" thickBot="1" x14ac:dyDescent="0.3">
      <c r="A19" s="186"/>
      <c r="B19" s="253"/>
      <c r="C19" s="14"/>
      <c r="D19" s="33">
        <f>C17/D16</f>
        <v>4451.0161545037199</v>
      </c>
      <c r="E19" s="154" t="s">
        <v>7</v>
      </c>
      <c r="F19" s="146">
        <f>(F$31-F$15)/4+F15</f>
        <v>7340</v>
      </c>
      <c r="G19" s="142">
        <f>(G$31-G$15)/4+G15</f>
        <v>2.58</v>
      </c>
      <c r="H19" s="195">
        <f t="shared" si="0"/>
        <v>2844.9612403100773</v>
      </c>
      <c r="I19" s="191">
        <f>IF(I18=1,($C17-F19)/(F18-F19),IF(I18=2,($C17-F18)/(F17-F18),IF(I18=3,($C17-F17)/(F16-F17),0)))</f>
        <v>0.56750738663126798</v>
      </c>
      <c r="J19" s="146">
        <f>(J$31-J$11)/5+J15</f>
        <v>7040</v>
      </c>
      <c r="K19" s="142">
        <f>(K$31-K$11)/5+K15</f>
        <v>2.3299999999999996</v>
      </c>
      <c r="L19" s="195">
        <f t="shared" si="1"/>
        <v>3021.4592274678116</v>
      </c>
      <c r="M19" s="191">
        <f>IF(M18=1,($C17-J19)/(J18-J19),IF(M18=2,($C17-J18)/(J17-J18),IF(M18=3,($C17-J17)/(J16-J17),0)))</f>
        <v>0.59869675778766696</v>
      </c>
      <c r="N19" s="146">
        <f>(N$31-N$11)/5+N15</f>
        <v>6560</v>
      </c>
      <c r="O19" s="142">
        <f>(O$31-O$11)/5+O15</f>
        <v>2.0199999999999996</v>
      </c>
      <c r="P19" s="195">
        <f t="shared" si="2"/>
        <v>3247.5247524752481</v>
      </c>
      <c r="Q19" s="191">
        <f>IF(Q18=1,($C17-N19)/(N18-N19),IF(Q18=2,($C17-N18)/(N17-N18),IF(Q18=3,($C17-N17)/(N16-N17),0)))</f>
        <v>0.64021088629239098</v>
      </c>
      <c r="R19" s="146">
        <f>(R$31-R$11)/5+R15</f>
        <v>6020</v>
      </c>
      <c r="S19" s="142">
        <f>(S$31-S$11)/5+S15</f>
        <v>1.6600000000000001</v>
      </c>
      <c r="T19" s="204">
        <f t="shared" si="3"/>
        <v>3626.5060240963853</v>
      </c>
      <c r="U19" s="191">
        <f>IF(U18=1,($C17-R19)/(R18-R19),IF(U18=2,($C17-R18)/(R17-R18),IF(U18=3,($C17-R17)/(R16-R17),0)))</f>
        <v>0.67771785953604136</v>
      </c>
      <c r="V19" s="146">
        <f>(V$31-V$11)/5+V15</f>
        <v>5260</v>
      </c>
      <c r="W19" s="142">
        <f>(W$31-W$11)/5+W15</f>
        <v>1.36</v>
      </c>
      <c r="X19" s="204">
        <f t="shared" si="4"/>
        <v>3867.6470588235293</v>
      </c>
      <c r="Y19" s="191">
        <f>IF(Y18=1,($C17-V19)/(V18-V19),IF(Y18=2,($C17-V18)/(V17-V18),IF(Y18=3,($C17-V17)/(V16-V17),0)))</f>
        <v>0.718952611514595</v>
      </c>
      <c r="Z19" s="146">
        <f>(Z$31-Z$11)/5+Z15</f>
        <v>4480</v>
      </c>
      <c r="AA19" s="142">
        <f>(AA$31-AA$11)/5+AA15</f>
        <v>1.04</v>
      </c>
      <c r="AB19" s="204">
        <f t="shared" si="5"/>
        <v>4307.6923076923076</v>
      </c>
      <c r="AC19" s="191">
        <f>IF(AC18=1,($C17-Z19)/(Z18-Z19),IF(AC18=2,($C17-Z18)/(Z17-Z18),IF(AC18=3,($C17-Z17)/(Z16-Z17),0)))</f>
        <v>0.75157418339236526</v>
      </c>
      <c r="AL19" s="23"/>
    </row>
    <row r="20" spans="1:38" x14ac:dyDescent="0.25">
      <c r="A20" s="186"/>
      <c r="B20" s="251">
        <v>-12</v>
      </c>
      <c r="C20" s="34"/>
      <c r="D20" s="31">
        <f>IF(D21&gt;V$5,(1-(D21-V$5)/(Z$5-V$5))*(Y20-AC20)+AC20,IF(D21&gt;R$5,(1-(D21-R$5)/(V$5-R$5))*(U20-Y20)+Y20,IF(D21&gt;N$5,(1-(D21-N$5)/(R$5-N$5))*(Q20-U20)+U20,IF(D21&gt;J$5,(1-(D21-J$5)/(N$5-J$5))*(M20-Q20)+Q20,IF(D21&gt;F$5,(1-(D21-F$5)/(J$5-F$5))*(I20-M20)+M20,I20)))))</f>
        <v>2.1897657465404228</v>
      </c>
      <c r="E20" s="152" t="s">
        <v>6</v>
      </c>
      <c r="F20" s="145">
        <f>(F$28-F$12)/4+F16</f>
        <v>14440</v>
      </c>
      <c r="G20" s="141">
        <f>(G$28-G$12)/4+G16</f>
        <v>2.2400000000000002</v>
      </c>
      <c r="H20" s="193">
        <f t="shared" si="0"/>
        <v>6446.4285714285706</v>
      </c>
      <c r="I20" s="16">
        <f>IF(I22=0,G23,IF(I22=1,(G22-G23)*I23+G23,IF(I22=2,(G21-G22)*I23+G22,IF(I22=3,(G20-G21)*I23+G21,G20))))</f>
        <v>2.6767519101824422</v>
      </c>
      <c r="J20" s="145">
        <f>(J$28-J$8)/5+J16</f>
        <v>14240</v>
      </c>
      <c r="K20" s="141">
        <f>(K$28-K$8)/5+K16</f>
        <v>2.0900000000000003</v>
      </c>
      <c r="L20" s="193">
        <f t="shared" si="1"/>
        <v>6813.3971291866019</v>
      </c>
      <c r="M20" s="16">
        <f>IF(M22=0,K23,IF(M22=1,(K22-K23)*M23+K23,IF(M22=2,(K21-K22)*M23+K22,IF(M22=3,(K20-K21)*M23+K21,K20))))</f>
        <v>2.4893705173480902</v>
      </c>
      <c r="N20" s="145">
        <f>(N$28-N$8)/5+N16</f>
        <v>13920</v>
      </c>
      <c r="O20" s="141">
        <f>(O$28-O$8)/5+O16</f>
        <v>1.9400000000000002</v>
      </c>
      <c r="P20" s="193">
        <f t="shared" si="2"/>
        <v>7175.2577319587626</v>
      </c>
      <c r="Q20" s="16">
        <f>IF(Q22=0,O23,IF(Q22=1,(O22-O23)*Q23+O23,IF(Q22=2,(O21-O22)*Q23+O22,IF(Q22=3,(O20-O21)*Q23+O21,O20))))</f>
        <v>2.2826046387629959</v>
      </c>
      <c r="R20" s="145">
        <f>(R$28-R$8)/5+R16</f>
        <v>13640</v>
      </c>
      <c r="S20" s="141">
        <f>(S$28-S$8)/5+S16</f>
        <v>1.7600000000000002</v>
      </c>
      <c r="T20" s="203">
        <f t="shared" si="3"/>
        <v>7749.9999999999991</v>
      </c>
      <c r="U20" s="16">
        <f>IF(U22=0,S23,IF(U22=1,(S22-S23)*U23+S23,IF(U22=2,(S21-S22)*U23+S22,IF(U22=3,(S20-S21)*U23+S21,S20))))</f>
        <v>2.0457488335213929</v>
      </c>
      <c r="V20" s="145">
        <f>(V$28-V$8)/5+V16</f>
        <v>13440</v>
      </c>
      <c r="W20" s="141">
        <f>(W$28-W$8)/5+W16</f>
        <v>1.6900000000000002</v>
      </c>
      <c r="X20" s="193">
        <f t="shared" si="4"/>
        <v>7952.66272189349</v>
      </c>
      <c r="Y20" s="16">
        <f>IF(Y22=0,W23,IF(Y22=1,(W22-W23)*Y23+W23,IF(Y22=2,(W21-W22)*Y23+W22,IF(Y22=3,(W20-W21)*Y23+W21,W20))))</f>
        <v>1.8178211870773855</v>
      </c>
      <c r="Z20" s="145">
        <f>(Z$28-Z$8)/5+Z16</f>
        <v>13280</v>
      </c>
      <c r="AA20" s="141">
        <f>(AA$28-AA$8)/5+AA16</f>
        <v>1.5700000000000003</v>
      </c>
      <c r="AB20" s="203">
        <f t="shared" si="5"/>
        <v>8458.5987261146474</v>
      </c>
      <c r="AC20" s="16">
        <f>IF(AC22=0,AA23,IF(AC22=1,(AA22-AA23)*AC23+AA23,IF(AC22=2,(AA21-AA22)*AC23+AA22,IF(AC22=3,(AA20-AA21)*AC23+AA21,AA20))))</f>
        <v>1.5802460119162021</v>
      </c>
      <c r="AE20" s="23"/>
      <c r="AF20" s="23"/>
      <c r="AG20" s="23"/>
      <c r="AH20" s="23"/>
      <c r="AI20" s="23"/>
      <c r="AJ20" s="23"/>
      <c r="AK20" s="23"/>
      <c r="AL20" s="23"/>
    </row>
    <row r="21" spans="1:38" x14ac:dyDescent="0.25">
      <c r="A21" s="186"/>
      <c r="B21" s="252"/>
      <c r="C21" s="13">
        <f>C$1/(21-E$1)*(C$4-B20)</f>
        <v>9223.1404958677685</v>
      </c>
      <c r="D21" s="32">
        <f>(C21/P$1)^(1/1.3)*50+C$4+$C$2/2+$N$2/100*5</f>
        <v>41.959818804691608</v>
      </c>
      <c r="E21" s="153" t="s">
        <v>22</v>
      </c>
      <c r="F21" s="57">
        <v>14000</v>
      </c>
      <c r="G21" s="140">
        <f>(G$29-G$13)/4+G17</f>
        <v>2.72</v>
      </c>
      <c r="H21" s="194">
        <f t="shared" si="0"/>
        <v>5147.0588235294117</v>
      </c>
      <c r="I21" s="76">
        <f>$C21/I20</f>
        <v>3445.6463674435699</v>
      </c>
      <c r="J21" s="57">
        <v>14000</v>
      </c>
      <c r="K21" s="135">
        <f>(K$29-K$9)/5+K17</f>
        <v>2.42</v>
      </c>
      <c r="L21" s="194">
        <f t="shared" si="1"/>
        <v>5785.1239669421493</v>
      </c>
      <c r="M21" s="76">
        <f>$C21/M20</f>
        <v>3705.009130458056</v>
      </c>
      <c r="N21" s="57">
        <v>14000</v>
      </c>
      <c r="O21" s="135">
        <f>(O$29-O$9)/5+O17</f>
        <v>2.16</v>
      </c>
      <c r="P21" s="194">
        <f t="shared" si="2"/>
        <v>6481.4814814814808</v>
      </c>
      <c r="Q21" s="76">
        <f>$C21/Q20</f>
        <v>4040.6211129344033</v>
      </c>
      <c r="R21" s="57">
        <v>14000</v>
      </c>
      <c r="S21" s="135">
        <f>(S$29-S$9)/5+S17</f>
        <v>1.9</v>
      </c>
      <c r="T21" s="201">
        <f t="shared" si="3"/>
        <v>7368.4210526315792</v>
      </c>
      <c r="U21" s="76">
        <f>$C21/U20</f>
        <v>4508.4422607206243</v>
      </c>
      <c r="V21" s="57">
        <v>14000</v>
      </c>
      <c r="W21" s="135">
        <f>(W$29-W$9)/5+W17</f>
        <v>1.81</v>
      </c>
      <c r="X21" s="201">
        <f t="shared" si="4"/>
        <v>7734.8066298342537</v>
      </c>
      <c r="Y21" s="76">
        <f>$C21/Y20</f>
        <v>5073.7336331173119</v>
      </c>
      <c r="Z21" s="57">
        <v>14000</v>
      </c>
      <c r="AA21" s="135">
        <f>(AA$29-AA$9)/5+AA17</f>
        <v>1.6900000000000002</v>
      </c>
      <c r="AB21" s="201">
        <f t="shared" si="5"/>
        <v>8284.0236686390526</v>
      </c>
      <c r="AC21" s="76">
        <f>$C21/AC20</f>
        <v>5836.5219252689731</v>
      </c>
      <c r="AL21" s="23"/>
    </row>
    <row r="22" spans="1:38" x14ac:dyDescent="0.25">
      <c r="A22" s="186"/>
      <c r="B22" s="252"/>
      <c r="C22" s="13"/>
      <c r="D22" s="39">
        <f>IF(AND(D21&lt;F$5,C21&lt;F23),C21/F23*100,IF(AND(D21&lt;J$5,C21&lt;J23),C21/(F23-((D21-F$5)/(J$5-F$5))*(F23-J23))*100,IF(AND(D21&lt;N$5,C21&lt;N23),C21/(J23-((D21-J$5)/(N$5-J$5))*(J23-N23))*100,IF(AND(D21&lt;R$5,C21&lt;R23),C21/(N23-((D21-N$5)/(R$5-N$5))*(N23-R23))*100,IF(AND(D21&lt;V$5,C25&lt;V23),C21/(R23-((D21-R$5)/(V$5-R$5))*(R23-V23))*100,100)))))</f>
        <v>100</v>
      </c>
      <c r="E22" s="153" t="s">
        <v>23</v>
      </c>
      <c r="F22" s="57">
        <v>11200</v>
      </c>
      <c r="G22" s="140">
        <f>(G$30-G$14)/4+G18</f>
        <v>2.77</v>
      </c>
      <c r="H22" s="194">
        <f t="shared" si="0"/>
        <v>4043.3212996389893</v>
      </c>
      <c r="I22" s="190">
        <f>IF($C21&gt;F21,3,IF($C21&gt;F22,2,IF($C21&gt;F23,1,0)))</f>
        <v>1</v>
      </c>
      <c r="J22" s="57">
        <v>11200</v>
      </c>
      <c r="K22" s="135">
        <f>(K$30-K$10)/5+K18</f>
        <v>2.62</v>
      </c>
      <c r="L22" s="194">
        <f t="shared" si="1"/>
        <v>4274.8091603053435</v>
      </c>
      <c r="M22" s="190">
        <f>IF($C21&gt;J21,3,IF($C21&gt;J22,2,IF($C21&gt;J23,1,0)))</f>
        <v>1</v>
      </c>
      <c r="N22" s="57">
        <v>11200</v>
      </c>
      <c r="O22" s="135">
        <f>(O$30-O$10)/5+O18</f>
        <v>2.4499999999999993</v>
      </c>
      <c r="P22" s="194">
        <f t="shared" si="2"/>
        <v>4571.4285714285725</v>
      </c>
      <c r="Q22" s="190">
        <f>IF($C21&gt;N21,3,IF($C21&gt;N22,2,IF($C21&gt;N23,1,0)))</f>
        <v>1</v>
      </c>
      <c r="R22" s="57">
        <v>11200</v>
      </c>
      <c r="S22" s="135">
        <f>(S$30-S$10)/5+S18</f>
        <v>2.2499999999999996</v>
      </c>
      <c r="T22" s="201">
        <f t="shared" si="3"/>
        <v>4977.7777777777792</v>
      </c>
      <c r="U22" s="192">
        <f>IF($C21&gt;R21,3,IF($C21&gt;R22,2,IF($C21&gt;R23,1,0)))</f>
        <v>1</v>
      </c>
      <c r="V22" s="57">
        <v>11200</v>
      </c>
      <c r="W22" s="135">
        <f>(W$30-W$10)/5+W18</f>
        <v>2.02</v>
      </c>
      <c r="X22" s="201">
        <f t="shared" si="4"/>
        <v>5544.5544554455446</v>
      </c>
      <c r="Y22" s="190">
        <f>IF($C21&gt;V21,3,IF($C21&gt;V22,2,IF($C21&gt;V23,1,0)))</f>
        <v>1</v>
      </c>
      <c r="Z22" s="57">
        <v>11200</v>
      </c>
      <c r="AA22" s="135">
        <f>(AA$30-AA$10)/5+AA18</f>
        <v>1.79</v>
      </c>
      <c r="AB22" s="201">
        <f t="shared" si="5"/>
        <v>6256.9832402234633</v>
      </c>
      <c r="AC22" s="189">
        <f>IF($C21&gt;Z21,3,IF($C21&gt;Z22,2,IF($C21&gt;Z23,1,0)))</f>
        <v>1</v>
      </c>
      <c r="AL22" s="23"/>
    </row>
    <row r="23" spans="1:38" ht="15.75" thickBot="1" x14ac:dyDescent="0.3">
      <c r="A23" s="186"/>
      <c r="B23" s="253"/>
      <c r="C23" s="35"/>
      <c r="D23" s="33">
        <f>C21/D20</f>
        <v>4211.9302078038563</v>
      </c>
      <c r="E23" s="154" t="s">
        <v>7</v>
      </c>
      <c r="F23" s="146">
        <f>(F$31-F$15)/4+F19</f>
        <v>6960</v>
      </c>
      <c r="G23" s="142">
        <f>(G$31-G$15)/4+G19</f>
        <v>2.5700000000000003</v>
      </c>
      <c r="H23" s="195">
        <f t="shared" si="0"/>
        <v>2708.1712062256806</v>
      </c>
      <c r="I23" s="191">
        <f>IF(I22=1,($C21-F23)/(F22-F23),IF(I22=2,($C21-F22)/(F21-F22),IF(I22=3,($C21-F21)/(F20-F21),0)))</f>
        <v>0.53375955091220961</v>
      </c>
      <c r="J23" s="146">
        <f>(J$31-J$11)/5+J19</f>
        <v>6660</v>
      </c>
      <c r="K23" s="142">
        <f>(K$31-K$11)/5+K19</f>
        <v>2.3199999999999994</v>
      </c>
      <c r="L23" s="195">
        <f t="shared" si="1"/>
        <v>2870.6896551724144</v>
      </c>
      <c r="M23" s="191">
        <f>IF(M22=1,($C21-J23)/(J22-J23),IF(M22=2,($C21-J22)/(J21-J22),IF(M22=3,($C21-J21)/(J20-J21),0)))</f>
        <v>0.56456839116030144</v>
      </c>
      <c r="N23" s="146">
        <f>(N$31-N$11)/5+N19</f>
        <v>6240</v>
      </c>
      <c r="O23" s="142">
        <f>(O$31-O$11)/5+O19</f>
        <v>2.0299999999999994</v>
      </c>
      <c r="P23" s="195">
        <f t="shared" si="2"/>
        <v>3073.8916256157645</v>
      </c>
      <c r="Q23" s="191">
        <f>IF(Q22=1,($C21-N23)/(N22-N23),IF(Q22=2,($C21-N22)/(N21-N22),IF(Q22=3,($C21-N21)/(N20-N21),0)))</f>
        <v>0.60143961610237273</v>
      </c>
      <c r="R23" s="146">
        <f>(R$31-R$11)/5+R19</f>
        <v>5780</v>
      </c>
      <c r="S23" s="142">
        <f>(S$31-S$11)/5+S19</f>
        <v>1.6900000000000002</v>
      </c>
      <c r="T23" s="204">
        <f t="shared" si="3"/>
        <v>3420.1183431952659</v>
      </c>
      <c r="U23" s="191">
        <f>IF(U22=1,($C21-R23)/(R22-R23),IF(U22=2,($C21-R22)/(R21-R22),IF(U22=3,($C21-R21)/(R20-R21),0)))</f>
        <v>0.6352657741453448</v>
      </c>
      <c r="V23" s="146">
        <f>(V$31-V$11)/5+V19</f>
        <v>5040</v>
      </c>
      <c r="W23" s="142">
        <f>(W$31-W$11)/5+W19</f>
        <v>1.3900000000000001</v>
      </c>
      <c r="X23" s="204">
        <f t="shared" si="4"/>
        <v>3625.8992805755393</v>
      </c>
      <c r="Y23" s="191">
        <f>IF(Y22=1,($C21-V23)/(V22-V23),IF(Y22=2,($C21-V22)/(V21-V22),IF(Y22=3,($C21-V21)/(V20-V21),0)))</f>
        <v>0.67908124932918323</v>
      </c>
      <c r="Z23" s="146">
        <f>(Z$31-Z$11)/5+Z19</f>
        <v>4320</v>
      </c>
      <c r="AA23" s="142">
        <f>(AA$31-AA$11)/5+AA19</f>
        <v>1.06</v>
      </c>
      <c r="AB23" s="204">
        <f t="shared" si="5"/>
        <v>4075.4716981132074</v>
      </c>
      <c r="AC23" s="191">
        <f>IF(AC22=1,($C21-Z23)/(Z22-Z23),IF(AC22=2,($C21-Z22)/(Z21-Z22),IF(AC22=3,($C21-Z21)/(Z20-Z21),0)))</f>
        <v>0.71266576974822216</v>
      </c>
      <c r="AL23" s="23"/>
    </row>
    <row r="24" spans="1:38" x14ac:dyDescent="0.25">
      <c r="A24" s="186"/>
      <c r="B24" s="251">
        <v>-11</v>
      </c>
      <c r="C24" s="25"/>
      <c r="D24" s="31">
        <f>IF(D25&gt;V$5,(1-(D25-V$5)/(Z$5-V$5))*(Y24-AC24)+AC24,IF(D25&gt;R$5,(1-(D25-R$5)/(V$5-R$5))*(U24-Y24)+Y24,IF(D25&gt;N$5,(1-(D25-N$5)/(R$5-N$5))*(Q24-U24)+U24,IF(D25&gt;J$5,(1-(D25-J$5)/(N$5-J$5))*(M24-Q24)+Q24,IF(D25&gt;F$5,(1-(D25-F$5)/(J$5-F$5))*(I24-M24)+M24,I24)))))</f>
        <v>2.2378464195566843</v>
      </c>
      <c r="E24" s="152" t="s">
        <v>6</v>
      </c>
      <c r="F24" s="145">
        <f>(F$28-F$12)/4+F20</f>
        <v>14520</v>
      </c>
      <c r="G24" s="141">
        <f>(G$28-G$12)/4+G20</f>
        <v>2.3200000000000003</v>
      </c>
      <c r="H24" s="193">
        <f t="shared" si="0"/>
        <v>6258.6206896551721</v>
      </c>
      <c r="I24" s="16">
        <f>IF(I26=0,G27,IF(I26=1,(G26-G27)*I27+G27,IF(I26=2,(G25-G26)*I27+G26,IF(I26=3,(G24-G25)*I27+G25,G24))))</f>
        <v>2.6863908268040504</v>
      </c>
      <c r="J24" s="145">
        <f>(J$28-J$8)/5+J20</f>
        <v>14320</v>
      </c>
      <c r="K24" s="141">
        <f>(K$28-K$8)/5+K20</f>
        <v>2.1700000000000004</v>
      </c>
      <c r="L24" s="193">
        <f t="shared" si="1"/>
        <v>6599.0783410138238</v>
      </c>
      <c r="M24" s="16">
        <f>IF(M26=0,K27,IF(M26=1,(K26-K27)*M27+K27,IF(M26=2,(K25-K26)*M27+K26,IF(M26=3,(K24-K25)*M27+K25,K24))))</f>
        <v>2.4974991601155678</v>
      </c>
      <c r="N24" s="145">
        <f>(N$28-N$8)/5+N20</f>
        <v>14060</v>
      </c>
      <c r="O24" s="141">
        <f>(O$28-O$8)/5+O20</f>
        <v>2.02</v>
      </c>
      <c r="P24" s="193">
        <f t="shared" si="2"/>
        <v>6960.3960396039602</v>
      </c>
      <c r="Q24" s="16">
        <f>IF(Q26=0,O27,IF(Q26=1,(O26-O27)*Q27+O27,IF(Q26=2,(O25-O26)*Q27+O26,IF(Q26=3,(O24-O25)*Q27+O25,O24))))</f>
        <v>2.3009892311545195</v>
      </c>
      <c r="R24" s="145">
        <f>(R$28-R$8)/5+R20</f>
        <v>13820</v>
      </c>
      <c r="S24" s="141">
        <f>(S$28-S$8)/5+S20</f>
        <v>1.8300000000000003</v>
      </c>
      <c r="T24" s="203">
        <f t="shared" si="3"/>
        <v>7551.9125683060101</v>
      </c>
      <c r="U24" s="16">
        <f>IF(U26=0,S27,IF(U26=1,(S26-S27)*U27+S27,IF(U26=2,(S25-S26)*U27+S26,IF(U26=3,(S24-S25)*U27+S25,S24))))</f>
        <v>2.0659200420523898</v>
      </c>
      <c r="V24" s="145">
        <f>(V$28-V$8)/5+V20</f>
        <v>13720</v>
      </c>
      <c r="W24" s="141">
        <f>(W$28-W$8)/5+W20</f>
        <v>1.7700000000000002</v>
      </c>
      <c r="X24" s="203">
        <f t="shared" si="4"/>
        <v>7751.4124293785299</v>
      </c>
      <c r="Y24" s="16">
        <f>IF(Y26=0,W27,IF(Y26=1,(W26-W27)*Y27+W27,IF(Y26=2,(W25-W26)*Y27+W26,IF(Y26=3,(W24-W25)*Y27+W25,W24))))</f>
        <v>1.8308541672064045</v>
      </c>
      <c r="Z24" s="145">
        <f>(Z$28-Z$8)/5+Z20</f>
        <v>13640</v>
      </c>
      <c r="AA24" s="141">
        <f>(AA$28-AA$8)/5+AA20</f>
        <v>1.6600000000000004</v>
      </c>
      <c r="AB24" s="203">
        <f t="shared" si="5"/>
        <v>8216.8674698795166</v>
      </c>
      <c r="AC24" s="16">
        <f>IF(AC26=0,AA27,IF(AC26=1,(AA26-AA27)*AC27+AA27,IF(AC26=2,(AA25-AA26)*AC27+AA26,IF(AC26=3,(AA24-AA25)*AC27+AA25,AA24))))</f>
        <v>1.5798891810668669</v>
      </c>
      <c r="AE24" s="23"/>
      <c r="AF24" s="23"/>
      <c r="AG24" s="23"/>
      <c r="AH24" s="23"/>
      <c r="AI24" s="23"/>
      <c r="AJ24" s="23"/>
      <c r="AK24" s="23"/>
      <c r="AL24" s="23"/>
    </row>
    <row r="25" spans="1:38" x14ac:dyDescent="0.25">
      <c r="A25" s="186"/>
      <c r="B25" s="252"/>
      <c r="C25" s="13">
        <f>C$1/(21-E$1)*(C$4-B24)</f>
        <v>8915.7024793388427</v>
      </c>
      <c r="D25" s="32">
        <f>(C25/P$1)^(1/1.3)*50+C$4+$C$2/2+$N$2/100*5</f>
        <v>41.343068647980104</v>
      </c>
      <c r="E25" s="153" t="s">
        <v>22</v>
      </c>
      <c r="F25" s="57">
        <v>14000</v>
      </c>
      <c r="G25" s="140">
        <f>(G$29-G$13)/4+G21</f>
        <v>2.7600000000000002</v>
      </c>
      <c r="H25" s="194">
        <f t="shared" si="0"/>
        <v>5072.463768115942</v>
      </c>
      <c r="I25" s="76">
        <f>$C25/I24</f>
        <v>3318.8404272306461</v>
      </c>
      <c r="J25" s="57">
        <v>14000</v>
      </c>
      <c r="K25" s="135">
        <f>(K$29-K$9)/5+K21</f>
        <v>2.46</v>
      </c>
      <c r="L25" s="194">
        <f t="shared" si="1"/>
        <v>5691.0569105691056</v>
      </c>
      <c r="M25" s="76">
        <f>$C25/M24</f>
        <v>3569.8520430838835</v>
      </c>
      <c r="N25" s="57">
        <v>14000</v>
      </c>
      <c r="O25" s="135">
        <f>(O$29-O$9)/5+O21</f>
        <v>2.1800000000000002</v>
      </c>
      <c r="P25" s="194">
        <f t="shared" si="2"/>
        <v>6422.0183486238529</v>
      </c>
      <c r="Q25" s="76">
        <f>$C25/Q24</f>
        <v>3874.7258607835361</v>
      </c>
      <c r="R25" s="57">
        <v>14000</v>
      </c>
      <c r="S25" s="135">
        <f>(S$29-S$9)/5+S21</f>
        <v>1.9</v>
      </c>
      <c r="T25" s="201">
        <f t="shared" si="3"/>
        <v>7368.4210526315792</v>
      </c>
      <c r="U25" s="76">
        <f>$C25/U24</f>
        <v>4315.6086866176738</v>
      </c>
      <c r="V25" s="57">
        <v>14000</v>
      </c>
      <c r="W25" s="135">
        <f>(W$29-W$9)/5+W21</f>
        <v>1.83</v>
      </c>
      <c r="X25" s="201">
        <f t="shared" si="4"/>
        <v>7650.2732240437153</v>
      </c>
      <c r="Y25" s="76">
        <f>$C25/Y24</f>
        <v>4869.6955983899052</v>
      </c>
      <c r="Z25" s="57">
        <v>14000</v>
      </c>
      <c r="AA25" s="135">
        <f>(AA$29-AA$9)/5+AA21</f>
        <v>1.7200000000000002</v>
      </c>
      <c r="AB25" s="201">
        <f t="shared" si="5"/>
        <v>8139.5348837209294</v>
      </c>
      <c r="AC25" s="76">
        <f>$C25/AC24</f>
        <v>5643.2454796090515</v>
      </c>
      <c r="AL25" s="23"/>
    </row>
    <row r="26" spans="1:38" x14ac:dyDescent="0.25">
      <c r="A26" s="186"/>
      <c r="B26" s="252"/>
      <c r="C26" s="13"/>
      <c r="D26" s="39">
        <f>IF(AND(D25&lt;F$5,C25&lt;F27),C25/F27*100,IF(AND(D25&lt;J$5,C25&lt;J27),C25/(F27-((D25-F$5)/(J$5-F$5))*(F27-J27))*100,IF(AND(D25&lt;N$5,C25&lt;N27),C25/(J27-((D25-J$5)/(N$5-J$5))*(J27-N27))*100,IF(AND(D25&lt;R$5,C25&lt;R27),C25/(N27-((D25-N$5)/(R$5-N$5))*(N27-R27))*100,IF(AND(D25&lt;V$5,C29&lt;V27),C25/(R27-((D25-R$5)/(V$5-R$5))*(R27-V27))*100,100)))))</f>
        <v>100</v>
      </c>
      <c r="E26" s="153" t="s">
        <v>23</v>
      </c>
      <c r="F26" s="57">
        <v>11200</v>
      </c>
      <c r="G26" s="140">
        <f>(G$30-G$14)/4+G22</f>
        <v>2.81</v>
      </c>
      <c r="H26" s="194">
        <f t="shared" si="0"/>
        <v>3985.7651245551601</v>
      </c>
      <c r="I26" s="190">
        <f>IF($C25&gt;F25,3,IF($C25&gt;F26,2,IF($C25&gt;F27,1,0)))</f>
        <v>1</v>
      </c>
      <c r="J26" s="57">
        <v>11200</v>
      </c>
      <c r="K26" s="135">
        <f>(K$30-K$10)/5+K22</f>
        <v>2.66</v>
      </c>
      <c r="L26" s="194">
        <f t="shared" si="1"/>
        <v>4210.5263157894733</v>
      </c>
      <c r="M26" s="190">
        <f>IF($C25&gt;J25,3,IF($C25&gt;J26,2,IF($C25&gt;J27,1,0)))</f>
        <v>1</v>
      </c>
      <c r="N26" s="57">
        <v>11200</v>
      </c>
      <c r="O26" s="135">
        <f>(O$30-O$10)/5+O22</f>
        <v>2.4999999999999991</v>
      </c>
      <c r="P26" s="194">
        <f t="shared" si="2"/>
        <v>4480.0000000000018</v>
      </c>
      <c r="Q26" s="190">
        <f>IF($C25&gt;N25,3,IF($C25&gt;N26,2,IF($C25&gt;N27,1,0)))</f>
        <v>1</v>
      </c>
      <c r="R26" s="57">
        <v>11200</v>
      </c>
      <c r="S26" s="135">
        <f>(S$30-S$10)/5+S22</f>
        <v>2.2999999999999994</v>
      </c>
      <c r="T26" s="201">
        <f t="shared" si="3"/>
        <v>4869.5652173913059</v>
      </c>
      <c r="U26" s="192">
        <f>IF($C25&gt;R25,3,IF($C25&gt;R26,2,IF($C25&gt;R27,1,0)))</f>
        <v>1</v>
      </c>
      <c r="V26" s="57">
        <v>11200</v>
      </c>
      <c r="W26" s="135">
        <f>(W$30-W$10)/5+W22</f>
        <v>2.06</v>
      </c>
      <c r="X26" s="201">
        <f t="shared" si="4"/>
        <v>5436.8932038834946</v>
      </c>
      <c r="Y26" s="190">
        <f>IF($C25&gt;V25,3,IF($C25&gt;V26,2,IF($C25&gt;V27,1,0)))</f>
        <v>1</v>
      </c>
      <c r="Z26" s="57">
        <v>11200</v>
      </c>
      <c r="AA26" s="135">
        <f>(AA$30-AA$10)/5+AA22</f>
        <v>1.82</v>
      </c>
      <c r="AB26" s="201">
        <f t="shared" si="5"/>
        <v>6153.8461538461534</v>
      </c>
      <c r="AC26" s="189">
        <f>IF($C25&gt;Z25,3,IF($C25&gt;Z26,2,IF($C25&gt;Z27,1,0)))</f>
        <v>1</v>
      </c>
      <c r="AL26" s="23"/>
    </row>
    <row r="27" spans="1:38" ht="15.75" thickBot="1" x14ac:dyDescent="0.3">
      <c r="A27" s="186"/>
      <c r="B27" s="253"/>
      <c r="C27" s="14"/>
      <c r="D27" s="33">
        <f>C25/D24</f>
        <v>3984.0546703401733</v>
      </c>
      <c r="E27" s="154" t="s">
        <v>7</v>
      </c>
      <c r="F27" s="146">
        <f>(F$31-F$15)/4+F23</f>
        <v>6580</v>
      </c>
      <c r="G27" s="142">
        <f>(G$31-G$15)/4+G23</f>
        <v>2.5600000000000005</v>
      </c>
      <c r="H27" s="195">
        <f t="shared" si="0"/>
        <v>2570.3124999999995</v>
      </c>
      <c r="I27" s="191">
        <f>IF(I26=1,($C25-F27)/(F26-F27),IF(I26=2,($C25-F26)/(F25-F26),IF(I26=3,($C25-F25)/(F24-F25),0)))</f>
        <v>0.50556330721619969</v>
      </c>
      <c r="J27" s="146">
        <f>(J$31-J$11)/5+J23</f>
        <v>6280</v>
      </c>
      <c r="K27" s="142">
        <f>(K$31-K$11)/5+K23</f>
        <v>2.3099999999999992</v>
      </c>
      <c r="L27" s="195">
        <f t="shared" si="1"/>
        <v>2718.6147186147195</v>
      </c>
      <c r="M27" s="191">
        <f>IF(M26=1,($C25-J27)/(J26-J27),IF(M26=2,($C25-J26)/(J25-J26),IF(M26=3,($C25-J25)/(J24-J25),0)))</f>
        <v>0.53571188604448028</v>
      </c>
      <c r="N27" s="146">
        <f>(N$31-N$11)/5+N23</f>
        <v>5920</v>
      </c>
      <c r="O27" s="142">
        <f>(O$31-O$11)/5+O23</f>
        <v>2.0399999999999991</v>
      </c>
      <c r="P27" s="195">
        <f t="shared" si="2"/>
        <v>2901.9607843137269</v>
      </c>
      <c r="Q27" s="191">
        <f>IF(Q26=1,($C25-N27)/(N26-N27),IF(Q26=2,($C25-N26)/(N25-N26),IF(Q26=3,($C25-N25)/(N24-N25),0)))</f>
        <v>0.56736789381417474</v>
      </c>
      <c r="R27" s="146">
        <f>(R$31-R$11)/5+R23</f>
        <v>5540</v>
      </c>
      <c r="S27" s="142">
        <f>(S$31-S$11)/5+S23</f>
        <v>1.7200000000000002</v>
      </c>
      <c r="T27" s="204">
        <f t="shared" si="3"/>
        <v>3220.9302325581393</v>
      </c>
      <c r="U27" s="191">
        <f>IF(U26=1,($C25-R27)/(R26-R27),IF(U26=2,($C25-R26)/(R25-R26),IF(U26=3,($C25-R25)/(R24-R25),0)))</f>
        <v>0.59641386560756937</v>
      </c>
      <c r="V27" s="146">
        <f>(V$31-V$11)/5+V23</f>
        <v>4820</v>
      </c>
      <c r="W27" s="142">
        <f>(W$31-W$11)/5+W23</f>
        <v>1.4200000000000002</v>
      </c>
      <c r="X27" s="204">
        <f t="shared" si="4"/>
        <v>3394.3661971830984</v>
      </c>
      <c r="Y27" s="191">
        <f>IF(Y26=1,($C25-V27)/(V26-V27),IF(Y26=2,($C25-V26)/(V25-V26),IF(Y26=3,($C25-V25)/(V24-V25),0)))</f>
        <v>0.64195963626000674</v>
      </c>
      <c r="Z27" s="146">
        <f>(Z$31-Z$11)/5+Z23</f>
        <v>4160</v>
      </c>
      <c r="AA27" s="142">
        <f>(AA$31-AA$11)/5+AA23</f>
        <v>1.08</v>
      </c>
      <c r="AB27" s="204">
        <f t="shared" si="5"/>
        <v>3851.8518518518517</v>
      </c>
      <c r="AC27" s="191">
        <f>IF(AC26=1,($C25-Z27)/(Z26-Z27),IF(AC26=2,($C25-Z26)/(Z25-Z26),IF(AC26=3,($C25-Z25)/(Z24-Z25),0)))</f>
        <v>0.67552592036063108</v>
      </c>
      <c r="AL27" s="23"/>
    </row>
    <row r="28" spans="1:38" x14ac:dyDescent="0.25">
      <c r="A28" s="186"/>
      <c r="B28" s="251">
        <v>-10</v>
      </c>
      <c r="C28" s="34"/>
      <c r="D28" s="31">
        <f>IF(D29&gt;V$5,(1-(D29-V$5)/(Z$5-V$5))*(Y28-AC28)+AC28,IF(D29&gt;R$5,(1-(D29-R$5)/(V$5-R$5))*(U28-Y28)+Y28,IF(D29&gt;N$5,(1-(D29-N$5)/(R$5-N$5))*(Q28-U28)+U28,IF(D29&gt;J$5,(1-(D29-J$5)/(N$5-J$5))*(M28-Q28)+Q28,IF(D29&gt;F$5,(1-(D29-F$5)/(J$5-F$5))*(I28-M28)+M28,I28)))))</f>
        <v>2.2850992639680721</v>
      </c>
      <c r="E28" s="152" t="s">
        <v>6</v>
      </c>
      <c r="F28" s="56">
        <v>14600</v>
      </c>
      <c r="G28" s="94">
        <v>2.4</v>
      </c>
      <c r="H28" s="193">
        <f t="shared" si="0"/>
        <v>6083.3333333333339</v>
      </c>
      <c r="I28" s="16">
        <f>IF(I30=0,G31,IF(I30=1,(G30-G31)*I31+G31,IF(I30=2,(G29-G30)*I31+G30,IF(I30=3,(G28-G29)*I31+G29,G28))))</f>
        <v>2.6944958677685951</v>
      </c>
      <c r="J28" s="56">
        <v>14400</v>
      </c>
      <c r="K28" s="4">
        <v>2.25</v>
      </c>
      <c r="L28" s="193">
        <f t="shared" si="1"/>
        <v>6400</v>
      </c>
      <c r="M28" s="16">
        <f>IF(M30=0,K31,IF(M30=1,(K30-K31)*M31+K31,IF(M30=2,(K29-K30)*M31+K30,IF(M30=3,(K28-K29)*M31+K29,K28))))</f>
        <v>2.5043973179479182</v>
      </c>
      <c r="N28" s="56">
        <v>14200</v>
      </c>
      <c r="O28" s="4">
        <v>2.1</v>
      </c>
      <c r="P28" s="193">
        <f t="shared" si="2"/>
        <v>6761.9047619047615</v>
      </c>
      <c r="Q28" s="16">
        <f>IF(Q30=0,O31,IF(Q30=1,(O30-O31)*Q31+O31,IF(Q30=2,(O29-O30)*Q31+O30,IF(Q30=3,(O28-O29)*Q31+O29,O28))))</f>
        <v>2.3185950413223138</v>
      </c>
      <c r="R28" s="56">
        <v>14000</v>
      </c>
      <c r="S28" s="4">
        <v>1.9</v>
      </c>
      <c r="T28" s="203">
        <f t="shared" si="3"/>
        <v>7368.4210526315792</v>
      </c>
      <c r="U28" s="16">
        <f>IF(U30=0,S31,IF(U30=1,(S30-S31)*U31+S31,IF(U30=2,(S29-S30)*U31+S30,IF(U30=3,(S28-S29)*U31+S29,S28))))</f>
        <v>2.0864336741840592</v>
      </c>
      <c r="V28" s="56">
        <v>14000</v>
      </c>
      <c r="W28" s="4">
        <v>1.85</v>
      </c>
      <c r="X28" s="203">
        <f t="shared" si="4"/>
        <v>7567.5675675675675</v>
      </c>
      <c r="Y28" s="16">
        <f>IF(Y30=0,W31,IF(Y30=1,(W30-W31)*Y31+W31,IF(Y30=2,(W29-W30)*Y31+W30,IF(Y30=3,(W28-W29)*Y31+W29,W28))))</f>
        <v>1.8447533183070373</v>
      </c>
      <c r="Z28" s="56">
        <v>14000</v>
      </c>
      <c r="AA28" s="4">
        <v>1.75</v>
      </c>
      <c r="AB28" s="193">
        <f t="shared" si="5"/>
        <v>8000</v>
      </c>
      <c r="AC28" s="16">
        <f>IF(AC30=0,AA31,IF(AC30=1,(AA30-AA31)*AC31+AA31,IF(AC30=2,(AA29-AA30)*AC31+AA30,IF(AC30=3,(AA28-AA29)*AC31+AA29,AA28))))</f>
        <v>1.5800275482093664</v>
      </c>
      <c r="AE28" s="23"/>
      <c r="AF28" s="23"/>
      <c r="AG28" s="23"/>
      <c r="AH28" s="23"/>
      <c r="AI28" s="23"/>
      <c r="AJ28" s="23"/>
      <c r="AK28" s="23"/>
      <c r="AL28" s="23"/>
    </row>
    <row r="29" spans="1:38" x14ac:dyDescent="0.25">
      <c r="A29" s="186"/>
      <c r="B29" s="252"/>
      <c r="C29" s="13">
        <f>C$1/(21-E$1)*(C$4-B28)</f>
        <v>8608.2644628099169</v>
      </c>
      <c r="D29" s="32">
        <f>(C29/P$1)^(1/1.3)*50+C$4+$C$2/2+$N$2/100*5</f>
        <v>40.721389991951042</v>
      </c>
      <c r="E29" s="153" t="s">
        <v>22</v>
      </c>
      <c r="F29" s="57">
        <v>14000</v>
      </c>
      <c r="G29" s="91">
        <v>2.8</v>
      </c>
      <c r="H29" s="194">
        <f t="shared" si="0"/>
        <v>5000</v>
      </c>
      <c r="I29" s="76">
        <f>$C29/I28</f>
        <v>3194.7588288338025</v>
      </c>
      <c r="J29" s="57">
        <v>14000</v>
      </c>
      <c r="K29" s="6">
        <v>2.5</v>
      </c>
      <c r="L29" s="194">
        <f t="shared" si="1"/>
        <v>5600</v>
      </c>
      <c r="M29" s="76">
        <f>$C29/M28</f>
        <v>3437.2598952723106</v>
      </c>
      <c r="N29" s="57">
        <v>14000</v>
      </c>
      <c r="O29" s="6">
        <v>2.2000000000000002</v>
      </c>
      <c r="P29" s="194">
        <f t="shared" si="2"/>
        <v>6363.6363636363631</v>
      </c>
      <c r="Q29" s="76">
        <f>$C29/Q28</f>
        <v>3712.7071823204424</v>
      </c>
      <c r="R29" s="57">
        <v>14000</v>
      </c>
      <c r="S29" s="6">
        <v>1.9</v>
      </c>
      <c r="T29" s="201">
        <f t="shared" si="3"/>
        <v>7368.4210526315792</v>
      </c>
      <c r="U29" s="76">
        <f>$C29/U28</f>
        <v>4125.8270364987029</v>
      </c>
      <c r="V29" s="57">
        <v>14000</v>
      </c>
      <c r="W29" s="6">
        <v>1.85</v>
      </c>
      <c r="X29" s="201">
        <f t="shared" si="4"/>
        <v>7567.5675675675675</v>
      </c>
      <c r="Y29" s="76">
        <f>$C29/Y28</f>
        <v>4666.349900218569</v>
      </c>
      <c r="Z29" s="57">
        <v>14000</v>
      </c>
      <c r="AA29" s="6">
        <v>1.75</v>
      </c>
      <c r="AB29" s="194">
        <f t="shared" si="5"/>
        <v>8000</v>
      </c>
      <c r="AC29" s="76">
        <f>$C29/AC28</f>
        <v>5448.1736553046812</v>
      </c>
      <c r="AL29" s="23"/>
    </row>
    <row r="30" spans="1:38" x14ac:dyDescent="0.25">
      <c r="A30" s="186"/>
      <c r="B30" s="252"/>
      <c r="C30" s="13"/>
      <c r="D30" s="39">
        <f>IF(AND(D29&lt;F$5,C29&lt;F31),C29/F31*100,IF(AND(D29&lt;J$5,C29&lt;J31),C29/(F31-((D29-F$5)/(J$5-F$5))*(F31-J31))*100,IF(AND(D29&lt;N$5,C29&lt;N31),C29/(J31-((D29-J$5)/(N$5-J$5))*(J31-N31))*100,IF(AND(D29&lt;R$5,C29&lt;R31),C29/(N31-((D29-N$5)/(R$5-N$5))*(N31-R31))*100,IF(AND(D29&lt;V$5,C33&lt;V31),C29/(R31-((D29-R$5)/(V$5-R$5))*(R31-V31))*100,100)))))</f>
        <v>100</v>
      </c>
      <c r="E30" s="153" t="s">
        <v>23</v>
      </c>
      <c r="F30" s="57">
        <v>11200</v>
      </c>
      <c r="G30" s="91">
        <v>2.85</v>
      </c>
      <c r="H30" s="194">
        <f t="shared" si="0"/>
        <v>3929.8245614035086</v>
      </c>
      <c r="I30" s="192">
        <f>IF($C29&gt;F29,3,IF($C29&gt;F30,2,IF($C29&gt;F31,1,0)))</f>
        <v>1</v>
      </c>
      <c r="J30" s="57">
        <v>11200</v>
      </c>
      <c r="K30" s="6">
        <v>2.7</v>
      </c>
      <c r="L30" s="194">
        <f t="shared" si="1"/>
        <v>4148.1481481481478</v>
      </c>
      <c r="M30" s="192">
        <f>IF($C29&gt;J29,3,IF($C29&gt;J30,2,IF($C29&gt;J31,1,0)))</f>
        <v>1</v>
      </c>
      <c r="N30" s="57">
        <v>11200</v>
      </c>
      <c r="O30" s="6">
        <v>2.5499999999999998</v>
      </c>
      <c r="P30" s="194">
        <f t="shared" si="2"/>
        <v>4392.1568627450979</v>
      </c>
      <c r="Q30" s="192">
        <f>IF($C29&gt;N29,3,IF($C29&gt;N30,2,IF($C29&gt;N31,1,0)))</f>
        <v>1</v>
      </c>
      <c r="R30" s="57">
        <v>11200</v>
      </c>
      <c r="S30" s="6">
        <v>2.35</v>
      </c>
      <c r="T30" s="201">
        <f t="shared" si="3"/>
        <v>4765.9574468085102</v>
      </c>
      <c r="U30" s="192">
        <f>IF($C29&gt;R29,3,IF($C29&gt;R30,2,IF($C29&gt;R31,1,0)))</f>
        <v>1</v>
      </c>
      <c r="V30" s="57">
        <v>11200</v>
      </c>
      <c r="W30" s="6">
        <v>2.1</v>
      </c>
      <c r="X30" s="201">
        <f t="shared" si="4"/>
        <v>5333.333333333333</v>
      </c>
      <c r="Y30" s="192">
        <f>IF($C29&gt;V29,3,IF($C29&gt;V30,2,IF($C29&gt;V31,1,0)))</f>
        <v>1</v>
      </c>
      <c r="Z30" s="57">
        <v>11200</v>
      </c>
      <c r="AA30" s="6">
        <v>1.85</v>
      </c>
      <c r="AB30" s="201">
        <f t="shared" si="5"/>
        <v>6054.0540540540542</v>
      </c>
      <c r="AC30" s="189">
        <f>IF($C29&gt;Z29,3,IF($C29&gt;Z30,2,IF($C29&gt;Z31,1,0)))</f>
        <v>1</v>
      </c>
      <c r="AL30" s="23"/>
    </row>
    <row r="31" spans="1:38" ht="15.75" thickBot="1" x14ac:dyDescent="0.3">
      <c r="A31" s="186"/>
      <c r="B31" s="253"/>
      <c r="C31" s="35"/>
      <c r="D31" s="33">
        <f>C29/D28</f>
        <v>3767.1293315554599</v>
      </c>
      <c r="E31" s="154" t="s">
        <v>7</v>
      </c>
      <c r="F31" s="58">
        <v>6200</v>
      </c>
      <c r="G31" s="93">
        <v>2.5499999999999998</v>
      </c>
      <c r="H31" s="195">
        <f t="shared" si="0"/>
        <v>2431.372549019608</v>
      </c>
      <c r="I31" s="191">
        <f>IF(I30=1,($C29-F31)/(F30-F31),IF(I30=2,($C29-F30)/(F29-F30),IF(I30=3,($C29-F29)/(F28-F29),0)))</f>
        <v>0.4816528925619834</v>
      </c>
      <c r="J31" s="58">
        <v>5900</v>
      </c>
      <c r="K31" s="8">
        <v>2.2999999999999998</v>
      </c>
      <c r="L31" s="195">
        <f t="shared" si="1"/>
        <v>2565.217391304348</v>
      </c>
      <c r="M31" s="191">
        <f>IF(M30=1,($C29-J31)/(J30-J31),IF(M30=2,($C29-J30)/(J29-J30),IF(M30=3,($C29-J29)/(J28-J29),0)))</f>
        <v>0.51099329486979561</v>
      </c>
      <c r="N31" s="58">
        <v>5600</v>
      </c>
      <c r="O31" s="8">
        <v>2.0499999999999998</v>
      </c>
      <c r="P31" s="195">
        <f t="shared" si="2"/>
        <v>2731.707317073171</v>
      </c>
      <c r="Q31" s="191">
        <f>IF(Q30=1,($C29-N31)/(N30-N31),IF(Q30=2,($C29-N30)/(N29-N30),IF(Q30=3,($C29-N29)/(N28-N29),0)))</f>
        <v>0.53719008264462798</v>
      </c>
      <c r="R31" s="58">
        <v>5300</v>
      </c>
      <c r="S31" s="8">
        <v>1.75</v>
      </c>
      <c r="T31" s="204">
        <f t="shared" si="3"/>
        <v>3028.5714285714284</v>
      </c>
      <c r="U31" s="191">
        <f>IF(U30=1,($C29-R31)/(R30-R31),IF(U30=2,($C29-R30)/(R29-R30),IF(U30=3,($C29-R29)/(R28-R29),0)))</f>
        <v>0.56072279030676564</v>
      </c>
      <c r="V31" s="58">
        <v>4600</v>
      </c>
      <c r="W31" s="8">
        <v>1.45</v>
      </c>
      <c r="X31" s="204">
        <f t="shared" si="4"/>
        <v>3172.4137931034484</v>
      </c>
      <c r="Y31" s="191">
        <f>IF(Y30=1,($C29-V31)/(V30-V31),IF(Y30=2,($C29-V30)/(V29-V30),IF(Y30=3,($C29-V29)/(V28-V29),0)))</f>
        <v>0.60731279739544197</v>
      </c>
      <c r="Z31" s="58">
        <v>4000</v>
      </c>
      <c r="AA31" s="8">
        <v>1.1000000000000001</v>
      </c>
      <c r="AB31" s="204">
        <f t="shared" si="5"/>
        <v>3636.363636363636</v>
      </c>
      <c r="AC31" s="191">
        <f>IF(AC30=1,($C29-Z31)/(Z30-Z31),IF(AC30=2,($C29-Z30)/(Z29-Z30),IF(AC30=3,($C29-Z29)/(Z28-Z29),0)))</f>
        <v>0.64003673094582181</v>
      </c>
      <c r="AL31" s="23"/>
    </row>
    <row r="32" spans="1:38" x14ac:dyDescent="0.25">
      <c r="A32" s="186"/>
      <c r="B32" s="251">
        <v>-9</v>
      </c>
      <c r="C32" s="25"/>
      <c r="D32" s="31">
        <f>IF(D33&gt;V$5,(1-(D33-V$5)/(Z$5-V$5))*(Y32-AC32)+AC32,IF(D33&gt;R$5,(1-(D33-R$5)/(V$5-R$5))*(U32-Y32)+Y32,IF(D33&gt;N$5,(1-(D33-N$5)/(R$5-N$5))*(Q32-U32)+U32,IF(D33&gt;J$5,(1-(D33-J$5)/(N$5-J$5))*(M32-Q32)+Q32,IF(D33&gt;F$5,(1-(D33-F$5)/(J$5-F$5))*(I32-M32)+M32,I32)))))</f>
        <v>2.3444375084011031</v>
      </c>
      <c r="E32" s="152" t="s">
        <v>6</v>
      </c>
      <c r="F32" s="147">
        <f>(F$40-F$28)/3+F28</f>
        <v>15100</v>
      </c>
      <c r="G32" s="143">
        <f>(G$40-G$28)/3+G28</f>
        <v>2.5</v>
      </c>
      <c r="H32" s="193">
        <f t="shared" ref="H32:H43" si="6">F32/G32</f>
        <v>6040</v>
      </c>
      <c r="I32" s="16">
        <f>IF(I34=0,G35,IF(I34=1,(G34-G35)*I35+G35,IF(I34=2,(G33-G34)*I35+G34,IF(I34=3,(G32-G33)*I35+G33,G32))))</f>
        <v>2.9473187550262647</v>
      </c>
      <c r="J32" s="147">
        <f>(J$40-J$28)/3+J28</f>
        <v>14900</v>
      </c>
      <c r="K32" s="143">
        <f>(K$40-K$28)/3+K28</f>
        <v>2.3333333333333335</v>
      </c>
      <c r="L32" s="193">
        <f t="shared" ref="L32:L43" si="7">J32/K32</f>
        <v>6385.7142857142853</v>
      </c>
      <c r="M32" s="16">
        <f>IF(M34=0,K35,IF(M34=1,(K34-K35)*M35+K35,IF(M34=2,(K33-K34)*M35+K34,IF(M34=3,(K32-K33)*M35+K33,K32))))</f>
        <v>2.5475438759401987</v>
      </c>
      <c r="N32" s="147">
        <f>(N$40-N$28)/3+N28</f>
        <v>14700</v>
      </c>
      <c r="O32" s="143">
        <f>(O$40-O$28)/3+O28</f>
        <v>2.1666666666666665</v>
      </c>
      <c r="P32" s="193">
        <f t="shared" ref="P32:P43" si="8">N32/O32</f>
        <v>6784.6153846153848</v>
      </c>
      <c r="Q32" s="16">
        <f>IF(Q34=0,O35,IF(Q34=1,(O34-O35)*Q35+O35,IF(Q34=2,(O33-O34)*Q35+O34,IF(Q34=3,(O32-O33)*Q35+O33,O32))))</f>
        <v>2.3488082405078452</v>
      </c>
      <c r="R32" s="147">
        <f>(R$40-R$28)/3+R28</f>
        <v>14500</v>
      </c>
      <c r="S32" s="143">
        <f>(S$40-S$28)/3+S28</f>
        <v>1.9666666666666666</v>
      </c>
      <c r="T32" s="203">
        <f t="shared" ref="T32:T43" si="9">R32/S32</f>
        <v>7372.8813559322034</v>
      </c>
      <c r="U32" s="16">
        <f>IF(U34=0,S35,IF(U34=1,(S34-S35)*U35+S35,IF(U34=2,(S33-S34)*U35+S34,IF(U34=3,(S32-S33)*U35+S33,S32))))</f>
        <v>2.1177120487168333</v>
      </c>
      <c r="V32" s="147">
        <f>(V$40-V$28)/3+V28</f>
        <v>14233.333333333334</v>
      </c>
      <c r="W32" s="143">
        <f>(W$40-W$28)/3+W28</f>
        <v>1.9166666666666667</v>
      </c>
      <c r="X32" s="203">
        <f t="shared" ref="X32:X43" si="10">V32/W32</f>
        <v>7426.086956521739</v>
      </c>
      <c r="Y32" s="16">
        <f>IF(Y34=0,W35,IF(Y34=1,(W34-W35)*Y35+W35,IF(Y34=2,(W33-W34)*Y35+W34,IF(Y34=3,(W32-W33)*Y35+W33,W32))))</f>
        <v>1.8739616444161897</v>
      </c>
      <c r="Z32" s="147">
        <f>(Z$40-Z$28)/3+Z28</f>
        <v>14000</v>
      </c>
      <c r="AA32" s="143">
        <f>(AA$40-AA$28)/3+AA28</f>
        <v>1.8166666666666667</v>
      </c>
      <c r="AB32" s="203">
        <f t="shared" ref="AB32:AB43" si="11">Z32/AA32</f>
        <v>7706.4220183486241</v>
      </c>
      <c r="AC32" s="16">
        <f>IF(AC34=0,AA35,IF(AC34=1,(AA34-AA35)*AC35+AA35,IF(AC34=2,(AA33-AA34)*AC35+AA34,IF(AC34=3,(AA32-AA33)*AC35+AA33,AA32))))</f>
        <v>1.617645546372819</v>
      </c>
      <c r="AE32" s="23"/>
      <c r="AF32" s="23"/>
      <c r="AG32" s="23"/>
      <c r="AH32" s="23"/>
      <c r="AI32" s="23"/>
      <c r="AJ32" s="23"/>
      <c r="AK32" s="23"/>
      <c r="AL32" s="23"/>
    </row>
    <row r="33" spans="1:38" x14ac:dyDescent="0.25">
      <c r="A33" s="186"/>
      <c r="B33" s="252"/>
      <c r="C33" s="13">
        <f>C$1/(21-E$1)*(C$4-B32)</f>
        <v>8300.8264462809911</v>
      </c>
      <c r="D33" s="32">
        <f>(C33/P$1)^(1/1.3)*50+C$4+$C$2/2+$N$2/100*5</f>
        <v>40.094565212712261</v>
      </c>
      <c r="E33" s="153" t="s">
        <v>22</v>
      </c>
      <c r="F33" s="57">
        <v>14000</v>
      </c>
      <c r="G33" s="140">
        <f>(G$41-G$29)/3+G29</f>
        <v>2.8833333333333333</v>
      </c>
      <c r="H33" s="194">
        <f t="shared" si="6"/>
        <v>4855.4913294797689</v>
      </c>
      <c r="I33" s="76">
        <f>$C33/I32</f>
        <v>2816.3992890572226</v>
      </c>
      <c r="J33" s="57">
        <v>14000</v>
      </c>
      <c r="K33" s="140">
        <f>(K$41-K$29)/3+K29</f>
        <v>2.6</v>
      </c>
      <c r="L33" s="194">
        <f t="shared" si="7"/>
        <v>5384.6153846153848</v>
      </c>
      <c r="M33" s="76">
        <f>$C33/M32</f>
        <v>3258.3644680967391</v>
      </c>
      <c r="N33" s="57">
        <v>14000</v>
      </c>
      <c r="O33" s="140">
        <f>(O$41-O$29)/3+O29</f>
        <v>2.3166666666666669</v>
      </c>
      <c r="P33" s="194">
        <f t="shared" si="8"/>
        <v>6043.1654676258986</v>
      </c>
      <c r="Q33" s="76">
        <f>$C33/Q32</f>
        <v>3534.0588061315029</v>
      </c>
      <c r="R33" s="57">
        <v>14000</v>
      </c>
      <c r="S33" s="140">
        <f>(S$41-S$29)/3+S29</f>
        <v>2.0333333333333332</v>
      </c>
      <c r="T33" s="201">
        <f t="shared" si="9"/>
        <v>6885.245901639345</v>
      </c>
      <c r="U33" s="76">
        <f>$C33/U32</f>
        <v>3919.7144159946761</v>
      </c>
      <c r="V33" s="57">
        <v>14000</v>
      </c>
      <c r="W33" s="140">
        <f>(W$41-W$29)/3+W29</f>
        <v>1.95</v>
      </c>
      <c r="X33" s="201">
        <f t="shared" si="10"/>
        <v>7179.4871794871797</v>
      </c>
      <c r="Y33" s="76">
        <f>$C33/Y32</f>
        <v>4429.5604827424386</v>
      </c>
      <c r="Z33" s="57">
        <v>14000</v>
      </c>
      <c r="AA33" s="140">
        <f>(AA$41-AA$29)/3+AA29</f>
        <v>1.8166666666666667</v>
      </c>
      <c r="AB33" s="201">
        <f t="shared" si="11"/>
        <v>7706.4220183486241</v>
      </c>
      <c r="AC33" s="76">
        <f>$C33/AC32</f>
        <v>5131.4247826995215</v>
      </c>
      <c r="AL33" s="23"/>
    </row>
    <row r="34" spans="1:38" x14ac:dyDescent="0.25">
      <c r="A34" s="186"/>
      <c r="B34" s="252"/>
      <c r="C34" s="13"/>
      <c r="D34" s="39">
        <f>IF(AND(D33&lt;F$5,C33&lt;F35),C33/F35*100,IF(AND(D33&lt;J$5,C33&lt;J35),C33/(F35-((D33-F$5)/(J$5-F$5))*(F35-J35))*100,IF(AND(D33&lt;N$5,C33&lt;N35),C33/(J35-((D33-J$5)/(N$5-J$5))*(J35-N35))*100,IF(AND(D33&lt;R$5,C33&lt;R35),C33/(N35-((D33-N$5)/(R$5-N$5))*(N35-R35))*100,IF(AND(D33&lt;V$5,C37&lt;V35),C33/(R35-((D33-R$5)/(V$5-R$5))*(R35-V35))*100,100)))))</f>
        <v>100</v>
      </c>
      <c r="E34" s="153" t="s">
        <v>23</v>
      </c>
      <c r="F34" s="57">
        <v>11200</v>
      </c>
      <c r="G34" s="140">
        <f>(G$42-G$30)/3+G30</f>
        <v>2.9833333333333334</v>
      </c>
      <c r="H34" s="194">
        <f t="shared" si="6"/>
        <v>3754.1899441340784</v>
      </c>
      <c r="I34" s="190">
        <f>IF($C33&gt;F33,3,IF($C33&gt;F34,2,IF($C33&gt;F35,1,0)))</f>
        <v>1</v>
      </c>
      <c r="J34" s="57">
        <v>11200</v>
      </c>
      <c r="K34" s="140">
        <f>(K$42-K$30)/3+K30</f>
        <v>2.8000000000000003</v>
      </c>
      <c r="L34" s="194">
        <f t="shared" si="7"/>
        <v>3999.9999999999995</v>
      </c>
      <c r="M34" s="190">
        <f>IF($C33&gt;J33,3,IF($C33&gt;J34,2,IF($C33&gt;J35,1,0)))</f>
        <v>1</v>
      </c>
      <c r="N34" s="57">
        <v>11200</v>
      </c>
      <c r="O34" s="140">
        <f>(O$42-O$30)/3+O30</f>
        <v>2.6166666666666667</v>
      </c>
      <c r="P34" s="194">
        <f t="shared" si="8"/>
        <v>4280.2547770700639</v>
      </c>
      <c r="Q34" s="190">
        <f>IF($C33&gt;N33,3,IF($C33&gt;N34,2,IF($C33&gt;N35,1,0)))</f>
        <v>1</v>
      </c>
      <c r="R34" s="57">
        <v>11200</v>
      </c>
      <c r="S34" s="140">
        <f>(S$42-S$30)/3+S30</f>
        <v>2.4</v>
      </c>
      <c r="T34" s="201">
        <f t="shared" si="9"/>
        <v>4666.666666666667</v>
      </c>
      <c r="U34" s="192">
        <f>IF($C33&gt;R33,3,IF($C33&gt;R34,2,IF($C33&gt;R35,1,0)))</f>
        <v>1</v>
      </c>
      <c r="V34" s="57">
        <v>11200</v>
      </c>
      <c r="W34" s="140">
        <f>(W$42-W$30)/3+W30</f>
        <v>2.1666666666666665</v>
      </c>
      <c r="X34" s="201">
        <f t="shared" si="10"/>
        <v>5169.2307692307695</v>
      </c>
      <c r="Y34" s="190">
        <f>IF($C33&gt;V33,3,IF($C33&gt;V34,2,IF($C33&gt;V35,1,0)))</f>
        <v>1</v>
      </c>
      <c r="Z34" s="57">
        <v>11200</v>
      </c>
      <c r="AA34" s="140">
        <f>(AA$42-AA$30)/3+AA30</f>
        <v>1.9333333333333333</v>
      </c>
      <c r="AB34" s="201">
        <f t="shared" si="11"/>
        <v>5793.1034482758623</v>
      </c>
      <c r="AC34" s="189">
        <f>IF($C33&gt;Z33,3,IF($C33&gt;Z34,2,IF($C33&gt;Z35,1,0)))</f>
        <v>1</v>
      </c>
      <c r="AL34" s="23"/>
    </row>
    <row r="35" spans="1:38" ht="15.75" thickBot="1" x14ac:dyDescent="0.3">
      <c r="A35" s="186"/>
      <c r="B35" s="253"/>
      <c r="C35" s="14"/>
      <c r="D35" s="33">
        <f>C33/D32</f>
        <v>3540.6473478331786</v>
      </c>
      <c r="E35" s="154" t="s">
        <v>7</v>
      </c>
      <c r="F35" s="148">
        <f>(F$43-F$31)/3+F31</f>
        <v>5833.333333333333</v>
      </c>
      <c r="G35" s="144">
        <f>(G$43-G$31)/3+G31</f>
        <v>2.9166666666666665</v>
      </c>
      <c r="H35" s="195">
        <f t="shared" si="6"/>
        <v>2000</v>
      </c>
      <c r="I35" s="191">
        <f>IF(I34=1,($C33-F35)/(F34-F35),IF(I34=2,($C33-F34)/(F33-F34),IF(I34=3,($C33-F33)/(F32-F33),0)))</f>
        <v>0.45978132539397354</v>
      </c>
      <c r="J35" s="148">
        <f>(J$43-J$31)/3+J31</f>
        <v>5266.666666666667</v>
      </c>
      <c r="K35" s="144">
        <f>(K$43-K$31)/3+K31</f>
        <v>2.2833333333333332</v>
      </c>
      <c r="L35" s="195">
        <f t="shared" si="7"/>
        <v>2306.5693430656938</v>
      </c>
      <c r="M35" s="191">
        <f>IF(M34=1,($C33-J35)/(J34-J35),IF(M34=2,($C33-J34)/(J33-J34),IF(M34=3,($C33-J33)/(J32-J33),0)))</f>
        <v>0.51137524375522325</v>
      </c>
      <c r="N35" s="148">
        <f>(N$43-N$31)/3+N31</f>
        <v>5066.666666666667</v>
      </c>
      <c r="O35" s="144">
        <f>(O$43-O$31)/3+O31</f>
        <v>2.0499999999999998</v>
      </c>
      <c r="P35" s="195">
        <f t="shared" si="8"/>
        <v>2471.5447154471549</v>
      </c>
      <c r="Q35" s="191">
        <f>IF(Q34=1,($C33-N35)/(N34-N35),IF(Q34=2,($C33-N34)/(N33-N34),IF(Q34=3,($C33-N33)/(N32-N33),0)))</f>
        <v>0.52730865971972685</v>
      </c>
      <c r="R35" s="148">
        <f>(R$43-R$31)/3+R31</f>
        <v>4866.666666666667</v>
      </c>
      <c r="S35" s="144">
        <f>(S$43-S$31)/3+S31</f>
        <v>1.7833333333333334</v>
      </c>
      <c r="T35" s="204">
        <f t="shared" si="9"/>
        <v>2728.9719626168226</v>
      </c>
      <c r="U35" s="191">
        <f>IF(U34=1,($C33-R35)/(R34-R35),IF(U34=2,($C33-R34)/(R33-R34),IF(U34=3,($C33-R33)/(R32-R33),0)))</f>
        <v>0.54223575467594598</v>
      </c>
      <c r="V35" s="148">
        <f>(V$43-V$31)/3+V31</f>
        <v>4266.666666666667</v>
      </c>
      <c r="W35" s="144">
        <f>(W$43-W$31)/3+W31</f>
        <v>1.4666666666666666</v>
      </c>
      <c r="X35" s="204">
        <f t="shared" si="10"/>
        <v>2909.0909090909095</v>
      </c>
      <c r="Y35" s="191">
        <f>IF(Y34=1,($C33-V35)/(V34-V35),IF(Y34=2,($C33-V34)/(V33-V34),IF(Y34=3,($C33-V33)/(V32-V33),0)))</f>
        <v>0.58184996821360446</v>
      </c>
      <c r="Z35" s="148">
        <f>(Z$43-Z$31)/3+Z31</f>
        <v>3700</v>
      </c>
      <c r="AA35" s="144">
        <f>(AA$43-AA$31)/3+AA31</f>
        <v>1.1166666666666667</v>
      </c>
      <c r="AB35" s="204">
        <f t="shared" si="11"/>
        <v>3313.4328358208954</v>
      </c>
      <c r="AC35" s="191">
        <f>IF(AC34=1,($C33-Z35)/(Z34-Z35),IF(AC34=2,($C33-Z34)/(Z33-Z34),IF(AC34=3,($C33-Z33)/(Z32-Z33),0)))</f>
        <v>0.61344352617079878</v>
      </c>
      <c r="AL35" s="23"/>
    </row>
    <row r="36" spans="1:38" x14ac:dyDescent="0.25">
      <c r="A36" s="186"/>
      <c r="B36" s="251">
        <v>-8</v>
      </c>
      <c r="C36" s="34"/>
      <c r="D36" s="31">
        <f>IF(D37&gt;V$5,(1-(D37-V$5)/(Z$5-V$5))*(Y36-AC36)+AC36,IF(D37&gt;R$5,(1-(D37-R$5)/(V$5-R$5))*(U36-Y36)+Y36,IF(D37&gt;N$5,(1-(D37-N$5)/(R$5-N$5))*(Q36-U36)+U36,IF(D37&gt;J$5,(1-(D37-J$5)/(N$5-J$5))*(M36-Q36)+Q36,IF(D37&gt;F$5,(1-(D37-F$5)/(J$5-F$5))*(I36-M36)+M36,I36)))))</f>
        <v>2.4015042030213993</v>
      </c>
      <c r="E36" s="152" t="s">
        <v>6</v>
      </c>
      <c r="F36" s="147">
        <f>(F$40-F$28)/3+F32</f>
        <v>15600</v>
      </c>
      <c r="G36" s="143">
        <f>(G$40-G$28)/3+G32</f>
        <v>2.6</v>
      </c>
      <c r="H36" s="193">
        <f t="shared" si="6"/>
        <v>6000</v>
      </c>
      <c r="I36" s="16">
        <f>IF(I38=0,G39,IF(I38=1,(G38-G39)*I39+G39,IF(I38=2,(G37-G38)*I39+G38,IF(I38=3,(G36-G37)*I39+G37,G36))))</f>
        <v>3.2098821192901532</v>
      </c>
      <c r="J36" s="147">
        <f>(J$40-J$28)/3+J32</f>
        <v>15400</v>
      </c>
      <c r="K36" s="143">
        <f>(K$40-K$28)/3+K32</f>
        <v>2.416666666666667</v>
      </c>
      <c r="L36" s="193">
        <f t="shared" si="7"/>
        <v>6372.4137931034475</v>
      </c>
      <c r="M36" s="16">
        <f>IF(M38=0,K39,IF(M38=1,(K38-K39)*M39+K39,IF(M38=2,(K37-K38)*M39+K38,IF(M38=3,(K36-K37)*M39+K37,K36))))</f>
        <v>2.5907328942400474</v>
      </c>
      <c r="N36" s="147">
        <f>(N$40-N$28)/3+N32</f>
        <v>15200</v>
      </c>
      <c r="O36" s="143">
        <f>(O$40-O$28)/3+O32</f>
        <v>2.2333333333333329</v>
      </c>
      <c r="P36" s="193">
        <f t="shared" si="8"/>
        <v>6805.9701492537324</v>
      </c>
      <c r="Q36" s="16">
        <f>IF(Q38=0,O39,IF(Q38=1,(O38-O39)*Q39+O39,IF(Q38=2,(O37-O38)*Q39+O38,IF(Q38=3,(O36-O37)*Q39+O37,O36))))</f>
        <v>2.3787052341597796</v>
      </c>
      <c r="R36" s="147">
        <f>(R$40-R$28)/3+R32</f>
        <v>15000</v>
      </c>
      <c r="S36" s="143">
        <f>(S$40-S$28)/3+S32</f>
        <v>2.0333333333333332</v>
      </c>
      <c r="T36" s="203">
        <f t="shared" si="9"/>
        <v>7377.0491803278692</v>
      </c>
      <c r="U36" s="16">
        <f>IF(U38=0,S39,IF(U38=1,(S38-S39)*U39+S39,IF(U38=2,(S37-S38)*U39+S38,IF(U38=3,(S36-S37)*U39+S37,S36))))</f>
        <v>2.1498737939176809</v>
      </c>
      <c r="V36" s="147">
        <f>(V$40-V$28)/3+V32</f>
        <v>14466.666666666668</v>
      </c>
      <c r="W36" s="143">
        <f>(W$40-W$28)/3+W32</f>
        <v>1.9833333333333334</v>
      </c>
      <c r="X36" s="193">
        <f t="shared" si="10"/>
        <v>7294.1176470588243</v>
      </c>
      <c r="Y36" s="16">
        <f>IF(Y38=0,W39,IF(Y38=1,(W38-W39)*Y39+W39,IF(Y38=2,(W37-W38)*Y39+W38,IF(Y38=3,(W36-W37)*Y39+W37,W36))))</f>
        <v>1.9023757171380189</v>
      </c>
      <c r="Z36" s="147">
        <f>(Z$40-Z$28)/3+Z32</f>
        <v>14000</v>
      </c>
      <c r="AA36" s="143">
        <f>(AA$40-AA$28)/3+AA32</f>
        <v>1.8833333333333333</v>
      </c>
      <c r="AB36" s="203">
        <f t="shared" si="11"/>
        <v>7433.6283185840712</v>
      </c>
      <c r="AC36" s="16">
        <f>IF(AC38=0,AA39,IF(AC38=1,(AA38-AA39)*AC39+AA39,IF(AC38=2,(AA37-AA38)*AC39+AA38,IF(AC38=3,(AA36-AA37)*AC39+AA37,AA36))))</f>
        <v>1.6535247580702126</v>
      </c>
      <c r="AE36" s="23"/>
      <c r="AF36" s="23"/>
      <c r="AG36" s="23"/>
      <c r="AH36" s="23"/>
      <c r="AI36" s="23"/>
      <c r="AJ36" s="23"/>
      <c r="AK36" s="23"/>
      <c r="AL36" s="23"/>
    </row>
    <row r="37" spans="1:38" x14ac:dyDescent="0.25">
      <c r="A37" s="186"/>
      <c r="B37" s="252"/>
      <c r="C37" s="13">
        <f>C$1/(21-E$1)*(C$4-B36)</f>
        <v>7993.3884297520663</v>
      </c>
      <c r="D37" s="32">
        <f>(C37/P$1)^(1/1.3)*50+C$4+$C$2/2+$N$2/100*5</f>
        <v>39.462358617432542</v>
      </c>
      <c r="E37" s="153" t="s">
        <v>22</v>
      </c>
      <c r="F37" s="57">
        <v>14000</v>
      </c>
      <c r="G37" s="140">
        <f>(G$41-G$29)/3+G33</f>
        <v>2.9666666666666668</v>
      </c>
      <c r="H37" s="194">
        <f t="shared" si="6"/>
        <v>4719.1011235955057</v>
      </c>
      <c r="I37" s="76">
        <f>$C37/I36</f>
        <v>2490.2436079240683</v>
      </c>
      <c r="J37" s="57">
        <v>14000</v>
      </c>
      <c r="K37" s="140">
        <f>(K$41-K$29)/3+K33</f>
        <v>2.7</v>
      </c>
      <c r="L37" s="194">
        <f t="shared" si="7"/>
        <v>5185.1851851851852</v>
      </c>
      <c r="M37" s="76">
        <f>$C37/M36</f>
        <v>3085.3772874554893</v>
      </c>
      <c r="N37" s="57">
        <v>14000</v>
      </c>
      <c r="O37" s="140">
        <f>(O$41-O$29)/3+O33</f>
        <v>2.4333333333333336</v>
      </c>
      <c r="P37" s="194">
        <f t="shared" si="8"/>
        <v>5753.4246575342459</v>
      </c>
      <c r="Q37" s="76">
        <f>$C37/Q36</f>
        <v>3360.3946865554103</v>
      </c>
      <c r="R37" s="57">
        <v>14000</v>
      </c>
      <c r="S37" s="140">
        <f>(S$41-S$29)/3+S33</f>
        <v>2.1666666666666665</v>
      </c>
      <c r="T37" s="201">
        <f t="shared" si="9"/>
        <v>6461.5384615384619</v>
      </c>
      <c r="U37" s="76">
        <f>$C37/U36</f>
        <v>3718.0733363821519</v>
      </c>
      <c r="V37" s="57">
        <v>14000</v>
      </c>
      <c r="W37" s="140">
        <f>(W$41-W$29)/3+W33</f>
        <v>2.0499999999999998</v>
      </c>
      <c r="X37" s="201">
        <f t="shared" si="10"/>
        <v>6829.2682926829275</v>
      </c>
      <c r="Y37" s="76">
        <f>$C37/Y36</f>
        <v>4201.7927151517251</v>
      </c>
      <c r="Z37" s="57">
        <v>14000</v>
      </c>
      <c r="AA37" s="140">
        <f>(AA$41-AA$29)/3+AA33</f>
        <v>1.8833333333333333</v>
      </c>
      <c r="AB37" s="201">
        <f t="shared" si="11"/>
        <v>7433.6283185840712</v>
      </c>
      <c r="AC37" s="76">
        <f>$C37/AC36</f>
        <v>4834.1510405208264</v>
      </c>
      <c r="AL37" s="23"/>
    </row>
    <row r="38" spans="1:38" x14ac:dyDescent="0.25">
      <c r="A38" s="186"/>
      <c r="B38" s="252"/>
      <c r="C38" s="13"/>
      <c r="D38" s="39">
        <f>IF(AND(D37&lt;F$5,C37&lt;F39),C37/F39*100,IF(AND(D37&lt;J$5,C37&lt;J39),C37/(F39-((D37-F$5)/(J$5-F$5))*(F39-J39))*100,IF(AND(D37&lt;N$5,C37&lt;N39),C37/(J39-((D37-J$5)/(N$5-J$5))*(J39-N39))*100,IF(AND(D37&lt;R$5,C37&lt;R39),C37/(N39-((D37-N$5)/(R$5-N$5))*(N39-R39))*100,IF(AND(D37&lt;V$5,C41&lt;V39),C37/(R39-((D37-R$5)/(V$5-R$5))*(R39-V39))*100,100)))))</f>
        <v>100</v>
      </c>
      <c r="E38" s="153" t="s">
        <v>23</v>
      </c>
      <c r="F38" s="57">
        <v>11200</v>
      </c>
      <c r="G38" s="140">
        <f>(G$42-G$30)/3+G34</f>
        <v>3.1166666666666667</v>
      </c>
      <c r="H38" s="194">
        <f t="shared" si="6"/>
        <v>3593.5828877005347</v>
      </c>
      <c r="I38" s="190">
        <f>IF($C37&gt;F37,3,IF($C37&gt;F38,2,IF($C37&gt;F39,1,0)))</f>
        <v>1</v>
      </c>
      <c r="J38" s="57">
        <v>11200</v>
      </c>
      <c r="K38" s="140">
        <f>(K$42-K$30)/3+K34</f>
        <v>2.9000000000000004</v>
      </c>
      <c r="L38" s="194">
        <f t="shared" si="7"/>
        <v>3862.0689655172409</v>
      </c>
      <c r="M38" s="190">
        <f>IF($C37&gt;J37,3,IF($C37&gt;J38,2,IF($C37&gt;J39,1,0)))</f>
        <v>1</v>
      </c>
      <c r="N38" s="57">
        <v>11200</v>
      </c>
      <c r="O38" s="140">
        <f>(O$42-O$30)/3+O34</f>
        <v>2.6833333333333336</v>
      </c>
      <c r="P38" s="194">
        <f t="shared" si="8"/>
        <v>4173.9130434782601</v>
      </c>
      <c r="Q38" s="190">
        <f>IF($C37&gt;N37,3,IF($C37&gt;N38,2,IF($C37&gt;N39,1,0)))</f>
        <v>1</v>
      </c>
      <c r="R38" s="57">
        <v>11200</v>
      </c>
      <c r="S38" s="140">
        <f>(S$42-S$30)/3+S34</f>
        <v>2.4499999999999997</v>
      </c>
      <c r="T38" s="201">
        <f t="shared" si="9"/>
        <v>4571.4285714285716</v>
      </c>
      <c r="U38" s="192">
        <f>IF($C37&gt;R37,3,IF($C37&gt;R38,2,IF($C37&gt;R39,1,0)))</f>
        <v>1</v>
      </c>
      <c r="V38" s="57">
        <v>11200</v>
      </c>
      <c r="W38" s="140">
        <f>(W$42-W$30)/3+W34</f>
        <v>2.2333333333333329</v>
      </c>
      <c r="X38" s="201">
        <f t="shared" si="10"/>
        <v>5014.9253731343297</v>
      </c>
      <c r="Y38" s="190">
        <f>IF($C37&gt;V37,3,IF($C37&gt;V38,2,IF($C37&gt;V39,1,0)))</f>
        <v>1</v>
      </c>
      <c r="Z38" s="57">
        <v>11200</v>
      </c>
      <c r="AA38" s="140">
        <f>(AA$42-AA$30)/3+AA34</f>
        <v>2.0166666666666666</v>
      </c>
      <c r="AB38" s="201">
        <f t="shared" si="11"/>
        <v>5553.7190082644629</v>
      </c>
      <c r="AC38" s="189">
        <f>IF($C37&gt;Z37,3,IF($C37&gt;Z38,2,IF($C37&gt;Z39,1,0)))</f>
        <v>1</v>
      </c>
      <c r="AL38" s="23"/>
    </row>
    <row r="39" spans="1:38" ht="15.75" thickBot="1" x14ac:dyDescent="0.3">
      <c r="A39" s="186"/>
      <c r="B39" s="253"/>
      <c r="C39" s="35"/>
      <c r="D39" s="33">
        <f>C37/D36</f>
        <v>3328.492375609987</v>
      </c>
      <c r="E39" s="154" t="s">
        <v>7</v>
      </c>
      <c r="F39" s="148">
        <f>(F$43-F$31)/3+F35</f>
        <v>5466.6666666666661</v>
      </c>
      <c r="G39" s="144">
        <f>(G$43-G$31)/3+G35</f>
        <v>3.2833333333333332</v>
      </c>
      <c r="H39" s="195">
        <f t="shared" si="6"/>
        <v>1664.9746192893399</v>
      </c>
      <c r="I39" s="191">
        <f>IF(I38=1,($C37-F39)/(F38-F39),IF(I38=2,($C37-F38)/(F37-F38),IF(I38=3,($C37-F37)/(F36-F37),0)))</f>
        <v>0.4407072842590814</v>
      </c>
      <c r="J39" s="148">
        <f>(J$43-J$31)/3+J35</f>
        <v>4633.3333333333339</v>
      </c>
      <c r="K39" s="144">
        <f>(K$43-K$31)/3+K35</f>
        <v>2.2666666666666666</v>
      </c>
      <c r="L39" s="195">
        <f t="shared" si="7"/>
        <v>2044.1176470588239</v>
      </c>
      <c r="M39" s="191">
        <f>IF(M38=1,($C37-J39)/(J38-J39),IF(M38=2,($C37-J38)/(J37-J38),IF(M38=3,($C37-J37)/(J36-J37),0)))</f>
        <v>0.51168351722112682</v>
      </c>
      <c r="N39" s="148">
        <f>(N$43-N$31)/3+N35</f>
        <v>4533.3333333333339</v>
      </c>
      <c r="O39" s="144">
        <f>(O$43-O$31)/3+O35</f>
        <v>2.0499999999999998</v>
      </c>
      <c r="P39" s="195">
        <f t="shared" si="8"/>
        <v>2211.3821138211388</v>
      </c>
      <c r="Q39" s="191">
        <f>IF(Q38=1,($C37-N39)/(N38-N39),IF(Q38=2,($C37-N38)/(N37-N38),IF(Q38=3,($C37-N37)/(N36-N37),0)))</f>
        <v>0.5190082644628099</v>
      </c>
      <c r="R39" s="148">
        <f>(R$43-R$31)/3+R35</f>
        <v>4433.3333333333339</v>
      </c>
      <c r="S39" s="144">
        <f>(S$43-S$31)/3+S35</f>
        <v>1.8166666666666669</v>
      </c>
      <c r="T39" s="204">
        <f t="shared" si="9"/>
        <v>2440.3669724770643</v>
      </c>
      <c r="U39" s="191">
        <f>IF(U38=1,($C37-R39)/(R38-R39),IF(U38=2,($C37-R38)/(R37-R38),IF(U38=3,($C37-R37)/(R36-R37),0)))</f>
        <v>0.526116516712128</v>
      </c>
      <c r="V39" s="148">
        <f>(V$43-V$31)/3+V35</f>
        <v>3933.3333333333335</v>
      </c>
      <c r="W39" s="144">
        <f>(W$43-W$31)/3+W35</f>
        <v>1.4833333333333332</v>
      </c>
      <c r="X39" s="204">
        <f t="shared" si="10"/>
        <v>2651.6853932584272</v>
      </c>
      <c r="Y39" s="191">
        <f>IF(Y38=1,($C37-V39)/(V38-V39),IF(Y38=2,($C37-V38)/(V37-V38),IF(Y38=3,($C37-V37)/(V36-V37),0)))</f>
        <v>0.55872317840624763</v>
      </c>
      <c r="Z39" s="148">
        <f>(Z$43-Z$31)/3+Z35</f>
        <v>3400</v>
      </c>
      <c r="AA39" s="144">
        <f>(AA$43-AA$31)/3+AA35</f>
        <v>1.1333333333333333</v>
      </c>
      <c r="AB39" s="204">
        <f t="shared" si="11"/>
        <v>3000</v>
      </c>
      <c r="AC39" s="191">
        <f>IF(AC38=1,($C37-Z39)/(Z38-Z39),IF(AC38=2,($C37-Z38)/(Z37-Z38),IF(AC38=3,($C37-Z37)/(Z36-Z37),0)))</f>
        <v>0.58889595253231619</v>
      </c>
      <c r="AL39" s="23"/>
    </row>
    <row r="40" spans="1:38" x14ac:dyDescent="0.25">
      <c r="A40" s="186"/>
      <c r="B40" s="251">
        <v>-7</v>
      </c>
      <c r="C40" s="25"/>
      <c r="D40" s="31">
        <f>IF(D41&gt;V$5,(1-(D41-V$5)/(Z$5-V$5))*(Y40-AC40)+AC40,IF(D41&gt;R$5,(1-(D41-R$5)/(V$5-R$5))*(U40-Y40)+Y40,IF(D41&gt;N$5,(1-(D41-N$5)/(R$5-N$5))*(Q40-U40)+U40,IF(D41&gt;J$5,(1-(D41-J$5)/(N$5-J$5))*(M40-Q40)+Q40,IF(D41&gt;F$5,(1-(D41-F$5)/(J$5-F$5))*(I40-M40)+M40,I40)))))</f>
        <v>2.4613934760486158</v>
      </c>
      <c r="E40" s="152" t="s">
        <v>6</v>
      </c>
      <c r="F40" s="56">
        <v>16100</v>
      </c>
      <c r="G40" s="94">
        <v>2.7</v>
      </c>
      <c r="H40" s="193">
        <f t="shared" si="6"/>
        <v>5962.9629629629626</v>
      </c>
      <c r="I40" s="16">
        <f>IF(I42=0,G43,IF(I42=1,(G42-G43)*I43+G43,IF(I42=2,(G41-G42)*I43+G42,IF(I42=3,(G40-G41)*I43+G41,G40))))</f>
        <v>3.480429481100122</v>
      </c>
      <c r="J40" s="56">
        <v>15900</v>
      </c>
      <c r="K40" s="4">
        <v>2.5</v>
      </c>
      <c r="L40" s="193">
        <f t="shared" si="7"/>
        <v>6360</v>
      </c>
      <c r="M40" s="16">
        <f>IF(M42=0,K43,IF(M42=1,(K42-K43)*M43+K43,IF(M42=2,(K41-K42)*M43+K42,IF(M42=3,(K40-K41)*M43+K41,K40))))</f>
        <v>2.6339531680440773</v>
      </c>
      <c r="N40" s="56">
        <v>15700</v>
      </c>
      <c r="O40" s="4">
        <v>2.2999999999999998</v>
      </c>
      <c r="P40" s="193">
        <f t="shared" si="8"/>
        <v>6826.0869565217399</v>
      </c>
      <c r="Q40" s="16">
        <f>IF(Q42=0,O43,IF(Q42=1,(O42-O43)*Q43+O43,IF(Q42=2,(O41-O42)*Q43+O42,IF(Q42=3,(O40-O41)*Q43+O41,O40))))</f>
        <v>2.4083562901744719</v>
      </c>
      <c r="R40" s="56">
        <v>15500</v>
      </c>
      <c r="S40" s="4">
        <v>2.1</v>
      </c>
      <c r="T40" s="203">
        <f t="shared" si="9"/>
        <v>7380.9523809523807</v>
      </c>
      <c r="U40" s="16">
        <f>IF(U42=0,S43,IF(U42=1,(S42-S43)*U43+S43,IF(U42=2,(S41-S42)*U43+S42,IF(U42=3,(S40-S41)*U43+S41,S40))))</f>
        <v>2.182759412304867</v>
      </c>
      <c r="V40" s="56">
        <v>14700</v>
      </c>
      <c r="W40" s="4">
        <v>2.0499999999999998</v>
      </c>
      <c r="X40" s="203">
        <f t="shared" si="10"/>
        <v>7170.7317073170734</v>
      </c>
      <c r="Y40" s="16">
        <f>IF(Y42=0,W43,IF(Y42=1,(W42-W43)*Y43+W43,IF(Y42=2,(W41-W42)*Y43+W42,IF(Y42=3,(W40-W41)*Y43+W41,W40))))</f>
        <v>1.9301000434971727</v>
      </c>
      <c r="Z40" s="56">
        <v>14000</v>
      </c>
      <c r="AA40" s="4">
        <v>1.95</v>
      </c>
      <c r="AB40" s="203">
        <f t="shared" si="11"/>
        <v>7179.4871794871797</v>
      </c>
      <c r="AC40" s="16">
        <f>IF(AC42=0,AA43,IF(AC42=1,(AA42-AA43)*AC43+AA43,IF(AC42=2,(AA41-AA42)*AC43+AA42,IF(AC42=3,(AA40-AA41)*AC43+AA41,AA40))))</f>
        <v>1.6878583817977759</v>
      </c>
      <c r="AE40" s="23"/>
      <c r="AF40" s="23"/>
      <c r="AG40" s="23"/>
      <c r="AH40" s="23"/>
      <c r="AI40" s="23"/>
      <c r="AJ40" s="23"/>
      <c r="AK40" s="23"/>
      <c r="AL40" s="23"/>
    </row>
    <row r="41" spans="1:38" x14ac:dyDescent="0.25">
      <c r="A41" s="186"/>
      <c r="B41" s="252"/>
      <c r="C41" s="13">
        <f>C$1/(21-E$1)*(C$4-B40)</f>
        <v>7685.9504132231405</v>
      </c>
      <c r="D41" s="32">
        <f>(C41/P$1)^(1/1.3)*50+C$4+$C$2/2+$N$2/100*5</f>
        <v>38.824514187097947</v>
      </c>
      <c r="E41" s="153" t="s">
        <v>22</v>
      </c>
      <c r="F41" s="57">
        <v>14000</v>
      </c>
      <c r="G41" s="91">
        <v>3.05</v>
      </c>
      <c r="H41" s="194">
        <f t="shared" si="6"/>
        <v>4590.1639344262294</v>
      </c>
      <c r="I41" s="76">
        <f>$C41/I40</f>
        <v>2208.3339010200843</v>
      </c>
      <c r="J41" s="57">
        <v>14000</v>
      </c>
      <c r="K41" s="6">
        <v>2.8</v>
      </c>
      <c r="L41" s="194">
        <f t="shared" si="7"/>
        <v>5000</v>
      </c>
      <c r="M41" s="76">
        <f>$C41/M40</f>
        <v>2918.0285004575758</v>
      </c>
      <c r="N41" s="57">
        <v>14000</v>
      </c>
      <c r="O41" s="6">
        <v>2.5499999999999998</v>
      </c>
      <c r="P41" s="194">
        <f t="shared" si="8"/>
        <v>5490.1960784313733</v>
      </c>
      <c r="Q41" s="76">
        <f>$C41/Q40</f>
        <v>3191.3676745338776</v>
      </c>
      <c r="R41" s="57">
        <v>14000</v>
      </c>
      <c r="S41" s="6">
        <v>2.2999999999999998</v>
      </c>
      <c r="T41" s="201">
        <f t="shared" si="9"/>
        <v>6086.9565217391309</v>
      </c>
      <c r="U41" s="76">
        <f>$C41/U40</f>
        <v>3521.2082329803006</v>
      </c>
      <c r="V41" s="57">
        <v>14000</v>
      </c>
      <c r="W41" s="6">
        <v>2.15</v>
      </c>
      <c r="X41" s="201">
        <f t="shared" si="10"/>
        <v>6511.6279069767443</v>
      </c>
      <c r="Y41" s="76">
        <f>$C41/Y40</f>
        <v>3982.1513082279766</v>
      </c>
      <c r="Z41" s="57">
        <v>14000</v>
      </c>
      <c r="AA41" s="6">
        <v>1.95</v>
      </c>
      <c r="AB41" s="201">
        <f t="shared" si="11"/>
        <v>7179.4871794871797</v>
      </c>
      <c r="AC41" s="76">
        <f>$C41/AC40</f>
        <v>4553.6701989397134</v>
      </c>
      <c r="AL41" s="23"/>
    </row>
    <row r="42" spans="1:38" x14ac:dyDescent="0.25">
      <c r="A42" s="186"/>
      <c r="B42" s="252"/>
      <c r="C42" s="13"/>
      <c r="D42" s="39">
        <f>IF(AND(D41&lt;F$5,C41&lt;F43),C41/F43*100,IF(AND(D41&lt;J$5,C41&lt;J43),C41/(F43-((D41-F$5)/(J$5-F$5))*(F43-J43))*100,IF(AND(D41&lt;N$5,C41&lt;N43),C41/(J43-((D41-J$5)/(N$5-J$5))*(J43-N43))*100,IF(AND(D41&lt;R$5,C41&lt;R43),C41/(N43-((D41-N$5)/(R$5-N$5))*(N43-R43))*100,IF(AND(D41&lt;V$5,C45&lt;V43),C41/(R43-((D41-R$5)/(V$5-R$5))*(R43-V43))*100,100)))))</f>
        <v>100</v>
      </c>
      <c r="E42" s="153" t="s">
        <v>23</v>
      </c>
      <c r="F42" s="57">
        <v>11200</v>
      </c>
      <c r="G42" s="91">
        <v>3.25</v>
      </c>
      <c r="H42" s="194">
        <f t="shared" si="6"/>
        <v>3446.1538461538462</v>
      </c>
      <c r="I42" s="192">
        <f>IF($C41&gt;F41,3,IF($C41&gt;F42,2,IF($C41&gt;F43,1,0)))</f>
        <v>1</v>
      </c>
      <c r="J42" s="57">
        <v>11200</v>
      </c>
      <c r="K42" s="6">
        <v>3</v>
      </c>
      <c r="L42" s="194">
        <f t="shared" si="7"/>
        <v>3733.3333333333335</v>
      </c>
      <c r="M42" s="192">
        <f>IF($C41&gt;J41,3,IF($C41&gt;J42,2,IF($C41&gt;J43,1,0)))</f>
        <v>1</v>
      </c>
      <c r="N42" s="57">
        <v>11200</v>
      </c>
      <c r="O42" s="6">
        <v>2.75</v>
      </c>
      <c r="P42" s="194">
        <f t="shared" si="8"/>
        <v>4072.7272727272725</v>
      </c>
      <c r="Q42" s="192">
        <f>IF($C41&gt;N41,3,IF($C41&gt;N42,2,IF($C41&gt;N43,1,0)))</f>
        <v>1</v>
      </c>
      <c r="R42" s="57">
        <v>11200</v>
      </c>
      <c r="S42" s="6">
        <v>2.5</v>
      </c>
      <c r="T42" s="201">
        <f t="shared" si="9"/>
        <v>4480</v>
      </c>
      <c r="U42" s="192">
        <f>IF($C41&gt;R41,3,IF($C41&gt;R42,2,IF($C41&gt;R43,1,0)))</f>
        <v>1</v>
      </c>
      <c r="V42" s="57">
        <v>11200</v>
      </c>
      <c r="W42" s="6">
        <v>2.2999999999999998</v>
      </c>
      <c r="X42" s="201">
        <f t="shared" si="10"/>
        <v>4869.5652173913049</v>
      </c>
      <c r="Y42" s="192">
        <f>IF($C41&gt;V41,3,IF($C41&gt;V42,2,IF($C41&gt;V43,1,0)))</f>
        <v>1</v>
      </c>
      <c r="Z42" s="57">
        <v>11200</v>
      </c>
      <c r="AA42" s="6">
        <v>2.1</v>
      </c>
      <c r="AB42" s="201">
        <f t="shared" si="11"/>
        <v>5333.333333333333</v>
      </c>
      <c r="AC42" s="189">
        <f>IF($C41&gt;Z41,3,IF($C41&gt;Z42,2,IF($C41&gt;Z43,1,0)))</f>
        <v>1</v>
      </c>
      <c r="AL42" s="23"/>
    </row>
    <row r="43" spans="1:38" ht="15.75" thickBot="1" x14ac:dyDescent="0.3">
      <c r="A43" s="186"/>
      <c r="B43" s="253"/>
      <c r="C43" s="14"/>
      <c r="D43" s="33">
        <f>C41/D40</f>
        <v>3122.6012776964608</v>
      </c>
      <c r="E43" s="154" t="s">
        <v>7</v>
      </c>
      <c r="F43" s="58">
        <v>5100</v>
      </c>
      <c r="G43" s="93">
        <v>3.65</v>
      </c>
      <c r="H43" s="195">
        <f t="shared" si="6"/>
        <v>1397.2602739726028</v>
      </c>
      <c r="I43" s="191">
        <f>IF(I42=1,($C41-F43)/(F42-F43),IF(I42=2,($C41-F42)/(F41-F42),IF(I42=3,($C41-F41)/(F40-F41),0)))</f>
        <v>0.42392629724969516</v>
      </c>
      <c r="J43" s="58">
        <v>4000</v>
      </c>
      <c r="K43" s="8">
        <v>2.25</v>
      </c>
      <c r="L43" s="195">
        <f t="shared" si="7"/>
        <v>1777.7777777777778</v>
      </c>
      <c r="M43" s="191">
        <f>IF(M42=1,($C41-J43)/(J42-J43),IF(M42=2,($C41-J42)/(J41-J42),IF(M42=3,($C41-J41)/(J40-J41),0)))</f>
        <v>0.51193755739210289</v>
      </c>
      <c r="N43" s="58">
        <v>4000</v>
      </c>
      <c r="O43" s="8">
        <v>2.0499999999999998</v>
      </c>
      <c r="P43" s="195">
        <f t="shared" si="8"/>
        <v>1951.2195121951222</v>
      </c>
      <c r="Q43" s="191">
        <f>IF(Q42=1,($C41-N43)/(N42-N43),IF(Q42=2,($C41-N42)/(N41-N42),IF(Q42=3,($C41-N41)/(N40-N41),0)))</f>
        <v>0.51193755739210289</v>
      </c>
      <c r="R43" s="58">
        <v>4000</v>
      </c>
      <c r="S43" s="8">
        <v>1.85</v>
      </c>
      <c r="T43" s="204">
        <f t="shared" si="9"/>
        <v>2162.1621621621621</v>
      </c>
      <c r="U43" s="191">
        <f>IF(U42=1,($C41-R43)/(R42-R43),IF(U42=2,($C41-R42)/(R41-R42),IF(U42=3,($C41-R41)/(R40-R41),0)))</f>
        <v>0.51193755739210289</v>
      </c>
      <c r="V43" s="58">
        <v>3600</v>
      </c>
      <c r="W43" s="8">
        <v>1.5</v>
      </c>
      <c r="X43" s="195">
        <f t="shared" si="10"/>
        <v>2400</v>
      </c>
      <c r="Y43" s="191">
        <f>IF(Y42=1,($C41-V43)/(V42-V43),IF(Y42=2,($C41-V42)/(V41-V42),IF(Y42=3,($C41-V41)/(V40-V41),0)))</f>
        <v>0.5376250543714659</v>
      </c>
      <c r="Z43" s="58">
        <v>3100</v>
      </c>
      <c r="AA43" s="8">
        <v>1.1499999999999999</v>
      </c>
      <c r="AB43" s="204">
        <f t="shared" si="11"/>
        <v>2695.6521739130435</v>
      </c>
      <c r="AC43" s="191">
        <f>IF(AC42=1,($C41-Z43)/(Z42-Z43),IF(AC42=2,($C41-Z42)/(Z41-Z42),IF(AC42=3,($C41-Z41)/(Z40-Z41),0)))</f>
        <v>0.56616671768186921</v>
      </c>
      <c r="AL43" s="23"/>
    </row>
    <row r="44" spans="1:38" x14ac:dyDescent="0.25">
      <c r="A44" s="186"/>
      <c r="B44" s="251">
        <v>-6</v>
      </c>
      <c r="C44" s="34"/>
      <c r="D44" s="31">
        <f>IF(D45&gt;V$5,(1-(D45-V$5)/(Z$5-V$5))*(Y44-AC44)+AC44,IF(D45&gt;R$5,(1-(D45-R$5)/(V$5-R$5))*(U44-Y44)+Y44,IF(D45&gt;N$5,(1-(D45-N$5)/(R$5-N$5))*(Q44-U44)+U44,IF(D45&gt;J$5,(1-(D45-J$5)/(N$5-J$5))*(M44-Q44)+Q44,IF(D45&gt;F$5,(1-(D45-F$5)/(J$5-F$5))*(I44-M44)+M44,I44)))))</f>
        <v>2.5456150028674505</v>
      </c>
      <c r="E44" s="152" t="s">
        <v>6</v>
      </c>
      <c r="F44" s="147">
        <f>(F$76-F$40)/9+F40</f>
        <v>16144.444444444445</v>
      </c>
      <c r="G44" s="143">
        <f>(G$76-G$40)/9+G40</f>
        <v>2.7611111111111111</v>
      </c>
      <c r="H44" s="193">
        <f t="shared" ref="H44:H59" si="12">F44/G44</f>
        <v>5847.082494969819</v>
      </c>
      <c r="I44" s="16">
        <f>IF(I46=0,G47,IF(I46=1,(G46-G47)*I47+G47,IF(I46=2,(G45-G46)*I47+G46,IF(I46=3,(G44-G45)*I47+G45,G44))))</f>
        <v>3.5578741965105602</v>
      </c>
      <c r="J44" s="147">
        <f>(J$76-J$40)/9+J40</f>
        <v>15944.444444444445</v>
      </c>
      <c r="K44" s="143">
        <f>(K$76-K$40)/9+K40</f>
        <v>2.5555555555555554</v>
      </c>
      <c r="L44" s="193">
        <f t="shared" ref="L44:L59" si="13">J44/K44</f>
        <v>6239.1304347826099</v>
      </c>
      <c r="M44" s="16">
        <f>IF(M46=0,K47,IF(M46=1,(K46-K47)*M47+K47,IF(M46=2,(K45-K46)*M47+K46,IF(M46=3,(K44-K45)*M47+K45,K44))))</f>
        <v>2.6994906968932941</v>
      </c>
      <c r="N44" s="147">
        <f>(N$76-N$40)/9+N40</f>
        <v>15733.333333333334</v>
      </c>
      <c r="O44" s="143">
        <f>(O$76-O$40)/9+O40</f>
        <v>2.3499999999999996</v>
      </c>
      <c r="P44" s="193">
        <f t="shared" ref="P44:P59" si="14">N44/O44</f>
        <v>6695.0354609929091</v>
      </c>
      <c r="Q44" s="16">
        <f>IF(Q46=0,O47,IF(Q46=1,(O46-O47)*Q47+O47,IF(Q46=2,(O45-O46)*Q47+O46,IF(Q46=3,(O44-O45)*Q47+O45,O44))))</f>
        <v>2.4576050535134351</v>
      </c>
      <c r="R44" s="147">
        <f>(R$76-R$40)/9+R40</f>
        <v>15533.333333333334</v>
      </c>
      <c r="S44" s="143">
        <f>(S$76-S$40)/9+S40</f>
        <v>2.1444444444444444</v>
      </c>
      <c r="T44" s="203">
        <f t="shared" ref="T44:T59" si="15">R44/S44</f>
        <v>7243.5233160621765</v>
      </c>
      <c r="U44" s="16">
        <f>IF(U46=0,S47,IF(U46=1,(S46-S47)*U47+S47,IF(U46=2,(S45-S46)*U47+S46,IF(U46=3,(S44-S45)*U47+S45,S44))))</f>
        <v>2.2131699772848097</v>
      </c>
      <c r="V44" s="147">
        <f>(V$76-V$40)/9+V40</f>
        <v>14744.444444444445</v>
      </c>
      <c r="W44" s="143">
        <f>(W$76-W$40)/9+W40</f>
        <v>2.0944444444444441</v>
      </c>
      <c r="X44" s="193">
        <f t="shared" ref="X44:X59" si="16">V44/W44</f>
        <v>7039.7877984084898</v>
      </c>
      <c r="Y44" s="16">
        <f>IF(Y46=0,W47,IF(Y46=1,(W46-W47)*Y47+W47,IF(Y46=2,(W45-W46)*Y47+W46,IF(Y46=3,(W44-W45)*Y47+W45,W44))))</f>
        <v>1.952744334063381</v>
      </c>
      <c r="Z44" s="147">
        <f>(Z$76-Z$40)/9+Z40</f>
        <v>14033.333333333334</v>
      </c>
      <c r="AA44" s="143">
        <f>(AA$76-AA$40)/9+AA40</f>
        <v>1.9944444444444445</v>
      </c>
      <c r="AB44" s="203">
        <f t="shared" ref="AB44:AB59" si="17">Z44/AA44</f>
        <v>7036.2116991643452</v>
      </c>
      <c r="AC44" s="16">
        <f>IF(AC46=0,AA47,IF(AC46=1,(AA46-AA47)*AC47+AA47,IF(AC46=2,(AA45-AA46)*AC47+AA46,IF(AC46=3,(AA44-AA45)*AC47+AA45,AA44))))</f>
        <v>1.6985605303787121</v>
      </c>
      <c r="AE44" s="23"/>
      <c r="AF44" s="23"/>
      <c r="AG44" s="23"/>
      <c r="AH44" s="23"/>
      <c r="AI44" s="23"/>
      <c r="AJ44" s="23"/>
      <c r="AK44" s="23"/>
      <c r="AL44" s="23"/>
    </row>
    <row r="45" spans="1:38" x14ac:dyDescent="0.25">
      <c r="A45" s="186"/>
      <c r="B45" s="252"/>
      <c r="C45" s="13">
        <f>C$1/(21-E$1)*(C$4-B44)</f>
        <v>7378.5123966942156</v>
      </c>
      <c r="D45" s="32">
        <f>(C45/P$1)^(1/1.3)*50+C$4+$C$2/2+$N$2/100*5</f>
        <v>38.180752935059402</v>
      </c>
      <c r="E45" s="153" t="s">
        <v>22</v>
      </c>
      <c r="F45" s="57">
        <v>14000</v>
      </c>
      <c r="G45" s="140">
        <f>(G$77-G$41)/9+G41</f>
        <v>3.0888888888888886</v>
      </c>
      <c r="H45" s="194">
        <f t="shared" si="12"/>
        <v>4532.3741007194249</v>
      </c>
      <c r="I45" s="76">
        <f>$C45/I44</f>
        <v>2073.8542143875702</v>
      </c>
      <c r="J45" s="57">
        <v>14000</v>
      </c>
      <c r="K45" s="140">
        <f>(K$77-K$41)/9+K41</f>
        <v>2.8388888888888886</v>
      </c>
      <c r="L45" s="194">
        <f t="shared" si="13"/>
        <v>4931.5068493150693</v>
      </c>
      <c r="M45" s="76">
        <f>$C45/M44</f>
        <v>2733.2979532716186</v>
      </c>
      <c r="N45" s="57">
        <v>14000</v>
      </c>
      <c r="O45" s="140">
        <f>(O$77-O$41)/9+O41</f>
        <v>2.5888888888888886</v>
      </c>
      <c r="P45" s="194">
        <f t="shared" si="14"/>
        <v>5407.7253218884125</v>
      </c>
      <c r="Q45" s="76">
        <f>$C45/Q44</f>
        <v>3002.3182065587657</v>
      </c>
      <c r="R45" s="57">
        <v>14000</v>
      </c>
      <c r="S45" s="140">
        <f>(S$77-S$41)/9+S41</f>
        <v>2.3388888888888886</v>
      </c>
      <c r="T45" s="201">
        <f t="shared" si="15"/>
        <v>5985.7482185273166</v>
      </c>
      <c r="U45" s="76">
        <f>$C45/U44</f>
        <v>3333.9113002727513</v>
      </c>
      <c r="V45" s="57">
        <v>14000</v>
      </c>
      <c r="W45" s="140">
        <f>(W$77-W$41)/9+W41</f>
        <v>2.1944444444444442</v>
      </c>
      <c r="X45" s="201">
        <f t="shared" si="16"/>
        <v>6379.7468354430384</v>
      </c>
      <c r="Y45" s="76">
        <f>$C45/Y44</f>
        <v>3778.5347871631457</v>
      </c>
      <c r="Z45" s="57">
        <v>14000</v>
      </c>
      <c r="AA45" s="140">
        <f>(AA$77-AA$41)/9+AA41</f>
        <v>2</v>
      </c>
      <c r="AB45" s="201">
        <f t="shared" si="17"/>
        <v>7000</v>
      </c>
      <c r="AC45" s="76">
        <f>$C45/AC44</f>
        <v>4343.9796608538272</v>
      </c>
      <c r="AL45" s="23"/>
    </row>
    <row r="46" spans="1:38" x14ac:dyDescent="0.25">
      <c r="A46" s="186"/>
      <c r="B46" s="252"/>
      <c r="C46" s="13"/>
      <c r="D46" s="39">
        <f>IF(AND(D45&lt;F$5,C45&lt;F47),C45/F47*100,IF(AND(D45&lt;J$5,C45&lt;J47),C45/(F47-((D45-F$5)/(J$5-F$5))*(F47-J47))*100,IF(AND(D45&lt;N$5,C45&lt;N47),C45/(J47-((D45-J$5)/(N$5-J$5))*(J47-N47))*100,IF(AND(D45&lt;R$5,C45&lt;R47),C45/(N47-((D45-N$5)/(R$5-N$5))*(N47-R47))*100,IF(AND(D45&lt;V$5,C49&lt;V47),C45/(R47-((D45-R$5)/(V$5-R$5))*(R47-V47))*100,100)))))</f>
        <v>100</v>
      </c>
      <c r="E46" s="153" t="s">
        <v>23</v>
      </c>
      <c r="F46" s="57">
        <v>11200</v>
      </c>
      <c r="G46" s="140">
        <f>(G$78-G$42)/9+G42</f>
        <v>3.2944444444444443</v>
      </c>
      <c r="H46" s="194">
        <f t="shared" si="12"/>
        <v>3399.6627318718383</v>
      </c>
      <c r="I46" s="190">
        <f>IF($C45&gt;F45,3,IF($C45&gt;F46,2,IF($C45&gt;F47,1,0)))</f>
        <v>1</v>
      </c>
      <c r="J46" s="57">
        <v>11200</v>
      </c>
      <c r="K46" s="140">
        <f>(K$78-K$42)/9+K42</f>
        <v>3.0444444444444443</v>
      </c>
      <c r="L46" s="194">
        <f t="shared" si="13"/>
        <v>3678.8321167883214</v>
      </c>
      <c r="M46" s="190">
        <f>IF($C45&gt;J45,3,IF($C45&gt;J46,2,IF($C45&gt;J47,1,0)))</f>
        <v>1</v>
      </c>
      <c r="N46" s="57">
        <v>11200</v>
      </c>
      <c r="O46" s="140">
        <f>(O$78-O$42)/9+O42</f>
        <v>2.7944444444444443</v>
      </c>
      <c r="P46" s="194">
        <f t="shared" si="14"/>
        <v>4007.9522862823064</v>
      </c>
      <c r="Q46" s="190">
        <f>IF($C45&gt;N45,3,IF($C45&gt;N46,2,IF($C45&gt;N47,1,0)))</f>
        <v>1</v>
      </c>
      <c r="R46" s="57">
        <v>11200</v>
      </c>
      <c r="S46" s="140">
        <f>(S$78-S$42)/9+S42</f>
        <v>2.5444444444444443</v>
      </c>
      <c r="T46" s="201">
        <f t="shared" si="15"/>
        <v>4401.7467248908297</v>
      </c>
      <c r="U46" s="192">
        <f>IF($C45&gt;R45,3,IF($C45&gt;R46,2,IF($C45&gt;R47,1,0)))</f>
        <v>1</v>
      </c>
      <c r="V46" s="57">
        <v>11200</v>
      </c>
      <c r="W46" s="140">
        <f>(W$78-W$42)/9+W42</f>
        <v>2.3499999999999996</v>
      </c>
      <c r="X46" s="201">
        <f t="shared" si="16"/>
        <v>4765.9574468085111</v>
      </c>
      <c r="Y46" s="190">
        <f>IF($C45&gt;V45,3,IF($C45&gt;V46,2,IF($C45&gt;V47,1,0)))</f>
        <v>1</v>
      </c>
      <c r="Z46" s="57">
        <v>11200</v>
      </c>
      <c r="AA46" s="140">
        <f>(AA$78-AA$42)/9+AA42</f>
        <v>2.15</v>
      </c>
      <c r="AB46" s="201">
        <f t="shared" si="17"/>
        <v>5209.302325581396</v>
      </c>
      <c r="AC46" s="189">
        <f>IF($C45&gt;Z45,3,IF($C45&gt;Z46,2,IF($C45&gt;Z47,1,0)))</f>
        <v>1</v>
      </c>
      <c r="AL46" s="23"/>
    </row>
    <row r="47" spans="1:38" ht="15.75" thickBot="1" x14ac:dyDescent="0.3">
      <c r="A47" s="186"/>
      <c r="B47" s="253"/>
      <c r="C47" s="35"/>
      <c r="D47" s="33">
        <f>C45/D44</f>
        <v>2898.5185852467312</v>
      </c>
      <c r="E47" s="154" t="s">
        <v>7</v>
      </c>
      <c r="F47" s="148">
        <f>(F$79-F$43)/9+F43</f>
        <v>5155.5555555555557</v>
      </c>
      <c r="G47" s="144">
        <f>(G$79-G$43)/9+G43</f>
        <v>3.7111111111111112</v>
      </c>
      <c r="H47" s="195">
        <f t="shared" si="12"/>
        <v>1389.2215568862275</v>
      </c>
      <c r="I47" s="191">
        <f>IF(I46=1,($C45-F47)/(F46-F47),IF(I46=2,($C45-F46)/(F45-F46),IF(I46=3,($C45-F45)/(F44-F45),0)))</f>
        <v>0.36776859504132242</v>
      </c>
      <c r="J47" s="148">
        <f>(J$79-J$43)/9+J43</f>
        <v>4122.2222222222226</v>
      </c>
      <c r="K47" s="144">
        <f>(K$79-K$43)/9+K43</f>
        <v>2.4055555555555554</v>
      </c>
      <c r="L47" s="195">
        <f t="shared" si="13"/>
        <v>1713.6258660508086</v>
      </c>
      <c r="M47" s="191">
        <f>IF(M46=1,($C45-J47)/(J46-J47),IF(M46=2,($C45-J46)/(J45-J46),IF(M46=3,($C45-J45)/(J44-J45),0)))</f>
        <v>0.46007239513733028</v>
      </c>
      <c r="N47" s="148">
        <f>(N$79-N$43)/9+N43</f>
        <v>4077.7777777777778</v>
      </c>
      <c r="O47" s="144">
        <f>(O$79-O$43)/9+O43</f>
        <v>2.1666666666666665</v>
      </c>
      <c r="P47" s="195">
        <f t="shared" si="14"/>
        <v>1882.0512820512822</v>
      </c>
      <c r="Q47" s="191">
        <f>IF(Q46=1,($C45-N47)/(N46-N47),IF(Q46=2,($C45-N46)/(N45-N46),IF(Q46=3,($C45-N45)/(N44-N45),0)))</f>
        <v>0.46344167816299436</v>
      </c>
      <c r="R47" s="148">
        <f>(R$79-R$43)/9+R43</f>
        <v>4022.2222222222222</v>
      </c>
      <c r="S47" s="144">
        <f>(S$79-S$43)/9+S43</f>
        <v>1.9222222222222223</v>
      </c>
      <c r="T47" s="204">
        <f t="shared" si="15"/>
        <v>2092.4855491329481</v>
      </c>
      <c r="U47" s="191">
        <f>IF(U46=1,($C45-R47)/(R46-R47),IF(U46=2,($C45-R46)/(R45-R46),IF(U46=3,($C45-R45)/(R44-R45),0)))</f>
        <v>0.46759460635058736</v>
      </c>
      <c r="V47" s="148">
        <f>(V$79-V$43)/9+V43</f>
        <v>3611.1111111111113</v>
      </c>
      <c r="W47" s="144">
        <f>(W$79-W$43)/9+W43</f>
        <v>1.5611111111111111</v>
      </c>
      <c r="X47" s="204">
        <f t="shared" si="16"/>
        <v>2313.1672597864772</v>
      </c>
      <c r="Y47" s="191">
        <f>IF(Y46=1,($C45-V47)/(V46-V47),IF(Y46=2,($C45-V46)/(V45-V46),IF(Y46=3,($C45-V45)/(V44-V45),0)))</f>
        <v>0.49643647979865213</v>
      </c>
      <c r="Z47" s="148">
        <f>(Z$79-Z$43)/9+Z43</f>
        <v>3111.1111111111113</v>
      </c>
      <c r="AA47" s="144">
        <f>(AA$79-AA$43)/9+AA43</f>
        <v>1.1944444444444444</v>
      </c>
      <c r="AB47" s="204">
        <f t="shared" si="17"/>
        <v>2604.651162790698</v>
      </c>
      <c r="AC47" s="191">
        <f>IF(AC46=1,($C45-Z47)/(Z46-Z47),IF(AC46=2,($C45-Z46)/(Z45-Z46),IF(AC46=3,($C45-Z45)/(Z44-Z45),0)))</f>
        <v>0.52756334574516395</v>
      </c>
      <c r="AL47" s="23"/>
    </row>
    <row r="48" spans="1:38" x14ac:dyDescent="0.25">
      <c r="A48" s="186"/>
      <c r="B48" s="251">
        <v>-5</v>
      </c>
      <c r="C48" s="25"/>
      <c r="D48" s="31">
        <f>IF(D49&gt;V$5,(1-(D49-V$5)/(Z$5-V$5))*(Y48-AC48)+AC48,IF(D49&gt;R$5,(1-(D49-R$5)/(V$5-R$5))*(U48-Y48)+Y48,IF(D49&gt;N$5,(1-(D49-N$5)/(R$5-N$5))*(Q48-U48)+U48,IF(D49&gt;J$5,(1-(D49-J$5)/(N$5-J$5))*(M48-Q48)+Q48,IF(D49&gt;F$5,(1-(D49-F$5)/(J$5-F$5))*(I48-M48)+M48,I48)))))</f>
        <v>2.6428134728250918</v>
      </c>
      <c r="E48" s="152" t="s">
        <v>6</v>
      </c>
      <c r="F48" s="147">
        <f>(F$76-F$40)/9+F44</f>
        <v>16188.888888888891</v>
      </c>
      <c r="G48" s="143">
        <f>(G$76-G$40)/9+G44</f>
        <v>2.822222222222222</v>
      </c>
      <c r="H48" s="193">
        <f t="shared" si="12"/>
        <v>5736.2204724409457</v>
      </c>
      <c r="I48" s="16">
        <f>IF(I50=0,G51,IF(I50=1,(G50-G51)*I51+G51,IF(I50=2,(G49-G50)*I51+G50,IF(I50=3,(G48-G49)*I51+G49,G48))))</f>
        <v>3.6376423196375973</v>
      </c>
      <c r="J48" s="147">
        <f>(J$76-J$40)/9+J44</f>
        <v>15988.888888888891</v>
      </c>
      <c r="K48" s="143">
        <f>(K$76-K$40)/9+K44</f>
        <v>2.6111111111111107</v>
      </c>
      <c r="L48" s="193">
        <f t="shared" si="13"/>
        <v>6123.4042553191503</v>
      </c>
      <c r="M48" s="16">
        <f>IF(M50=0,K51,IF(M50=1,(K50-K51)*M51+K51,IF(M50=2,(K49-K50)*M51+K50,IF(M50=3,(K48-K49)*M51+K49,K48))))</f>
        <v>2.775591817096319</v>
      </c>
      <c r="N48" s="147">
        <f>(N$76-N$40)/9+N44</f>
        <v>15766.666666666668</v>
      </c>
      <c r="O48" s="143">
        <f>(O$76-O$40)/9+O44</f>
        <v>2.3999999999999995</v>
      </c>
      <c r="P48" s="193">
        <f t="shared" si="14"/>
        <v>6569.4444444444462</v>
      </c>
      <c r="Q48" s="16">
        <f>IF(Q50=0,O51,IF(Q50=1,(O50-O51)*Q51+O51,IF(Q50=2,(O49-O50)*Q51+O50,IF(Q50=3,(O48-O49)*Q51+O49,O48))))</f>
        <v>2.513263840006025</v>
      </c>
      <c r="R48" s="147">
        <f>(R$76-R$40)/9+R44</f>
        <v>15566.666666666668</v>
      </c>
      <c r="S48" s="143">
        <f>(S$76-S$40)/9+S44</f>
        <v>2.1888888888888887</v>
      </c>
      <c r="T48" s="203">
        <f t="shared" si="15"/>
        <v>7111.6751269035549</v>
      </c>
      <c r="U48" s="16">
        <f>IF(U50=0,S51,IF(U50=1,(S50-S51)*U51+S51,IF(U50=2,(S49-S50)*U51+S50,IF(U50=3,(S48-S49)*U51+S49,S48))))</f>
        <v>2.2458803164336762</v>
      </c>
      <c r="V48" s="147">
        <f>(V$76-V$40)/9+V44</f>
        <v>14788.888888888891</v>
      </c>
      <c r="W48" s="143">
        <f>(W$76-W$40)/9+W44</f>
        <v>2.1388888888888884</v>
      </c>
      <c r="X48" s="203">
        <f t="shared" si="16"/>
        <v>6914.2857142857165</v>
      </c>
      <c r="Y48" s="16">
        <f>IF(Y50=0,W51,IF(Y50=1,(W50-W51)*Y51+W51,IF(Y50=2,(W49-W50)*Y51+W50,IF(Y50=3,(W48-W49)*Y51+W49,W48))))</f>
        <v>1.9762099803688711</v>
      </c>
      <c r="Z48" s="147">
        <f>(Z$76-Z$40)/9+Z44</f>
        <v>14066.666666666668</v>
      </c>
      <c r="AA48" s="143">
        <f>(AA$76-AA$40)/9+AA44</f>
        <v>2.0388888888888888</v>
      </c>
      <c r="AB48" s="203">
        <f t="shared" si="17"/>
        <v>6899.1825613079027</v>
      </c>
      <c r="AC48" s="16">
        <f>IF(AC50=0,AA51,IF(AC50=1,(AA50-AA51)*AC51+AA51,IF(AC50=2,(AA49-AA50)*AC51+AA50,IF(AC50=3,(AA48-AA49)*AC51+AA49,AA48))))</f>
        <v>1.708731683472211</v>
      </c>
      <c r="AE48" s="23"/>
      <c r="AF48" s="23"/>
      <c r="AG48" s="23"/>
      <c r="AH48" s="23"/>
      <c r="AI48" s="23"/>
      <c r="AJ48" s="23"/>
      <c r="AK48" s="23"/>
      <c r="AL48" s="23"/>
    </row>
    <row r="49" spans="1:38" x14ac:dyDescent="0.25">
      <c r="A49" s="186"/>
      <c r="B49" s="252"/>
      <c r="C49" s="13">
        <f>C$1/(21-E$1)*(C$4-B48)</f>
        <v>7071.0743801652898</v>
      </c>
      <c r="D49" s="32">
        <f>(C49/P$1)^(1/1.3)*50+C$4+$C$2/2+$N$2/100*5</f>
        <v>37.530769797106402</v>
      </c>
      <c r="E49" s="153" t="s">
        <v>22</v>
      </c>
      <c r="F49" s="57">
        <v>14000</v>
      </c>
      <c r="G49" s="140">
        <f>(G$77-G$41)/9+G45</f>
        <v>3.1277777777777773</v>
      </c>
      <c r="H49" s="194">
        <f t="shared" si="12"/>
        <v>4476.0213143872124</v>
      </c>
      <c r="I49" s="76">
        <f>$C49/I48</f>
        <v>1943.8619190217005</v>
      </c>
      <c r="J49" s="57">
        <v>14000</v>
      </c>
      <c r="K49" s="140">
        <f>(K$77-K$41)/9+K45</f>
        <v>2.8777777777777773</v>
      </c>
      <c r="L49" s="194">
        <f t="shared" si="13"/>
        <v>4864.8648648648659</v>
      </c>
      <c r="M49" s="76">
        <f>$C49/M48</f>
        <v>2547.5915934795785</v>
      </c>
      <c r="N49" s="57">
        <v>14000</v>
      </c>
      <c r="O49" s="140">
        <f>(O$77-O$41)/9+O45</f>
        <v>2.6277777777777773</v>
      </c>
      <c r="P49" s="194">
        <f t="shared" si="14"/>
        <v>5327.6955602537009</v>
      </c>
      <c r="Q49" s="76">
        <f>$C49/Q48</f>
        <v>2813.5026126617645</v>
      </c>
      <c r="R49" s="57">
        <v>14000</v>
      </c>
      <c r="S49" s="140">
        <f>(S$77-S$41)/9+S45</f>
        <v>2.3777777777777773</v>
      </c>
      <c r="T49" s="201">
        <f t="shared" si="15"/>
        <v>5887.8504672897207</v>
      </c>
      <c r="U49" s="76">
        <f>$C49/U48</f>
        <v>3148.4644700006693</v>
      </c>
      <c r="V49" s="57">
        <v>14000</v>
      </c>
      <c r="W49" s="140">
        <f>(W$77-W$41)/9+W45</f>
        <v>2.2388888888888885</v>
      </c>
      <c r="X49" s="201">
        <f t="shared" si="16"/>
        <v>6253.101736972706</v>
      </c>
      <c r="Y49" s="76">
        <f>$C49/Y48</f>
        <v>3578.0987093514386</v>
      </c>
      <c r="Z49" s="57">
        <v>14000</v>
      </c>
      <c r="AA49" s="140">
        <f>(AA$77-AA$41)/9+AA45</f>
        <v>2.0499999999999998</v>
      </c>
      <c r="AB49" s="201">
        <f t="shared" si="17"/>
        <v>6829.2682926829275</v>
      </c>
      <c r="AC49" s="76">
        <f>$C49/AC48</f>
        <v>4138.2005428708289</v>
      </c>
      <c r="AL49" s="23"/>
    </row>
    <row r="50" spans="1:38" x14ac:dyDescent="0.25">
      <c r="A50" s="186"/>
      <c r="B50" s="252"/>
      <c r="C50" s="13"/>
      <c r="D50" s="39">
        <f>IF(AND(D49&lt;F$5,C49&lt;F51),C49/F51*100,IF(AND(D49&lt;J$5,C49&lt;J51),C49/(F51-((D49-F$5)/(J$5-F$5))*(F51-J51))*100,IF(AND(D49&lt;N$5,C49&lt;N51),C49/(J51-((D49-J$5)/(N$5-J$5))*(J51-N51))*100,IF(AND(D49&lt;R$5,C49&lt;R51),C49/(N51-((D49-N$5)/(R$5-N$5))*(N51-R51))*100,IF(AND(D49&lt;V$5,C53&lt;V51),C49/(R51-((D49-R$5)/(V$5-R$5))*(R51-V51))*100,100)))))</f>
        <v>100</v>
      </c>
      <c r="E50" s="153" t="s">
        <v>23</v>
      </c>
      <c r="F50" s="57">
        <v>11200</v>
      </c>
      <c r="G50" s="140">
        <f>(G$78-G$42)/9+G46</f>
        <v>3.3388888888888886</v>
      </c>
      <c r="H50" s="194">
        <f t="shared" si="12"/>
        <v>3354.409317803661</v>
      </c>
      <c r="I50" s="190">
        <f>IF($C49&gt;F49,3,IF($C49&gt;F50,2,IF($C49&gt;F51,1,0)))</f>
        <v>1</v>
      </c>
      <c r="J50" s="57">
        <v>11200</v>
      </c>
      <c r="K50" s="140">
        <f>(K$78-K$42)/9+K46</f>
        <v>3.0888888888888886</v>
      </c>
      <c r="L50" s="194">
        <f t="shared" si="13"/>
        <v>3625.8992805755402</v>
      </c>
      <c r="M50" s="190">
        <f>IF($C49&gt;J49,3,IF($C49&gt;J50,2,IF($C49&gt;J51,1,0)))</f>
        <v>1</v>
      </c>
      <c r="N50" s="57">
        <v>11200</v>
      </c>
      <c r="O50" s="140">
        <f>(O$78-O$42)/9+O46</f>
        <v>2.8388888888888886</v>
      </c>
      <c r="P50" s="194">
        <f t="shared" si="14"/>
        <v>3945.2054794520554</v>
      </c>
      <c r="Q50" s="190">
        <f>IF($C49&gt;N49,3,IF($C49&gt;N50,2,IF($C49&gt;N51,1,0)))</f>
        <v>1</v>
      </c>
      <c r="R50" s="57">
        <v>11200</v>
      </c>
      <c r="S50" s="140">
        <f>(S$78-S$42)/9+S46</f>
        <v>2.5888888888888886</v>
      </c>
      <c r="T50" s="201">
        <f t="shared" si="15"/>
        <v>4326.1802575107304</v>
      </c>
      <c r="U50" s="192">
        <f>IF($C49&gt;R49,3,IF($C49&gt;R50,2,IF($C49&gt;R51,1,0)))</f>
        <v>1</v>
      </c>
      <c r="V50" s="57">
        <v>11200</v>
      </c>
      <c r="W50" s="140">
        <f>(W$78-W$42)/9+W46</f>
        <v>2.3999999999999995</v>
      </c>
      <c r="X50" s="201">
        <f t="shared" si="16"/>
        <v>4666.6666666666679</v>
      </c>
      <c r="Y50" s="190">
        <f>IF($C49&gt;V49,3,IF($C49&gt;V50,2,IF($C49&gt;V51,1,0)))</f>
        <v>1</v>
      </c>
      <c r="Z50" s="57">
        <v>11200</v>
      </c>
      <c r="AA50" s="140">
        <f>(AA$78-AA$42)/9+AA46</f>
        <v>2.1999999999999997</v>
      </c>
      <c r="AB50" s="201">
        <f t="shared" si="17"/>
        <v>5090.9090909090919</v>
      </c>
      <c r="AC50" s="189">
        <f>IF($C49&gt;Z49,3,IF($C49&gt;Z50,2,IF($C49&gt;Z51,1,0)))</f>
        <v>1</v>
      </c>
      <c r="AL50" s="23"/>
    </row>
    <row r="51" spans="1:38" ht="15.75" thickBot="1" x14ac:dyDescent="0.3">
      <c r="A51" s="186"/>
      <c r="B51" s="253"/>
      <c r="C51" s="14"/>
      <c r="D51" s="33">
        <f>C49/D48</f>
        <v>2675.5858681946684</v>
      </c>
      <c r="E51" s="154" t="s">
        <v>7</v>
      </c>
      <c r="F51" s="148">
        <f>(F$79-F$43)/9+F47</f>
        <v>5211.1111111111113</v>
      </c>
      <c r="G51" s="144">
        <f>(G$79-G$43)/9+G47</f>
        <v>3.7722222222222226</v>
      </c>
      <c r="H51" s="195">
        <f t="shared" si="12"/>
        <v>1381.443298969072</v>
      </c>
      <c r="I51" s="191">
        <f>IF(I50=1,($C49-F51)/(F50-F51),IF(I50=2,($C49-F50)/(F49-F50),IF(I50=3,($C49-F49)/(F48-F49),0)))</f>
        <v>0.31056900596451958</v>
      </c>
      <c r="J51" s="148">
        <f>(J$79-J$43)/9+J47</f>
        <v>4244.4444444444453</v>
      </c>
      <c r="K51" s="144">
        <f>(K$79-K$43)/9+K47</f>
        <v>2.5611111111111109</v>
      </c>
      <c r="L51" s="195">
        <f t="shared" si="13"/>
        <v>1657.2668112798269</v>
      </c>
      <c r="M51" s="191">
        <f>IF(M50=1,($C49-J51)/(J50-J51),IF(M50=2,($C49-J50)/(J49-J50),IF(M50=3,($C49-J49)/(J48-J49),0)))</f>
        <v>0.40638449555092021</v>
      </c>
      <c r="N51" s="148">
        <f>(N$79-N$43)/9+N47</f>
        <v>4155.5555555555557</v>
      </c>
      <c r="O51" s="144">
        <f>(O$79-O$43)/9+O47</f>
        <v>2.2833333333333332</v>
      </c>
      <c r="P51" s="195">
        <f t="shared" si="14"/>
        <v>1819.9513381995134</v>
      </c>
      <c r="Q51" s="191">
        <f>IF(Q50=1,($C49-N51)/(N50-N51),IF(Q50=2,($C49-N50)/(N49-N50),IF(Q50=3,($C49-N49)/(N48-N49),0)))</f>
        <v>0.41387491201084553</v>
      </c>
      <c r="R51" s="148">
        <f>(R$79-R$43)/9+R47</f>
        <v>4044.4444444444443</v>
      </c>
      <c r="S51" s="144">
        <f>(S$79-S$43)/9+S47</f>
        <v>1.9944444444444445</v>
      </c>
      <c r="T51" s="204">
        <f t="shared" si="15"/>
        <v>2027.8551532033425</v>
      </c>
      <c r="U51" s="191">
        <f>IF(U50=1,($C49-R51)/(R50-R51),IF(U50=2,($C49-R50)/(R49-R50),IF(U50=3,($C49-R49)/(R48-R49),0)))</f>
        <v>0.42297623325291317</v>
      </c>
      <c r="V51" s="148">
        <f>(V$79-V$43)/9+V47</f>
        <v>3622.2222222222226</v>
      </c>
      <c r="W51" s="144">
        <f>(W$79-W$43)/9+W47</f>
        <v>1.6222222222222222</v>
      </c>
      <c r="X51" s="204">
        <f t="shared" si="16"/>
        <v>2232.8767123287676</v>
      </c>
      <c r="Y51" s="191">
        <f>IF(Y50=1,($C49-V51)/(V50-V51),IF(Y50=2,($C49-V50)/(V49-V50),IF(Y50=3,($C49-V49)/(V48-V49),0)))</f>
        <v>0.45512711761712032</v>
      </c>
      <c r="Z51" s="148">
        <f>(Z$79-Z$43)/9+Z47</f>
        <v>3122.2222222222226</v>
      </c>
      <c r="AA51" s="144">
        <f>(AA$79-AA$43)/9+AA47</f>
        <v>1.2388888888888889</v>
      </c>
      <c r="AB51" s="204">
        <f t="shared" si="17"/>
        <v>2520.1793721973095</v>
      </c>
      <c r="AC51" s="191">
        <f>IF(AC50=1,($C49-Z51)/(Z50-Z51),IF(AC50=2,($C49-Z50)/(Z49-Z50),IF(AC50=3,($C49-Z49)/(Z48-Z49),0)))</f>
        <v>0.48885377471097119</v>
      </c>
      <c r="AL51" s="23"/>
    </row>
    <row r="52" spans="1:38" x14ac:dyDescent="0.25">
      <c r="A52" s="186"/>
      <c r="B52" s="251">
        <v>-4</v>
      </c>
      <c r="C52" s="34"/>
      <c r="D52" s="31">
        <f>IF(D53&gt;V$5,(1-(D53-V$5)/(Z$5-V$5))*(Y52-AC52)+AC52,IF(D53&gt;R$5,(1-(D53-R$5)/(V$5-R$5))*(U52-Y52)+Y52,IF(D53&gt;N$5,(1-(D53-N$5)/(R$5-N$5))*(Q52-U52)+U52,IF(D53&gt;J$5,(1-(D53-J$5)/(N$5-J$5))*(M52-Q52)+Q52,IF(D53&gt;F$5,(1-(D53-F$5)/(J$5-F$5))*(I52-M52)+M52,I52)))))</f>
        <v>2.7551390930945878</v>
      </c>
      <c r="E52" s="152" t="s">
        <v>6</v>
      </c>
      <c r="F52" s="147">
        <f>(F$76-F$40)/9+F48</f>
        <v>16233.333333333336</v>
      </c>
      <c r="G52" s="143">
        <f>(G$76-G$40)/9+G48</f>
        <v>2.8833333333333329</v>
      </c>
      <c r="H52" s="193">
        <f t="shared" si="12"/>
        <v>5630.0578034682103</v>
      </c>
      <c r="I52" s="16">
        <f>IF(I54=0,G55,IF(I54=1,(G54-G55)*I55+G55,IF(I54=2,(G53-G54)*I55+G54,IF(I54=3,(G52-G53)*I55+G53,G52))))</f>
        <v>3.7197991147429352</v>
      </c>
      <c r="J52" s="147">
        <f>(J$76-J$40)/9+J48</f>
        <v>16033.333333333336</v>
      </c>
      <c r="K52" s="143">
        <f>(K$76-K$40)/9+K48</f>
        <v>2.6666666666666661</v>
      </c>
      <c r="L52" s="193">
        <f t="shared" si="13"/>
        <v>6012.5000000000018</v>
      </c>
      <c r="M52" s="16">
        <f>IF(M54=0,K55,IF(M54=1,(K54-K55)*M55+K55,IF(M54=2,(K53-K54)*M55+K54,IF(M54=3,(K52-K53)*M55+K53,K52))))</f>
        <v>2.8628233555062819</v>
      </c>
      <c r="N52" s="147">
        <f>(N$76-N$40)/9+N48</f>
        <v>15800.000000000002</v>
      </c>
      <c r="O52" s="143">
        <f>(O$76-O$40)/9+O48</f>
        <v>2.4499999999999993</v>
      </c>
      <c r="P52" s="193">
        <f t="shared" si="14"/>
        <v>6448.9795918367372</v>
      </c>
      <c r="Q52" s="16">
        <f>IF(Q54=0,O55,IF(Q54=1,(O54-O55)*Q55+O55,IF(Q54=2,(O53-O54)*Q55+O54,IF(Q54=3,(O52-O53)*Q55+O53,O52))))</f>
        <v>2.5755473394229371</v>
      </c>
      <c r="R52" s="147">
        <f>(R$76-R$40)/9+R48</f>
        <v>15600.000000000002</v>
      </c>
      <c r="S52" s="143">
        <f>(S$76-S$40)/9+S48</f>
        <v>2.2333333333333329</v>
      </c>
      <c r="T52" s="203">
        <f t="shared" si="15"/>
        <v>6985.074626865674</v>
      </c>
      <c r="U52" s="16">
        <f>IF(U54=0,S55,IF(U54=1,(S54-S55)*U55+S55,IF(U54=2,(S53-S54)*U55+S54,IF(U54=3,(S52-S53)*U55+S53,S52))))</f>
        <v>2.2809119229679977</v>
      </c>
      <c r="V52" s="147">
        <f>(V$76-V$40)/9+V48</f>
        <v>14833.333333333336</v>
      </c>
      <c r="W52" s="143">
        <f>(W$76-W$40)/9+W48</f>
        <v>2.1833333333333327</v>
      </c>
      <c r="X52" s="193">
        <f t="shared" si="16"/>
        <v>6793.8931297709951</v>
      </c>
      <c r="Y52" s="16">
        <f>IF(Y54=0,W55,IF(Y54=1,(W54-W55)*Y55+W55,IF(Y54=2,(W53-W54)*Y55+W54,IF(Y54=3,(W52-W53)*Y55+W53,W52))))</f>
        <v>2.0005006007208648</v>
      </c>
      <c r="Z52" s="147">
        <f>(Z$76-Z$40)/9+Z48</f>
        <v>14100.000000000002</v>
      </c>
      <c r="AA52" s="143">
        <f>(AA$76-AA$40)/9+AA48</f>
        <v>2.083333333333333</v>
      </c>
      <c r="AB52" s="203">
        <f t="shared" si="17"/>
        <v>6768.0000000000018</v>
      </c>
      <c r="AC52" s="16">
        <f>IF(AC54=0,AA55,IF(AC54=1,(AA54-AA55)*AC55+AA55,IF(AC54=2,(AA53-AA54)*AC55+AA54,IF(AC54=3,(AA52-AA53)*AC55+AA53,AA52))))</f>
        <v>1.7183696468820435</v>
      </c>
      <c r="AE52" s="23"/>
      <c r="AF52" s="23"/>
      <c r="AG52" s="23"/>
      <c r="AH52" s="23"/>
      <c r="AI52" s="23"/>
      <c r="AJ52" s="23"/>
      <c r="AK52" s="23"/>
      <c r="AL52" s="23"/>
    </row>
    <row r="53" spans="1:38" x14ac:dyDescent="0.25">
      <c r="A53" s="186"/>
      <c r="B53" s="252"/>
      <c r="C53" s="13">
        <f>C$1/(21-E$1)*(C$4-B52)</f>
        <v>6763.636363636364</v>
      </c>
      <c r="D53" s="32">
        <f>(C53/P$1)^(1/1.3)*50+C$4+$C$2/2+$N$2/100*5</f>
        <v>36.874229945817206</v>
      </c>
      <c r="E53" s="153" t="s">
        <v>22</v>
      </c>
      <c r="F53" s="57">
        <v>14000</v>
      </c>
      <c r="G53" s="140">
        <f>(G$77-G$41)/9+G49</f>
        <v>3.1666666666666661</v>
      </c>
      <c r="H53" s="194">
        <f t="shared" si="12"/>
        <v>4421.0526315789484</v>
      </c>
      <c r="I53" s="76">
        <f>$C53/I52</f>
        <v>1818.2800078718176</v>
      </c>
      <c r="J53" s="57">
        <v>14000</v>
      </c>
      <c r="K53" s="140">
        <f>(K$77-K$41)/9+K49</f>
        <v>2.9166666666666661</v>
      </c>
      <c r="L53" s="194">
        <f t="shared" si="13"/>
        <v>4800.0000000000009</v>
      </c>
      <c r="M53" s="76">
        <f>$C53/M52</f>
        <v>2362.5755150513764</v>
      </c>
      <c r="N53" s="57">
        <v>14000</v>
      </c>
      <c r="O53" s="140">
        <f>(O$77-O$41)/9+O49</f>
        <v>2.6666666666666661</v>
      </c>
      <c r="P53" s="194">
        <f t="shared" si="14"/>
        <v>5250.0000000000009</v>
      </c>
      <c r="Q53" s="76">
        <f>$C53/Q52</f>
        <v>2626.0966980136295</v>
      </c>
      <c r="R53" s="57">
        <v>14000</v>
      </c>
      <c r="S53" s="140">
        <f>(S$77-S$41)/9+S49</f>
        <v>2.4166666666666661</v>
      </c>
      <c r="T53" s="201">
        <f t="shared" si="15"/>
        <v>5793.1034482758632</v>
      </c>
      <c r="U53" s="76">
        <f>$C53/U52</f>
        <v>2965.321148760228</v>
      </c>
      <c r="V53" s="57">
        <v>14000</v>
      </c>
      <c r="W53" s="140">
        <f>(W$77-W$41)/9+W49</f>
        <v>2.2833333333333328</v>
      </c>
      <c r="X53" s="201">
        <f t="shared" si="16"/>
        <v>6131.3868613138702</v>
      </c>
      <c r="Y53" s="76">
        <f>$C53/Y52</f>
        <v>3380.9719233271612</v>
      </c>
      <c r="Z53" s="57">
        <v>14000</v>
      </c>
      <c r="AA53" s="140">
        <f>(AA$77-AA$41)/9+AA49</f>
        <v>2.0999999999999996</v>
      </c>
      <c r="AB53" s="201">
        <f t="shared" si="17"/>
        <v>6666.6666666666679</v>
      </c>
      <c r="AC53" s="76">
        <f>$C53/AC52</f>
        <v>3936.0776512253242</v>
      </c>
      <c r="AL53" s="23"/>
    </row>
    <row r="54" spans="1:38" x14ac:dyDescent="0.25">
      <c r="A54" s="186"/>
      <c r="B54" s="252"/>
      <c r="C54" s="13"/>
      <c r="D54" s="39">
        <f>IF(AND(D53&lt;F$5,C53&lt;F55),C53/F55*100,IF(AND(D53&lt;J$5,C53&lt;J55),C53/(F55-((D53-F$5)/(J$5-F$5))*(F55-J55))*100,IF(AND(D53&lt;N$5,C53&lt;N55),C53/(J55-((D53-J$5)/(N$5-J$5))*(J55-N55))*100,IF(AND(D53&lt;R$5,C53&lt;R55),C53/(N55-((D53-N$5)/(R$5-N$5))*(N55-R55))*100,IF(AND(D53&lt;V$5,C57&lt;V55),C53/(R55-((D53-R$5)/(V$5-R$5))*(R55-V55))*100,100)))))</f>
        <v>100</v>
      </c>
      <c r="E54" s="153" t="s">
        <v>23</v>
      </c>
      <c r="F54" s="57">
        <v>11200</v>
      </c>
      <c r="G54" s="140">
        <f>(G$78-G$42)/9+G50</f>
        <v>3.3833333333333329</v>
      </c>
      <c r="H54" s="194">
        <f t="shared" si="12"/>
        <v>3310.3448275862074</v>
      </c>
      <c r="I54" s="190">
        <f>IF($C53&gt;F53,3,IF($C53&gt;F54,2,IF($C53&gt;F55,1,0)))</f>
        <v>1</v>
      </c>
      <c r="J54" s="57">
        <v>11200</v>
      </c>
      <c r="K54" s="140">
        <f>(K$78-K$42)/9+K50</f>
        <v>3.1333333333333329</v>
      </c>
      <c r="L54" s="194">
        <f t="shared" si="13"/>
        <v>3574.4680851063836</v>
      </c>
      <c r="M54" s="190">
        <f>IF($C53&gt;J53,3,IF($C53&gt;J54,2,IF($C53&gt;J55,1,0)))</f>
        <v>1</v>
      </c>
      <c r="N54" s="57">
        <v>11200</v>
      </c>
      <c r="O54" s="140">
        <f>(O$78-O$42)/9+O50</f>
        <v>2.8833333333333329</v>
      </c>
      <c r="P54" s="194">
        <f t="shared" si="14"/>
        <v>3884.3930635838155</v>
      </c>
      <c r="Q54" s="190">
        <f>IF($C53&gt;N53,3,IF($C53&gt;N54,2,IF($C53&gt;N55,1,0)))</f>
        <v>1</v>
      </c>
      <c r="R54" s="57">
        <v>11200</v>
      </c>
      <c r="S54" s="140">
        <f>(S$78-S$42)/9+S50</f>
        <v>2.6333333333333329</v>
      </c>
      <c r="T54" s="201">
        <f t="shared" si="15"/>
        <v>4253.1645569620259</v>
      </c>
      <c r="U54" s="192">
        <f>IF($C53&gt;R53,3,IF($C53&gt;R54,2,IF($C53&gt;R55,1,0)))</f>
        <v>1</v>
      </c>
      <c r="V54" s="57">
        <v>11200</v>
      </c>
      <c r="W54" s="140">
        <f>(W$78-W$42)/9+W50</f>
        <v>2.4499999999999993</v>
      </c>
      <c r="X54" s="201">
        <f t="shared" si="16"/>
        <v>4571.4285714285725</v>
      </c>
      <c r="Y54" s="190">
        <f>IF($C53&gt;V53,3,IF($C53&gt;V54,2,IF($C53&gt;V55,1,0)))</f>
        <v>1</v>
      </c>
      <c r="Z54" s="57">
        <v>11200</v>
      </c>
      <c r="AA54" s="140">
        <f>(AA$78-AA$42)/9+AA50</f>
        <v>2.2499999999999996</v>
      </c>
      <c r="AB54" s="201">
        <f t="shared" si="17"/>
        <v>4977.7777777777792</v>
      </c>
      <c r="AC54" s="189">
        <f>IF($C53&gt;Z53,3,IF($C53&gt;Z54,2,IF($C53&gt;Z55,1,0)))</f>
        <v>1</v>
      </c>
      <c r="AL54" s="23"/>
    </row>
    <row r="55" spans="1:38" ht="15.75" thickBot="1" x14ac:dyDescent="0.3">
      <c r="A55" s="186"/>
      <c r="B55" s="253"/>
      <c r="C55" s="35"/>
      <c r="D55" s="33">
        <f>C53/D52</f>
        <v>2454.9164797481817</v>
      </c>
      <c r="E55" s="154" t="s">
        <v>7</v>
      </c>
      <c r="F55" s="148">
        <f>(F$79-F$43)/9+F51</f>
        <v>5266.666666666667</v>
      </c>
      <c r="G55" s="144">
        <f>(G$79-G$43)/9+G51</f>
        <v>3.8333333333333339</v>
      </c>
      <c r="H55" s="195">
        <f t="shared" si="12"/>
        <v>1373.9130434782608</v>
      </c>
      <c r="I55" s="191">
        <f>IF(I54=1,($C53-F55)/(F54-F55),IF(I54=2,($C53-F54)/(F53-F54),IF(I54=3,($C53-F53)/(F52-F53),0)))</f>
        <v>0.25229826353421858</v>
      </c>
      <c r="J55" s="148">
        <f>(J$79-J$43)/9+J51</f>
        <v>4366.6666666666679</v>
      </c>
      <c r="K55" s="144">
        <f>(K$79-K$43)/9+K51</f>
        <v>2.7166666666666663</v>
      </c>
      <c r="L55" s="195">
        <f t="shared" si="13"/>
        <v>1607.3619631901847</v>
      </c>
      <c r="M55" s="191">
        <f>IF(M54=1,($C53-J55)/(J54-J55),IF(M54=2,($C53-J54)/(J53-J54),IF(M54=3,($C53-J53)/(J52-J53),0)))</f>
        <v>0.35077605321507754</v>
      </c>
      <c r="N55" s="148">
        <f>(N$79-N$43)/9+N51</f>
        <v>4233.333333333333</v>
      </c>
      <c r="O55" s="144">
        <f>(O$79-O$43)/9+O51</f>
        <v>2.4</v>
      </c>
      <c r="P55" s="195">
        <f t="shared" si="14"/>
        <v>1763.8888888888889</v>
      </c>
      <c r="Q55" s="191">
        <f>IF(Q54=1,($C53-N55)/(N54-N55),IF(Q54=2,($C53-N54)/(N53-N54),IF(Q54=3,($C53-N53)/(N52-N53),0)))</f>
        <v>0.36320139190952594</v>
      </c>
      <c r="R55" s="148">
        <f>(R$79-R$43)/9+R51</f>
        <v>4066.6666666666665</v>
      </c>
      <c r="S55" s="144">
        <f>(S$79-S$43)/9+S51</f>
        <v>2.0666666666666669</v>
      </c>
      <c r="T55" s="204">
        <f t="shared" si="15"/>
        <v>1967.7419354838707</v>
      </c>
      <c r="U55" s="191">
        <f>IF(U54=1,($C53-R55)/(R54-R55),IF(U54=2,($C53-R54)/(R53-R54),IF(U54=3,($C53-R53)/(R52-R53),0)))</f>
        <v>0.3780798640611725</v>
      </c>
      <c r="V55" s="148">
        <f>(V$79-V$43)/9+V51</f>
        <v>3633.3333333333339</v>
      </c>
      <c r="W55" s="144">
        <f>(W$79-W$43)/9+W51</f>
        <v>1.6833333333333333</v>
      </c>
      <c r="X55" s="204">
        <f t="shared" si="16"/>
        <v>2158.4158415841589</v>
      </c>
      <c r="Y55" s="191">
        <f>IF(Y54=1,($C53-V55)/(V54-V55),IF(Y54=2,($C53-V54)/(V53-V54),IF(Y54=3,($C53-V53)/(V52-V53),0)))</f>
        <v>0.41369643572286746</v>
      </c>
      <c r="Z55" s="148">
        <f>(Z$79-Z$43)/9+Z51</f>
        <v>3133.3333333333339</v>
      </c>
      <c r="AA55" s="144">
        <f>(AA$79-AA$43)/9+AA51</f>
        <v>1.2833333333333334</v>
      </c>
      <c r="AB55" s="204">
        <f t="shared" si="17"/>
        <v>2441.5584415584417</v>
      </c>
      <c r="AC55" s="191">
        <f>IF(AC54=1,($C53-Z55)/(Z54-Z55),IF(AC54=2,($C53-Z54)/(Z53-Z54),IF(AC54=3,($C53-Z53)/(Z52-Z53),0)))</f>
        <v>0.45003756574004505</v>
      </c>
      <c r="AL55" s="23"/>
    </row>
    <row r="56" spans="1:38" x14ac:dyDescent="0.25">
      <c r="A56" s="186"/>
      <c r="B56" s="251">
        <v>-3</v>
      </c>
      <c r="C56" s="25"/>
      <c r="D56" s="31">
        <f>IF(D57&gt;V$5,(1-(D57-V$5)/(Z$5-V$5))*(Y56-AC56)+AC56,IF(D57&gt;R$5,(1-(D57-R$5)/(V$5-R$5))*(U56-Y56)+Y56,IF(D57&gt;N$5,(1-(D57-N$5)/(R$5-N$5))*(Q56-U56)+U56,IF(D57&gt;J$5,(1-(D57-J$5)/(N$5-J$5))*(M56-Q56)+Q56,IF(D57&gt;F$5,(1-(D57-F$5)/(J$5-F$5))*(I56-M56)+M56,I56)))))</f>
        <v>2.8850034857381273</v>
      </c>
      <c r="E56" s="152" t="s">
        <v>6</v>
      </c>
      <c r="F56" s="147">
        <f>(F$76-F$40)/9+F52</f>
        <v>16277.777777777781</v>
      </c>
      <c r="G56" s="143">
        <f>(G$76-G$40)/9+G52</f>
        <v>2.9444444444444438</v>
      </c>
      <c r="H56" s="193">
        <f t="shared" si="12"/>
        <v>5528.3018867924557</v>
      </c>
      <c r="I56" s="16">
        <f>IF(I58=0,G59,IF(I58=1,(G58-G59)*I59+G59,IF(I58=2,(G57-G58)*I59+G58,IF(I58=3,(G56-G57)*I59+G57,G56))))</f>
        <v>3.804412313546186</v>
      </c>
      <c r="J56" s="147">
        <f>(J$76-J$40)/9+J52</f>
        <v>16077.777777777781</v>
      </c>
      <c r="K56" s="143">
        <f>(K$76-K$40)/9+K52</f>
        <v>2.7222222222222214</v>
      </c>
      <c r="L56" s="193">
        <f t="shared" si="13"/>
        <v>5906.122448979595</v>
      </c>
      <c r="M56" s="16">
        <f>IF(M58=0,K59,IF(M58=1,(K58-K59)*M59+K59,IF(M58=2,(K57-K58)*M59+K58,IF(M58=3,(K56-K57)*M59+K57,K56))))</f>
        <v>2.9617934309987284</v>
      </c>
      <c r="N56" s="147">
        <f>(N$76-N$40)/9+N52</f>
        <v>15833.333333333336</v>
      </c>
      <c r="O56" s="143">
        <f>(O$76-O$40)/9+O52</f>
        <v>2.4999999999999991</v>
      </c>
      <c r="P56" s="193">
        <f t="shared" si="14"/>
        <v>6333.3333333333367</v>
      </c>
      <c r="Q56" s="16">
        <f>IF(Q58=0,O59,IF(Q58=1,(O58-O59)*Q59+O59,IF(Q58=2,(O57-O58)*Q59+O58,IF(Q58=3,(O56-O57)*Q59+O57,O56))))</f>
        <v>2.6446799372019312</v>
      </c>
      <c r="R56" s="147">
        <f>(R$76-R$40)/9+R52</f>
        <v>15633.333333333336</v>
      </c>
      <c r="S56" s="143">
        <f>(S$76-S$40)/9+S52</f>
        <v>2.2777777777777772</v>
      </c>
      <c r="T56" s="203">
        <f t="shared" si="15"/>
        <v>6863.4146341463438</v>
      </c>
      <c r="U56" s="16">
        <f>IF(U58=0,S59,IF(U58=1,(S58-S59)*U59+S59,IF(U58=2,(S57-S58)*U59+S58,IF(U58=3,(S56-S57)*U59+S57,S56))))</f>
        <v>2.3182865587695134</v>
      </c>
      <c r="V56" s="147">
        <f>(V$76-V$40)/9+V52</f>
        <v>14877.777777777781</v>
      </c>
      <c r="W56" s="143">
        <f>(W$76-W$40)/9+W52</f>
        <v>2.227777777777777</v>
      </c>
      <c r="X56" s="203">
        <f t="shared" si="16"/>
        <v>6678.3042394015001</v>
      </c>
      <c r="Y56" s="16">
        <f>IF(Y58=0,W59,IF(Y58=1,(W58-W59)*Y59+W59,IF(Y58=2,(W57-W58)*Y59+W58,IF(Y58=3,(W56-W57)*Y59+W57,W56))))</f>
        <v>2.0256198347107435</v>
      </c>
      <c r="Z56" s="147">
        <f>(Z$76-Z$40)/9+Z52</f>
        <v>14133.333333333336</v>
      </c>
      <c r="AA56" s="143">
        <f>(AA$76-AA$40)/9+AA52</f>
        <v>2.1277777777777773</v>
      </c>
      <c r="AB56" s="203">
        <f t="shared" si="17"/>
        <v>6642.2976501305511</v>
      </c>
      <c r="AC56" s="16">
        <f>IF(AC58=0,AA59,IF(AC58=1,(AA58-AA59)*AC59+AA59,IF(AC58=2,(AA57-AA58)*AC59+AA58,IF(AC58=3,(AA56-AA57)*AC59+AA57,AA56))))</f>
        <v>1.7274722143060699</v>
      </c>
      <c r="AE56" s="23"/>
      <c r="AF56" s="23"/>
      <c r="AG56" s="23"/>
      <c r="AH56" s="23"/>
      <c r="AI56" s="23"/>
      <c r="AJ56" s="23"/>
      <c r="AK56" s="23"/>
      <c r="AL56" s="23"/>
    </row>
    <row r="57" spans="1:38" x14ac:dyDescent="0.25">
      <c r="A57" s="186"/>
      <c r="B57" s="252"/>
      <c r="C57" s="13">
        <f>C$1/(21-E$1)*(C$4-B56)</f>
        <v>6456.1983471074382</v>
      </c>
      <c r="D57" s="32">
        <f>(C57/P$1)^(1/1.3)*50+C$4+$C$2/2+$N$2/100*5</f>
        <v>36.210764391341343</v>
      </c>
      <c r="E57" s="153" t="s">
        <v>22</v>
      </c>
      <c r="F57" s="57">
        <v>14000</v>
      </c>
      <c r="G57" s="140">
        <f>(G$77-G$41)/9+G53</f>
        <v>3.2055555555555548</v>
      </c>
      <c r="H57" s="194">
        <f t="shared" si="12"/>
        <v>4367.4176776429822</v>
      </c>
      <c r="I57" s="76">
        <f>$C57/I56</f>
        <v>1697.0290849178377</v>
      </c>
      <c r="J57" s="57">
        <v>14000</v>
      </c>
      <c r="K57" s="140">
        <f>(K$77-K$41)/9+K53</f>
        <v>2.9555555555555548</v>
      </c>
      <c r="L57" s="194">
        <f t="shared" si="13"/>
        <v>4736.8421052631593</v>
      </c>
      <c r="M57" s="76">
        <f>$C57/M56</f>
        <v>2179.8273571463701</v>
      </c>
      <c r="N57" s="57">
        <v>14000</v>
      </c>
      <c r="O57" s="140">
        <f>(O$77-O$41)/9+O53</f>
        <v>2.7055555555555548</v>
      </c>
      <c r="P57" s="194">
        <f t="shared" si="14"/>
        <v>5174.5379876796733</v>
      </c>
      <c r="Q57" s="76">
        <f>$C57/Q56</f>
        <v>2441.2021493754323</v>
      </c>
      <c r="R57" s="57">
        <v>14000</v>
      </c>
      <c r="S57" s="140">
        <f>(S$77-S$41)/9+S53</f>
        <v>2.4555555555555548</v>
      </c>
      <c r="T57" s="201">
        <f t="shared" si="15"/>
        <v>5701.3574660633503</v>
      </c>
      <c r="U57" s="76">
        <f>$C57/U56</f>
        <v>2784.9009099781961</v>
      </c>
      <c r="V57" s="57">
        <v>14000</v>
      </c>
      <c r="W57" s="140">
        <f>(W$77-W$41)/9+W53</f>
        <v>2.3277777777777771</v>
      </c>
      <c r="X57" s="201">
        <f t="shared" si="16"/>
        <v>6014.319809069214</v>
      </c>
      <c r="Y57" s="76">
        <f>$C57/Y56</f>
        <v>3187.2705018359861</v>
      </c>
      <c r="Z57" s="57">
        <v>14000</v>
      </c>
      <c r="AA57" s="140">
        <f>(AA$77-AA$41)/9+AA53</f>
        <v>2.1499999999999995</v>
      </c>
      <c r="AB57" s="201">
        <f t="shared" si="17"/>
        <v>6511.6279069767461</v>
      </c>
      <c r="AC57" s="76">
        <f>$C57/AC56</f>
        <v>3737.367405183365</v>
      </c>
      <c r="AL57" s="23"/>
    </row>
    <row r="58" spans="1:38" x14ac:dyDescent="0.25">
      <c r="A58" s="186"/>
      <c r="B58" s="252"/>
      <c r="C58" s="13"/>
      <c r="D58" s="39">
        <f>IF(AND(D57&lt;F$5,C57&lt;F59),C57/F59*100,IF(AND(D57&lt;J$5,C57&lt;J59),C57/(F59-((D57-F$5)/(J$5-F$5))*(F59-J59))*100,IF(AND(D57&lt;N$5,C57&lt;N59),C57/(J59-((D57-J$5)/(N$5-J$5))*(J59-N59))*100,IF(AND(D57&lt;R$5,C57&lt;R59),C57/(N59-((D57-N$5)/(R$5-N$5))*(N59-R59))*100,IF(AND(D57&lt;V$5,C61&lt;V59),C57/(R59-((D57-R$5)/(V$5-R$5))*(R59-V59))*100,100)))))</f>
        <v>100</v>
      </c>
      <c r="E58" s="153" t="s">
        <v>23</v>
      </c>
      <c r="F58" s="57">
        <v>11200</v>
      </c>
      <c r="G58" s="140">
        <f>(G$78-G$42)/9+G54</f>
        <v>3.4277777777777771</v>
      </c>
      <c r="H58" s="194">
        <f t="shared" si="12"/>
        <v>3267.4230145867105</v>
      </c>
      <c r="I58" s="190">
        <f>IF($C57&gt;F57,3,IF($C57&gt;F58,2,IF($C57&gt;F59,1,0)))</f>
        <v>1</v>
      </c>
      <c r="J58" s="57">
        <v>11200</v>
      </c>
      <c r="K58" s="140">
        <f>(K$78-K$42)/9+K54</f>
        <v>3.1777777777777771</v>
      </c>
      <c r="L58" s="194">
        <f t="shared" si="13"/>
        <v>3524.4755244755252</v>
      </c>
      <c r="M58" s="190">
        <f>IF($C57&gt;J57,3,IF($C57&gt;J58,2,IF($C57&gt;J59,1,0)))</f>
        <v>1</v>
      </c>
      <c r="N58" s="57">
        <v>11200</v>
      </c>
      <c r="O58" s="140">
        <f>(O$78-O$42)/9+O54</f>
        <v>2.9277777777777771</v>
      </c>
      <c r="P58" s="194">
        <f t="shared" si="14"/>
        <v>3825.426944971538</v>
      </c>
      <c r="Q58" s="190">
        <f>IF($C57&gt;N57,3,IF($C57&gt;N58,2,IF($C57&gt;N59,1,0)))</f>
        <v>1</v>
      </c>
      <c r="R58" s="57">
        <v>11200</v>
      </c>
      <c r="S58" s="140">
        <f>(S$78-S$42)/9+S54</f>
        <v>2.6777777777777771</v>
      </c>
      <c r="T58" s="201">
        <f t="shared" si="15"/>
        <v>4182.5726141078849</v>
      </c>
      <c r="U58" s="192">
        <f>IF($C57&gt;R57,3,IF($C57&gt;R58,2,IF($C57&gt;R59,1,0)))</f>
        <v>1</v>
      </c>
      <c r="V58" s="57">
        <v>11200</v>
      </c>
      <c r="W58" s="140">
        <f>(W$78-W$42)/9+W54</f>
        <v>2.4999999999999991</v>
      </c>
      <c r="X58" s="201">
        <f t="shared" si="16"/>
        <v>4480.0000000000018</v>
      </c>
      <c r="Y58" s="190">
        <f>IF($C57&gt;V57,3,IF($C57&gt;V58,2,IF($C57&gt;V59,1,0)))</f>
        <v>1</v>
      </c>
      <c r="Z58" s="57">
        <v>11200</v>
      </c>
      <c r="AA58" s="140">
        <f>(AA$78-AA$42)/9+AA54</f>
        <v>2.2999999999999994</v>
      </c>
      <c r="AB58" s="201">
        <f t="shared" si="17"/>
        <v>4869.5652173913059</v>
      </c>
      <c r="AC58" s="189">
        <f>IF($C57&gt;Z57,3,IF($C57&gt;Z58,2,IF($C57&gt;Z59,1,0)))</f>
        <v>1</v>
      </c>
      <c r="AL58" s="23"/>
    </row>
    <row r="59" spans="1:38" ht="15.75" thickBot="1" x14ac:dyDescent="0.3">
      <c r="A59" s="186"/>
      <c r="B59" s="253"/>
      <c r="C59" s="14"/>
      <c r="D59" s="33">
        <f>C57/D56</f>
        <v>2237.847676449383</v>
      </c>
      <c r="E59" s="154" t="s">
        <v>7</v>
      </c>
      <c r="F59" s="148">
        <f>(F$79-F$43)/9+F55</f>
        <v>5322.2222222222226</v>
      </c>
      <c r="G59" s="144">
        <f>(G$79-G$43)/9+G55</f>
        <v>3.8944444444444453</v>
      </c>
      <c r="H59" s="195">
        <f t="shared" si="12"/>
        <v>1366.6191155492152</v>
      </c>
      <c r="I59" s="191">
        <f>IF(I58=1,($C57-F59)/(F58-F59),IF(I58=2,($C57-F58)/(F57-F58),IF(I58=3,($C57-F57)/(F56-F57),0)))</f>
        <v>0.19292599478198375</v>
      </c>
      <c r="J59" s="148">
        <f>(J$79-J$43)/9+J55</f>
        <v>4488.8888888888905</v>
      </c>
      <c r="K59" s="144">
        <f>(K$79-K$43)/9+K55</f>
        <v>2.8722222222222218</v>
      </c>
      <c r="L59" s="195">
        <f t="shared" si="13"/>
        <v>1562.8626692456487</v>
      </c>
      <c r="M59" s="191">
        <f>IF(M58=1,($C57-J59)/(J58-J59),IF(M58=2,($C57-J58)/(J57-J58),IF(M58=3,($C57-J57)/(J56-J57),0)))</f>
        <v>0.2931421378140221</v>
      </c>
      <c r="N59" s="148">
        <f>(N$79-N$43)/9+N55</f>
        <v>4311.1111111111104</v>
      </c>
      <c r="O59" s="144">
        <f>(O$79-O$43)/9+O55</f>
        <v>2.5166666666666666</v>
      </c>
      <c r="P59" s="195">
        <f t="shared" si="14"/>
        <v>1713.0242825607061</v>
      </c>
      <c r="Q59" s="191">
        <f>IF(Q58=1,($C57-N59)/(N58-N59),IF(Q58=2,($C57-N58)/(N57-N58),IF(Q58=3,($C57-N57)/(N56-N57),0)))</f>
        <v>0.31138363103172495</v>
      </c>
      <c r="R59" s="148">
        <f>(R$79-R$43)/9+R55</f>
        <v>4088.8888888888887</v>
      </c>
      <c r="S59" s="144">
        <f>(S$79-S$43)/9+S55</f>
        <v>2.1388888888888893</v>
      </c>
      <c r="T59" s="204">
        <f t="shared" si="15"/>
        <v>1911.6883116883112</v>
      </c>
      <c r="U59" s="191">
        <f>IF(U58=1,($C57-R59)/(R58-R59),IF(U58=2,($C57-R58)/(R57-R58),IF(U58=3,($C57-R57)/(R56-R57),0)))</f>
        <v>0.33290289256198352</v>
      </c>
      <c r="V59" s="148">
        <f>(V$79-V$43)/9+V55</f>
        <v>3644.4444444444453</v>
      </c>
      <c r="W59" s="144">
        <f>(W$79-W$43)/9+W55</f>
        <v>1.7444444444444445</v>
      </c>
      <c r="X59" s="204">
        <f t="shared" si="16"/>
        <v>2089.1719745222936</v>
      </c>
      <c r="Y59" s="191">
        <f>IF(Y58=1,($C57-V59)/(V58-V59),IF(Y58=2,($C57-V58)/(V57-V58),IF(Y58=3,($C57-V57)/(V56-V57),0)))</f>
        <v>0.37214389888186677</v>
      </c>
      <c r="Z59" s="148">
        <f>(Z$79-Z$43)/9+Z55</f>
        <v>3144.4444444444453</v>
      </c>
      <c r="AA59" s="144">
        <f>(AA$79-AA$43)/9+AA55</f>
        <v>1.3277777777777779</v>
      </c>
      <c r="AB59" s="204">
        <f t="shared" si="17"/>
        <v>2368.2008368200841</v>
      </c>
      <c r="AC59" s="191">
        <f>IF(AC58=1,($C57-Z59)/(Z58-Z59),IF(AC58=2,($C57-Z58)/(Z57-Z58),IF(AC58=3,($C57-Z57)/(Z56-Z57),0)))</f>
        <v>0.41111427757195779</v>
      </c>
      <c r="AL59" s="23"/>
    </row>
    <row r="60" spans="1:38" x14ac:dyDescent="0.25">
      <c r="A60" s="186"/>
      <c r="B60" s="251">
        <v>-2</v>
      </c>
      <c r="C60" s="34"/>
      <c r="D60" s="31">
        <f>IF(D61&gt;V$5,(1-(D61-V$5)/(Z$5-V$5))*(Y60-AC60)+AC60,IF(D61&gt;R$5,(1-(D61-R$5)/(V$5-R$5))*(U60-Y60)+Y60,IF(D61&gt;N$5,(1-(D61-N$5)/(R$5-N$5))*(Q60-U60)+U60,IF(D61&gt;J$5,(1-(D61-J$5)/(N$5-J$5))*(M60-Q60)+Q60,IF(D61&gt;F$5,(1-(D61-F$5)/(J$5-F$5))*(I60-M60)+M60,I60)))))</f>
        <v>3.0351137981870804</v>
      </c>
      <c r="E60" s="152" t="s">
        <v>6</v>
      </c>
      <c r="F60" s="147">
        <f>(F$76-F$40)/9+F56</f>
        <v>16322.222222222226</v>
      </c>
      <c r="G60" s="143">
        <f>(G$76-G$40)/9+G56</f>
        <v>3.0055555555555546</v>
      </c>
      <c r="H60" s="193">
        <f t="shared" ref="H60:H75" si="18">F60/G60</f>
        <v>5430.6839186691341</v>
      </c>
      <c r="I60" s="16">
        <f>IF(I62=0,G63,IF(I62=1,(G62-G63)*I63+G63,IF(I62=2,(G61-G62)*I63+G62,IF(I62=3,(G60-G61)*I63+G61,G60))))</f>
        <v>3.8915522329470984</v>
      </c>
      <c r="J60" s="147">
        <f>(J$76-J$40)/9+J56</f>
        <v>16122.222222222226</v>
      </c>
      <c r="K60" s="143">
        <f>(K$76-K$40)/9+K56</f>
        <v>2.7777777777777768</v>
      </c>
      <c r="L60" s="193">
        <f t="shared" ref="L60:L75" si="19">J60/K60</f>
        <v>5804.0000000000036</v>
      </c>
      <c r="M60" s="16">
        <f>IF(M62=0,K63,IF(M62=1,(K62-K63)*M63+K63,IF(M62=2,(K61-K62)*M63+K62,IF(M62=3,(K60-K61)*M63+K61,K60))))</f>
        <v>3.0731552842544709</v>
      </c>
      <c r="N60" s="147">
        <f>(N$76-N$40)/9+N56</f>
        <v>15866.66666666667</v>
      </c>
      <c r="O60" s="143">
        <f>(O$76-O$40)/9+O56</f>
        <v>2.5499999999999989</v>
      </c>
      <c r="P60" s="193">
        <f t="shared" ref="P60:P75" si="20">N60/O60</f>
        <v>6222.2222222222263</v>
      </c>
      <c r="Q60" s="16">
        <f>IF(Q62=0,O63,IF(Q62=1,(O62-O63)*Q63+O63,IF(Q62=2,(O61-O62)*Q63+O62,IF(Q62=3,(O60-O61)*Q63+O61,O60))))</f>
        <v>2.7208962680340405</v>
      </c>
      <c r="R60" s="147">
        <f>(R$76-R$40)/9+R56</f>
        <v>15666.66666666667</v>
      </c>
      <c r="S60" s="143">
        <f>(S$76-S$40)/9+S56</f>
        <v>2.3222222222222215</v>
      </c>
      <c r="T60" s="203">
        <f t="shared" ref="T60:T75" si="21">R60/S60</f>
        <v>6746.4114832535915</v>
      </c>
      <c r="U60" s="16">
        <f>IF(U62=0,S63,IF(U62=1,(S62-S63)*U63+S63,IF(U62=2,(S61-S62)*U63+S62,IF(U62=3,(S60-S61)*U63+S61,S60))))</f>
        <v>2.3580262585962215</v>
      </c>
      <c r="V60" s="147">
        <f>(V$76-V$40)/9+V56</f>
        <v>14922.222222222226</v>
      </c>
      <c r="W60" s="143">
        <f>(W$76-W$40)/9+W56</f>
        <v>2.2722222222222213</v>
      </c>
      <c r="X60" s="193">
        <f t="shared" ref="X60:X75" si="22">V60/W60</f>
        <v>6567.2371638141858</v>
      </c>
      <c r="Y60" s="16">
        <f>IF(Y62=0,W63,IF(Y62=1,(W62-W63)*Y63+W63,IF(Y62=2,(W61-W62)*Y63+W62,IF(Y62=3,(W60-W61)*Y63+W61,W60))))</f>
        <v>2.0515713433707807</v>
      </c>
      <c r="Z60" s="147">
        <f>(Z$76-Z$40)/9+Z56</f>
        <v>14166.66666666667</v>
      </c>
      <c r="AA60" s="143">
        <f>(AA$76-AA$40)/9+AA56</f>
        <v>2.1722222222222216</v>
      </c>
      <c r="AB60" s="203">
        <f t="shared" ref="AB60:AB75" si="23">Z60/AA60</f>
        <v>6521.7391304347857</v>
      </c>
      <c r="AC60" s="16">
        <f>IF(AC62=0,AA63,IF(AC62=1,(AA62-AA63)*AC63+AA63,IF(AC62=2,(AA61-AA62)*AC63+AA62,IF(AC62=3,(AA60-AA61)*AC63+AA61,AA60))))</f>
        <v>1.7360371672526367</v>
      </c>
      <c r="AE60" s="23"/>
      <c r="AF60" s="23"/>
      <c r="AG60" s="23"/>
      <c r="AH60" s="23"/>
      <c r="AI60" s="23"/>
      <c r="AJ60" s="23"/>
      <c r="AK60" s="23"/>
      <c r="AL60" s="23"/>
    </row>
    <row r="61" spans="1:38" x14ac:dyDescent="0.25">
      <c r="A61" s="186"/>
      <c r="B61" s="252"/>
      <c r="C61" s="13">
        <f>C$1/(21-E$1)*(C$4-B60)</f>
        <v>6148.7603305785124</v>
      </c>
      <c r="D61" s="32">
        <f>(C61/P$1)^(1/1.3)*50+C$4+$C$2/2+$N$2/100*5</f>
        <v>35.539964689556527</v>
      </c>
      <c r="E61" s="153" t="s">
        <v>22</v>
      </c>
      <c r="F61" s="57">
        <v>14000</v>
      </c>
      <c r="G61" s="140">
        <f>(G$77-G$41)/9+G57</f>
        <v>3.2444444444444436</v>
      </c>
      <c r="H61" s="194">
        <f t="shared" si="18"/>
        <v>4315.0684931506858</v>
      </c>
      <c r="I61" s="76">
        <f>$C61/I60</f>
        <v>1580.0277016767716</v>
      </c>
      <c r="J61" s="57">
        <v>14000</v>
      </c>
      <c r="K61" s="140">
        <f>(K$77-K$41)/9+K57</f>
        <v>2.9944444444444436</v>
      </c>
      <c r="L61" s="194">
        <f t="shared" si="19"/>
        <v>4675.3246753246767</v>
      </c>
      <c r="M61" s="76">
        <f>$C61/M60</f>
        <v>2000.7971488073258</v>
      </c>
      <c r="N61" s="57">
        <v>14000</v>
      </c>
      <c r="O61" s="140">
        <f>(O$77-O$41)/9+O57</f>
        <v>2.7444444444444436</v>
      </c>
      <c r="P61" s="194">
        <f t="shared" si="20"/>
        <v>5101.2145748987869</v>
      </c>
      <c r="Q61" s="76">
        <f>$C61/Q60</f>
        <v>2259.8290139966434</v>
      </c>
      <c r="R61" s="57">
        <v>14000</v>
      </c>
      <c r="S61" s="140">
        <f>(S$77-S$41)/9+S57</f>
        <v>2.4944444444444436</v>
      </c>
      <c r="T61" s="201">
        <f t="shared" si="21"/>
        <v>5612.4721603563494</v>
      </c>
      <c r="U61" s="76">
        <f>$C61/U60</f>
        <v>2607.5877264568667</v>
      </c>
      <c r="V61" s="57">
        <v>14000</v>
      </c>
      <c r="W61" s="140">
        <f>(W$77-W$41)/9+W57</f>
        <v>2.3722222222222213</v>
      </c>
      <c r="X61" s="201">
        <f t="shared" si="22"/>
        <v>5901.6393442622975</v>
      </c>
      <c r="Y61" s="76">
        <f>$C61/Y60</f>
        <v>2997.0979807487233</v>
      </c>
      <c r="Z61" s="57">
        <v>14000</v>
      </c>
      <c r="AA61" s="140">
        <f>(AA$77-AA$41)/9+AA57</f>
        <v>2.1999999999999993</v>
      </c>
      <c r="AB61" s="201">
        <f t="shared" si="23"/>
        <v>6363.6363636363658</v>
      </c>
      <c r="AC61" s="76">
        <f>$C61/AC60</f>
        <v>3541.836803130906</v>
      </c>
      <c r="AL61" s="23"/>
    </row>
    <row r="62" spans="1:38" x14ac:dyDescent="0.25">
      <c r="A62" s="186"/>
      <c r="B62" s="252"/>
      <c r="C62" s="13"/>
      <c r="D62" s="39">
        <f>IF(AND(D61&lt;F$5,C61&lt;F63),C61/F63*100,IF(AND(D61&lt;J$5,C61&lt;J63),C61/(F63-((D61-F$5)/(J$5-F$5))*(F63-J63))*100,IF(AND(D61&lt;N$5,C61&lt;N63),C61/(J63-((D61-J$5)/(N$5-J$5))*(J63-N63))*100,IF(AND(D61&lt;R$5,C61&lt;R63),C61/(N63-((D61-N$5)/(R$5-N$5))*(N63-R63))*100,IF(AND(D61&lt;V$5,C65&lt;V63),C61/(R63-((D61-R$5)/(V$5-R$5))*(R63-V63))*100,100)))))</f>
        <v>100</v>
      </c>
      <c r="E62" s="153" t="s">
        <v>23</v>
      </c>
      <c r="F62" s="57">
        <v>11200</v>
      </c>
      <c r="G62" s="140">
        <f>(G$78-G$42)/9+G58</f>
        <v>3.4722222222222214</v>
      </c>
      <c r="H62" s="194">
        <f t="shared" si="18"/>
        <v>3225.6000000000008</v>
      </c>
      <c r="I62" s="190">
        <f>IF($C61&gt;F61,3,IF($C61&gt;F62,2,IF($C61&gt;F63,1,0)))</f>
        <v>1</v>
      </c>
      <c r="J62" s="57">
        <v>11200</v>
      </c>
      <c r="K62" s="140">
        <f>(K$78-K$42)/9+K58</f>
        <v>3.2222222222222214</v>
      </c>
      <c r="L62" s="194">
        <f t="shared" si="19"/>
        <v>3475.8620689655181</v>
      </c>
      <c r="M62" s="190">
        <f>IF($C61&gt;J61,3,IF($C61&gt;J62,2,IF($C61&gt;J63,1,0)))</f>
        <v>1</v>
      </c>
      <c r="N62" s="57">
        <v>11200</v>
      </c>
      <c r="O62" s="140">
        <f>(O$78-O$42)/9+O58</f>
        <v>2.9722222222222214</v>
      </c>
      <c r="P62" s="194">
        <f t="shared" si="20"/>
        <v>3768.2242990654217</v>
      </c>
      <c r="Q62" s="190">
        <f>IF($C61&gt;N61,3,IF($C61&gt;N62,2,IF($C61&gt;N63,1,0)))</f>
        <v>1</v>
      </c>
      <c r="R62" s="57">
        <v>11200</v>
      </c>
      <c r="S62" s="140">
        <f>(S$78-S$42)/9+S58</f>
        <v>2.7222222222222214</v>
      </c>
      <c r="T62" s="201">
        <f t="shared" si="21"/>
        <v>4114.2857142857156</v>
      </c>
      <c r="U62" s="192">
        <f>IF($C61&gt;R61,3,IF($C61&gt;R62,2,IF($C61&gt;R63,1,0)))</f>
        <v>1</v>
      </c>
      <c r="V62" s="57">
        <v>11200</v>
      </c>
      <c r="W62" s="140">
        <f>(W$78-W$42)/9+W58</f>
        <v>2.5499999999999989</v>
      </c>
      <c r="X62" s="201">
        <f t="shared" si="22"/>
        <v>4392.1568627450997</v>
      </c>
      <c r="Y62" s="190">
        <f>IF($C61&gt;V61,3,IF($C61&gt;V62,2,IF($C61&gt;V63,1,0)))</f>
        <v>1</v>
      </c>
      <c r="Z62" s="57">
        <v>11200</v>
      </c>
      <c r="AA62" s="140">
        <f>(AA$78-AA$42)/9+AA58</f>
        <v>2.3499999999999992</v>
      </c>
      <c r="AB62" s="201">
        <f t="shared" si="23"/>
        <v>4765.957446808512</v>
      </c>
      <c r="AC62" s="189">
        <f>IF($C61&gt;Z61,3,IF($C61&gt;Z62,2,IF($C61&gt;Z63,1,0)))</f>
        <v>1</v>
      </c>
      <c r="AL62" s="23"/>
    </row>
    <row r="63" spans="1:38" ht="15.75" thickBot="1" x14ac:dyDescent="0.3">
      <c r="A63" s="186"/>
      <c r="B63" s="253"/>
      <c r="C63" s="35"/>
      <c r="D63" s="33">
        <f>C61/D60</f>
        <v>2025.8747247800925</v>
      </c>
      <c r="E63" s="154" t="s">
        <v>7</v>
      </c>
      <c r="F63" s="148">
        <f>(F$79-F$43)/9+F59</f>
        <v>5377.7777777777783</v>
      </c>
      <c r="G63" s="144">
        <f>(G$79-G$43)/9+G59</f>
        <v>3.9555555555555566</v>
      </c>
      <c r="H63" s="195">
        <f t="shared" si="18"/>
        <v>1359.5505617977526</v>
      </c>
      <c r="I63" s="191">
        <f>IF(I62=1,($C61-F63)/(F62-F63),IF(I62=2,($C61-F62)/(F61-F62),IF(I62=3,($C61-F61)/(F60-F61),0)))</f>
        <v>0.13242066746577494</v>
      </c>
      <c r="J63" s="148">
        <f>(J$79-J$43)/9+J59</f>
        <v>4611.1111111111131</v>
      </c>
      <c r="K63" s="144">
        <f>(K$79-K$43)/9+K59</f>
        <v>3.0277777777777772</v>
      </c>
      <c r="L63" s="195">
        <f t="shared" si="19"/>
        <v>1522.9357798165147</v>
      </c>
      <c r="M63" s="191">
        <f>IF(M62=1,($C61-J63)/(J62-J63),IF(M62=2,($C61-J62)/(J61-J62),IF(M62=3,($C61-J61)/(J60-J61),0)))</f>
        <v>0.23337003330871159</v>
      </c>
      <c r="N63" s="148">
        <f>(N$79-N$43)/9+N59</f>
        <v>4388.8888888888878</v>
      </c>
      <c r="O63" s="144">
        <f>(O$79-O$43)/9+O59</f>
        <v>2.6333333333333333</v>
      </c>
      <c r="P63" s="195">
        <f t="shared" si="20"/>
        <v>1666.6666666666663</v>
      </c>
      <c r="Q63" s="191">
        <f>IF(Q62=1,($C61-N63)/(N62-N63),IF(Q62=2,($C61-N62)/(N61-N62),IF(Q62=3,($C61-N61)/(N60-N61),0)))</f>
        <v>0.25838243026438201</v>
      </c>
      <c r="R63" s="148">
        <f>(R$79-R$43)/9+R59</f>
        <v>4111.1111111111113</v>
      </c>
      <c r="S63" s="144">
        <f>(S$79-S$43)/9+S59</f>
        <v>2.2111111111111117</v>
      </c>
      <c r="T63" s="204">
        <f t="shared" si="21"/>
        <v>1859.29648241206</v>
      </c>
      <c r="U63" s="191">
        <f>IF(U62=1,($C61-R63)/(R62-R63),IF(U62=2,($C61-R62)/(R61-R62),IF(U62=3,($C61-R61)/(R60-R61),0)))</f>
        <v>0.28744267986217259</v>
      </c>
      <c r="V63" s="148">
        <f>(V$79-V$43)/9+V59</f>
        <v>3655.5555555555566</v>
      </c>
      <c r="W63" s="144">
        <f>(W$79-W$43)/9+W59</f>
        <v>1.8055555555555556</v>
      </c>
      <c r="X63" s="204">
        <f t="shared" si="22"/>
        <v>2024.6153846153852</v>
      </c>
      <c r="Y63" s="191">
        <f>IF(Y62=1,($C61-V63)/(V62-V63),IF(Y62=2,($C61-V62)/(V61-V62),IF(Y62=3,($C61-V61)/(V60-V61),0)))</f>
        <v>0.3304689687070192</v>
      </c>
      <c r="Z63" s="148">
        <f>(Z$79-Z$43)/9+Z59</f>
        <v>3155.5555555555566</v>
      </c>
      <c r="AA63" s="144">
        <f>(AA$79-AA$43)/9+AA59</f>
        <v>1.3722222222222225</v>
      </c>
      <c r="AB63" s="204">
        <f t="shared" si="23"/>
        <v>2299.5951417004053</v>
      </c>
      <c r="AC63" s="191">
        <f>IF(AC62=1,($C61-Z63)/(Z62-Z63),IF(AC62=2,($C61-Z62)/(Z61-Z62),IF(AC62=3,($C61-Z61)/(Z60-Z61),0)))</f>
        <v>0.37208346650837854</v>
      </c>
      <c r="AL63" s="23"/>
    </row>
    <row r="64" spans="1:38" x14ac:dyDescent="0.25">
      <c r="A64" s="186"/>
      <c r="B64" s="251">
        <v>-1</v>
      </c>
      <c r="C64" s="25"/>
      <c r="D64" s="31">
        <f>IF(D65&gt;V$5,(1-(D65-V$5)/(Z$5-V$5))*(Y64-AC64)+AC64,IF(D65&gt;R$5,(1-(D65-R$5)/(V$5-R$5))*(U64-Y64)+Y64,IF(D65&gt;N$5,(1-(D65-N$5)/(R$5-N$5))*(Q64-U64)+U64,IF(D65&gt;J$5,(1-(D65-J$5)/(N$5-J$5))*(M64-Q64)+Q64,IF(D65&gt;F$5,(1-(D65-F$5)/(J$5-F$5))*(I64-M64)+M64,I64)))))</f>
        <v>3.2084751915064786</v>
      </c>
      <c r="E64" s="152" t="s">
        <v>6</v>
      </c>
      <c r="F64" s="147">
        <f>(F$76-F$40)/9+F60</f>
        <v>16366.666666666672</v>
      </c>
      <c r="G64" s="143">
        <f>(G$76-G$40)/9+G60</f>
        <v>3.0666666666666655</v>
      </c>
      <c r="H64" s="193">
        <f t="shared" si="18"/>
        <v>5336.9565217391337</v>
      </c>
      <c r="I64" s="16">
        <f>IF(I66=0,G67,IF(I66=1,(G66-G67)*I67+G67,IF(I66=2,(G65-G66)*I67+G66,IF(I66=3,(G64-G65)*I67+G65,G64))))</f>
        <v>3.9812918995525415</v>
      </c>
      <c r="J64" s="147">
        <f>(J$76-J$40)/9+J60</f>
        <v>16166.666666666672</v>
      </c>
      <c r="K64" s="143">
        <f>(K$76-K$40)/9+K60</f>
        <v>2.8333333333333321</v>
      </c>
      <c r="L64" s="193">
        <f t="shared" si="19"/>
        <v>5705.8823529411802</v>
      </c>
      <c r="M64" s="16">
        <f>IF(M66=0,K67,IF(M66=1,(K66-K67)*M67+K67,IF(M66=2,(K65-K66)*M67+K66,IF(M66=3,(K64-K65)*M67+K65,K64))))</f>
        <v>3.1976115418477171</v>
      </c>
      <c r="N64" s="147">
        <f>(N$76-N$40)/9+N60</f>
        <v>15900.000000000004</v>
      </c>
      <c r="O64" s="143">
        <f>(O$76-O$40)/9+O60</f>
        <v>2.5999999999999988</v>
      </c>
      <c r="P64" s="193">
        <f t="shared" si="20"/>
        <v>6115.3846153846198</v>
      </c>
      <c r="Q64" s="16">
        <f>IF(Q66=0,O67,IF(Q66=1,(O66-O67)*Q67+O67,IF(Q66=2,(O65-O66)*Q67+O66,IF(Q66=3,(O64-O65)*Q67+O65,O64))))</f>
        <v>2.8044418078171454</v>
      </c>
      <c r="R64" s="147">
        <f>(R$76-R$40)/9+R60</f>
        <v>15700.000000000004</v>
      </c>
      <c r="S64" s="143">
        <f>(S$76-S$40)/9+S60</f>
        <v>2.3666666666666658</v>
      </c>
      <c r="T64" s="203">
        <f t="shared" si="21"/>
        <v>6633.8028169014124</v>
      </c>
      <c r="U64" s="16">
        <f>IF(U66=0,S67,IF(U66=1,(S66-S67)*U67+S67,IF(U66=2,(S65-S66)*U67+S66,IF(U66=3,(S64-S65)*U67+S65,S64))))</f>
        <v>2.4001533343728889</v>
      </c>
      <c r="V64" s="147">
        <f>(V$76-V$40)/9+V60</f>
        <v>14966.666666666672</v>
      </c>
      <c r="W64" s="143">
        <f>(W$76-W$40)/9+W60</f>
        <v>2.3166666666666655</v>
      </c>
      <c r="X64" s="203">
        <f t="shared" si="22"/>
        <v>6460.4316546762639</v>
      </c>
      <c r="Y64" s="16">
        <f>IF(Y66=0,W67,IF(Y66=1,(W66-W67)*Y67+W67,IF(Y66=2,(W65-W66)*Y67+W66,IF(Y66=3,(W64-W65)*Y67+W65,W64))))</f>
        <v>2.0783588093322605</v>
      </c>
      <c r="Z64" s="147">
        <f>(Z$76-Z$40)/9+Z60</f>
        <v>14200.000000000004</v>
      </c>
      <c r="AA64" s="143">
        <f>(AA$76-AA$40)/9+AA60</f>
        <v>2.2166666666666659</v>
      </c>
      <c r="AB64" s="203">
        <f t="shared" si="23"/>
        <v>6406.0150375939884</v>
      </c>
      <c r="AC64" s="16">
        <f>IF(AC66=0,AA67,IF(AC66=1,(AA66-AA67)*AC67+AA67,IF(AC66=2,(AA65-AA66)*AC67+AA66,IF(AC66=3,(AA64-AA65)*AC67+AA65,AA64))))</f>
        <v>1.7440622749562769</v>
      </c>
      <c r="AE64" s="23"/>
      <c r="AF64" s="23"/>
      <c r="AG64" s="23"/>
      <c r="AH64" s="23"/>
      <c r="AI64" s="23"/>
      <c r="AJ64" s="23"/>
      <c r="AK64" s="23"/>
      <c r="AL64" s="23"/>
    </row>
    <row r="65" spans="1:38" x14ac:dyDescent="0.25">
      <c r="A65" s="186"/>
      <c r="B65" s="252"/>
      <c r="C65" s="13">
        <f>C$1/(21-E$1)*(C$4-B64)</f>
        <v>5841.3223140495866</v>
      </c>
      <c r="D65" s="32">
        <f>(C65/P$1)^(1/1.3)*50+C$4+$C$2/2+$N$2/100*5</f>
        <v>34.861376522303324</v>
      </c>
      <c r="E65" s="153" t="s">
        <v>22</v>
      </c>
      <c r="F65" s="57">
        <v>14000</v>
      </c>
      <c r="G65" s="140">
        <f>(G$77-G$41)/9+G61</f>
        <v>3.2833333333333323</v>
      </c>
      <c r="H65" s="194">
        <f t="shared" si="18"/>
        <v>4263.9593908629458</v>
      </c>
      <c r="I65" s="76">
        <f>$C65/I64</f>
        <v>1467.1926754996523</v>
      </c>
      <c r="J65" s="57">
        <v>14000</v>
      </c>
      <c r="K65" s="140">
        <f>(K$77-K$41)/9+K61</f>
        <v>3.0333333333333323</v>
      </c>
      <c r="L65" s="194">
        <f t="shared" si="19"/>
        <v>4615.3846153846171</v>
      </c>
      <c r="M65" s="76">
        <f>$C65/M64</f>
        <v>1826.776716809766</v>
      </c>
      <c r="N65" s="57">
        <v>14000</v>
      </c>
      <c r="O65" s="140">
        <f>(O$77-O$41)/9+O61</f>
        <v>2.7833333333333323</v>
      </c>
      <c r="P65" s="194">
        <f t="shared" si="20"/>
        <v>5029.9401197604811</v>
      </c>
      <c r="Q65" s="76">
        <f>$C65/Q64</f>
        <v>2082.8823396397074</v>
      </c>
      <c r="R65" s="57">
        <v>14000</v>
      </c>
      <c r="S65" s="140">
        <f>(S$77-S$41)/9+S61</f>
        <v>2.5333333333333323</v>
      </c>
      <c r="T65" s="201">
        <f t="shared" si="21"/>
        <v>5526.315789473686</v>
      </c>
      <c r="U65" s="76">
        <f>$C65/U64</f>
        <v>2433.7288082370806</v>
      </c>
      <c r="V65" s="57">
        <v>14000</v>
      </c>
      <c r="W65" s="140">
        <f>(W$77-W$41)/9+W61</f>
        <v>2.4166666666666656</v>
      </c>
      <c r="X65" s="201">
        <f t="shared" si="22"/>
        <v>5793.1034482758641</v>
      </c>
      <c r="Y65" s="76">
        <f>$C65/Y64</f>
        <v>2810.5456516078179</v>
      </c>
      <c r="Z65" s="57">
        <v>14000</v>
      </c>
      <c r="AA65" s="140">
        <f>(AA$77-AA$41)/9+AA61</f>
        <v>2.2499999999999991</v>
      </c>
      <c r="AB65" s="201">
        <f t="shared" si="23"/>
        <v>6222.2222222222244</v>
      </c>
      <c r="AC65" s="76">
        <f>$C65/AC64</f>
        <v>3349.2624649518475</v>
      </c>
      <c r="AL65" s="23"/>
    </row>
    <row r="66" spans="1:38" x14ac:dyDescent="0.25">
      <c r="A66" s="186"/>
      <c r="B66" s="252"/>
      <c r="C66" s="13"/>
      <c r="D66" s="39">
        <f>IF(AND(D65&lt;F$5,C65&lt;F67),C65/F67*100,IF(AND(D65&lt;J$5,C65&lt;J67),C65/(F67-((D65-F$5)/(J$5-F$5))*(F67-J67))*100,IF(AND(D65&lt;N$5,C65&lt;N67),C65/(J67-((D65-J$5)/(N$5-J$5))*(J67-N67))*100,IF(AND(D65&lt;R$5,C65&lt;R67),C65/(N67-((D65-N$5)/(R$5-N$5))*(N67-R67))*100,IF(AND(D65&lt;V$5,C69&lt;V67),C65/(R67-((D65-R$5)/(V$5-R$5))*(R67-V67))*100,100)))))</f>
        <v>100</v>
      </c>
      <c r="E66" s="153" t="s">
        <v>23</v>
      </c>
      <c r="F66" s="57">
        <v>11200</v>
      </c>
      <c r="G66" s="140">
        <f>(G$78-G$42)/9+G62</f>
        <v>3.5166666666666657</v>
      </c>
      <c r="H66" s="194">
        <f t="shared" si="18"/>
        <v>3184.8341232227499</v>
      </c>
      <c r="I66" s="190">
        <f>IF($C65&gt;F65,3,IF($C65&gt;F66,2,IF($C65&gt;F67,1,0)))</f>
        <v>1</v>
      </c>
      <c r="J66" s="57">
        <v>11200</v>
      </c>
      <c r="K66" s="140">
        <f>(K$78-K$42)/9+K62</f>
        <v>3.2666666666666657</v>
      </c>
      <c r="L66" s="194">
        <f t="shared" si="19"/>
        <v>3428.5714285714294</v>
      </c>
      <c r="M66" s="190">
        <f>IF($C65&gt;J65,3,IF($C65&gt;J66,2,IF($C65&gt;J67,1,0)))</f>
        <v>1</v>
      </c>
      <c r="N66" s="57">
        <v>11200</v>
      </c>
      <c r="O66" s="140">
        <f>(O$78-O$42)/9+O62</f>
        <v>3.0166666666666657</v>
      </c>
      <c r="P66" s="194">
        <f t="shared" si="20"/>
        <v>3712.7071823204433</v>
      </c>
      <c r="Q66" s="190">
        <f>IF($C65&gt;N65,3,IF($C65&gt;N66,2,IF($C65&gt;N67,1,0)))</f>
        <v>1</v>
      </c>
      <c r="R66" s="57">
        <v>11200</v>
      </c>
      <c r="S66" s="140">
        <f>(S$78-S$42)/9+S62</f>
        <v>2.7666666666666657</v>
      </c>
      <c r="T66" s="201">
        <f t="shared" si="21"/>
        <v>4048.1927710843388</v>
      </c>
      <c r="U66" s="192">
        <f>IF($C65&gt;R65,3,IF($C65&gt;R66,2,IF($C65&gt;R67,1,0)))</f>
        <v>1</v>
      </c>
      <c r="V66" s="57">
        <v>11200</v>
      </c>
      <c r="W66" s="140">
        <f>(W$78-W$42)/9+W62</f>
        <v>2.5999999999999988</v>
      </c>
      <c r="X66" s="201">
        <f t="shared" si="22"/>
        <v>4307.6923076923094</v>
      </c>
      <c r="Y66" s="190">
        <f>IF($C65&gt;V65,3,IF($C65&gt;V66,2,IF($C65&gt;V67,1,0)))</f>
        <v>1</v>
      </c>
      <c r="Z66" s="57">
        <v>11200</v>
      </c>
      <c r="AA66" s="140">
        <f>(AA$78-AA$42)/9+AA62</f>
        <v>2.399999999999999</v>
      </c>
      <c r="AB66" s="201">
        <f t="shared" si="23"/>
        <v>4666.6666666666688</v>
      </c>
      <c r="AC66" s="189">
        <f>IF($C65&gt;Z65,3,IF($C65&gt;Z66,2,IF($C65&gt;Z67,1,0)))</f>
        <v>1</v>
      </c>
      <c r="AL66" s="23"/>
    </row>
    <row r="67" spans="1:38" ht="15.75" thickBot="1" x14ac:dyDescent="0.3">
      <c r="A67" s="186"/>
      <c r="B67" s="253"/>
      <c r="C67" s="14"/>
      <c r="D67" s="33">
        <f>C65/D64</f>
        <v>1820.5913916719128</v>
      </c>
      <c r="E67" s="154" t="s">
        <v>7</v>
      </c>
      <c r="F67" s="148">
        <f>(F$79-F$43)/9+F63</f>
        <v>5433.3333333333339</v>
      </c>
      <c r="G67" s="144">
        <f>(G$79-G$43)/9+G63</f>
        <v>4.0166666666666675</v>
      </c>
      <c r="H67" s="195">
        <f t="shared" si="18"/>
        <v>1352.6970954356846</v>
      </c>
      <c r="I67" s="191">
        <f>IF(I66=1,($C65-F67)/(F66-F67),IF(I66=2,($C65-F66)/(F65-F66),IF(I66=3,($C65-F65)/(F64-F65),0)))</f>
        <v>7.0749534228251906E-2</v>
      </c>
      <c r="J67" s="148">
        <f>(J$79-J$43)/9+J63</f>
        <v>4733.3333333333358</v>
      </c>
      <c r="K67" s="144">
        <f>(K$79-K$43)/9+K63</f>
        <v>3.1833333333333327</v>
      </c>
      <c r="L67" s="195">
        <f t="shared" si="19"/>
        <v>1486.910994764399</v>
      </c>
      <c r="M67" s="191">
        <f>IF(M66=1,($C65-J67)/(J66-J67),IF(M66=2,($C65-J66)/(J65-J66),IF(M66=3,($C65-J65)/(J64-J65),0)))</f>
        <v>0.17133850217261617</v>
      </c>
      <c r="N67" s="148">
        <f>(N$79-N$43)/9+N63</f>
        <v>4466.6666666666652</v>
      </c>
      <c r="O67" s="144">
        <f>(O$79-O$43)/9+O63</f>
        <v>2.75</v>
      </c>
      <c r="P67" s="195">
        <f t="shared" si="20"/>
        <v>1624.2424242424238</v>
      </c>
      <c r="Q67" s="191">
        <f>IF(Q66=1,($C65-N67)/(N66-N67),IF(Q66=2,($C65-N66)/(N65-N66),IF(Q66=3,($C65-N65)/(N64-N65),0)))</f>
        <v>0.20415677931429521</v>
      </c>
      <c r="R67" s="148">
        <f>(R$79-R$43)/9+R63</f>
        <v>4133.3333333333339</v>
      </c>
      <c r="S67" s="144">
        <f>(S$79-S$43)/9+S63</f>
        <v>2.2833333333333341</v>
      </c>
      <c r="T67" s="204">
        <f t="shared" si="21"/>
        <v>1810.2189781021893</v>
      </c>
      <c r="U67" s="191">
        <f>IF(U66=1,($C65-R67)/(R66-R67),IF(U66=2,($C65-R66)/(R65-R66),IF(U66=3,($C65-R65)/(R64-R65),0)))</f>
        <v>0.24169655387494143</v>
      </c>
      <c r="V67" s="148">
        <f>(V$79-V$43)/9+V63</f>
        <v>3666.6666666666679</v>
      </c>
      <c r="W67" s="144">
        <f>(W$79-W$43)/9+W63</f>
        <v>1.8666666666666667</v>
      </c>
      <c r="X67" s="204">
        <f t="shared" si="22"/>
        <v>1964.2857142857149</v>
      </c>
      <c r="Y67" s="191">
        <f>IF(Y66=1,($C65-V67)/(V66-V67),IF(Y66=2,($C65-V66)/(V65-V66),IF(Y66=3,($C65-V65)/(V64-V65),0)))</f>
        <v>0.28867110363490078</v>
      </c>
      <c r="Z67" s="148">
        <f>(Z$79-Z$43)/9+Z63</f>
        <v>3166.6666666666679</v>
      </c>
      <c r="AA67" s="144">
        <f>(AA$79-AA$43)/9+AA63</f>
        <v>1.416666666666667</v>
      </c>
      <c r="AB67" s="204">
        <f t="shared" si="23"/>
        <v>2235.294117647059</v>
      </c>
      <c r="AC67" s="191">
        <f>IF(AC66=1,($C65-Z67)/(Z66-Z67),IF(AC66=2,($C65-Z66)/(Z65-Z66),IF(AC66=3,($C65-Z65)/(Z64-Z65),0)))</f>
        <v>0.332944686396214</v>
      </c>
      <c r="AL67" s="23"/>
    </row>
    <row r="68" spans="1:38" x14ac:dyDescent="0.25">
      <c r="A68" s="186"/>
      <c r="B68" s="251">
        <v>0</v>
      </c>
      <c r="C68" s="34"/>
      <c r="D68" s="31">
        <f>IF(D69&gt;V$5,(1-(D69-V$5)/(Z$5-V$5))*(Y68-AC68)+AC68,IF(D69&gt;R$5,(1-(D69-R$5)/(V$5-R$5))*(U68-Y68)+Y68,IF(D69&gt;N$5,(1-(D69-N$5)/(R$5-N$5))*(Q68-U68)+U68,IF(D69&gt;J$5,(1-(D69-J$5)/(N$5-J$5))*(M68-Q68)+Q68,IF(D69&gt;F$5,(1-(D69-F$5)/(J$5-F$5))*(I68-M68)+M68,I68)))))</f>
        <v>3.3968239920869094</v>
      </c>
      <c r="E68" s="152" t="s">
        <v>6</v>
      </c>
      <c r="F68" s="147">
        <f>(F$76-F$40)/9+F64</f>
        <v>16411.111111111117</v>
      </c>
      <c r="G68" s="143">
        <f>(G$76-G$40)/9+G64</f>
        <v>3.1277777777777764</v>
      </c>
      <c r="H68" s="193">
        <f t="shared" si="18"/>
        <v>5246.891651865013</v>
      </c>
      <c r="I68" s="16">
        <f>IF(I70=0,G71,IF(I70=1,(G70-G71)*I71+G71,IF(I70=2,(G69-G70)*I71+G70,IF(I70=3,(G68-G69)*I71+G69,G68))))</f>
        <v>4.0737071814715966</v>
      </c>
      <c r="J68" s="147">
        <f>(J$76-J$40)/9+J64</f>
        <v>16211.111111111117</v>
      </c>
      <c r="K68" s="143">
        <f>(K$76-K$40)/9+K64</f>
        <v>2.8888888888888875</v>
      </c>
      <c r="L68" s="193">
        <f t="shared" si="19"/>
        <v>5611.5384615384664</v>
      </c>
      <c r="M68" s="16">
        <f>IF(M70=0,K71,IF(M70=1,(K70-K71)*M71+K71,IF(M70=2,(K69-K70)*M71+K70,IF(M70=3,(K68-K69)*M71+K69,K68))))</f>
        <v>3.3359189732060286</v>
      </c>
      <c r="N68" s="147">
        <f>(N$76-N$40)/9+N64</f>
        <v>15933.333333333338</v>
      </c>
      <c r="O68" s="143">
        <f>(O$76-O$40)/9+O64</f>
        <v>2.6499999999999986</v>
      </c>
      <c r="P68" s="193">
        <f t="shared" si="20"/>
        <v>6012.5786163522062</v>
      </c>
      <c r="Q68" s="16">
        <f>IF(Q70=0,O71,IF(Q70=1,(O70-O71)*Q71+O71,IF(Q70=2,(O69-O70)*Q71+O70,IF(Q70=3,(O68-O69)*Q71+O69,O68))))</f>
        <v>2.8955735071154711</v>
      </c>
      <c r="R68" s="147">
        <f>(R$76-R$40)/9+R64</f>
        <v>15733.333333333338</v>
      </c>
      <c r="S68" s="143">
        <f>(S$76-S$40)/9+S64</f>
        <v>2.4111111111111101</v>
      </c>
      <c r="T68" s="203">
        <f t="shared" si="21"/>
        <v>6525.3456221198203</v>
      </c>
      <c r="U68" s="16">
        <f>IF(U70=0,S71,IF(U70=1,(S70-S71)*U71+S71,IF(U70=2,(S69-S70)*U71+S70,IF(U70=3,(S68-S69)*U71+S69,S68))))</f>
        <v>2.444690379562763</v>
      </c>
      <c r="V68" s="147">
        <f>(V$76-V$40)/9+V64</f>
        <v>15011.111111111117</v>
      </c>
      <c r="W68" s="143">
        <f>(W$76-W$40)/9+W64</f>
        <v>2.3611111111111098</v>
      </c>
      <c r="X68" s="203">
        <f t="shared" si="22"/>
        <v>6357.6470588235352</v>
      </c>
      <c r="Y68" s="16">
        <f>IF(Y70=0,W71,IF(Y70=1,(W70-W71)*Y71+W71,IF(Y70=2,(W69-W70)*Y71+W70,IF(Y70=3,(W68-W69)*Y71+W69,W68))))</f>
        <v>2.1059859369849967</v>
      </c>
      <c r="Z68" s="147">
        <f>(Z$76-Z$40)/9+Z64</f>
        <v>14233.333333333338</v>
      </c>
      <c r="AA68" s="143">
        <f>(AA$76-AA$40)/9+AA64</f>
        <v>2.2611111111111102</v>
      </c>
      <c r="AB68" s="203">
        <f t="shared" si="23"/>
        <v>6294.8402948402991</v>
      </c>
      <c r="AC68" s="16">
        <f>IF(AC70=0,AA71,IF(AC70=1,(AA70-AA71)*AC71+AA71,IF(AC70=2,(AA69-AA70)*AC71+AA70,IF(AC70=3,(AA68-AA69)*AC71+AA69,AA68))))</f>
        <v>1.751545294292713</v>
      </c>
      <c r="AE68" s="23"/>
      <c r="AF68" s="23"/>
      <c r="AG68" s="23"/>
      <c r="AH68" s="23"/>
      <c r="AI68" s="23"/>
      <c r="AJ68" s="23"/>
      <c r="AK68" s="23"/>
      <c r="AL68" s="23"/>
    </row>
    <row r="69" spans="1:38" x14ac:dyDescent="0.25">
      <c r="A69" s="186"/>
      <c r="B69" s="252"/>
      <c r="C69" s="13">
        <f>C$1/(21-E$1)*(C$4-B68)</f>
        <v>5533.8842975206617</v>
      </c>
      <c r="D69" s="32">
        <f>(C69/P$1)^(1/1.3)*50+C$4+$C$2/2+$N$2/100*5</f>
        <v>34.174491836565679</v>
      </c>
      <c r="E69" s="153" t="s">
        <v>22</v>
      </c>
      <c r="F69" s="57">
        <v>14000</v>
      </c>
      <c r="G69" s="140">
        <f>(G$77-G$41)/9+G65</f>
        <v>3.3222222222222211</v>
      </c>
      <c r="H69" s="194">
        <f t="shared" si="18"/>
        <v>4214.0468227424763</v>
      </c>
      <c r="I69" s="76">
        <f>$C69/I68</f>
        <v>1358.4393897259908</v>
      </c>
      <c r="J69" s="57">
        <v>14000</v>
      </c>
      <c r="K69" s="140">
        <f>(K$77-K$41)/9+K65</f>
        <v>3.0722222222222211</v>
      </c>
      <c r="L69" s="194">
        <f t="shared" si="19"/>
        <v>4556.9620253164576</v>
      </c>
      <c r="M69" s="76">
        <f>$C69/M68</f>
        <v>1658.8785105299635</v>
      </c>
      <c r="N69" s="57">
        <v>14000</v>
      </c>
      <c r="O69" s="140">
        <f>(O$77-O$41)/9+O65</f>
        <v>2.8222222222222211</v>
      </c>
      <c r="P69" s="194">
        <f t="shared" si="20"/>
        <v>4960.6299212598442</v>
      </c>
      <c r="Q69" s="76">
        <f>$C69/Q68</f>
        <v>1911.1531045307283</v>
      </c>
      <c r="R69" s="57">
        <v>14000</v>
      </c>
      <c r="S69" s="140">
        <f>(S$77-S$41)/9+S65</f>
        <v>2.5722222222222211</v>
      </c>
      <c r="T69" s="201">
        <f t="shared" si="21"/>
        <v>5442.7645788336959</v>
      </c>
      <c r="U69" s="76">
        <f>$C69/U68</f>
        <v>2263.6340142633549</v>
      </c>
      <c r="V69" s="57">
        <v>14000</v>
      </c>
      <c r="W69" s="140">
        <f>(W$77-W$41)/9+W65</f>
        <v>2.4611111111111099</v>
      </c>
      <c r="X69" s="201">
        <f t="shared" si="22"/>
        <v>5688.4875846501154</v>
      </c>
      <c r="Y69" s="76">
        <f>$C69/Y68</f>
        <v>2627.6929016169806</v>
      </c>
      <c r="Z69" s="57">
        <v>14000</v>
      </c>
      <c r="AA69" s="140">
        <f>(AA$77-AA$41)/9+AA65</f>
        <v>2.2999999999999989</v>
      </c>
      <c r="AB69" s="201">
        <f t="shared" si="23"/>
        <v>6086.9565217391337</v>
      </c>
      <c r="AC69" s="76">
        <f>$C69/AC68</f>
        <v>3159.4297421553606</v>
      </c>
      <c r="AL69" s="23"/>
    </row>
    <row r="70" spans="1:38" x14ac:dyDescent="0.25">
      <c r="A70" s="186"/>
      <c r="B70" s="252"/>
      <c r="C70" s="13"/>
      <c r="D70" s="39">
        <f>IF(AND(D69&lt;F$5,C69&lt;F71),C69/F71*100,IF(AND(D69&lt;J$5,C69&lt;J71),C69/(F71-((D69-F$5)/(J$5-F$5))*(F71-J71))*100,IF(AND(D69&lt;N$5,C69&lt;N71),C69/(J71-((D69-J$5)/(N$5-J$5))*(J71-N71))*100,IF(AND(D69&lt;R$5,C69&lt;R71),C69/(N71-((D69-N$5)/(R$5-N$5))*(N71-R71))*100,IF(AND(D69&lt;V$5,C73&lt;V71),C69/(R71-((D69-R$5)/(V$5-R$5))*(R71-V71))*100,100)))))</f>
        <v>100</v>
      </c>
      <c r="E70" s="153" t="s">
        <v>23</v>
      </c>
      <c r="F70" s="57">
        <v>11200</v>
      </c>
      <c r="G70" s="140">
        <f>(G$78-G$42)/9+G66</f>
        <v>3.56111111111111</v>
      </c>
      <c r="H70" s="194">
        <f t="shared" si="18"/>
        <v>3145.0858034321382</v>
      </c>
      <c r="I70" s="190">
        <f>IF($C69&gt;F69,3,IF($C69&gt;F70,2,IF($C69&gt;F71,1,0)))</f>
        <v>1</v>
      </c>
      <c r="J70" s="57">
        <v>11200</v>
      </c>
      <c r="K70" s="140">
        <f>(K$78-K$42)/9+K66</f>
        <v>3.31111111111111</v>
      </c>
      <c r="L70" s="194">
        <f t="shared" si="19"/>
        <v>3382.5503355704709</v>
      </c>
      <c r="M70" s="190">
        <f>IF($C69&gt;J69,3,IF($C69&gt;J70,2,IF($C69&gt;J71,1,0)))</f>
        <v>1</v>
      </c>
      <c r="N70" s="57">
        <v>11200</v>
      </c>
      <c r="O70" s="140">
        <f>(O$78-O$42)/9+O66</f>
        <v>3.06111111111111</v>
      </c>
      <c r="P70" s="194">
        <f t="shared" si="20"/>
        <v>3658.8021778584407</v>
      </c>
      <c r="Q70" s="190">
        <f>IF($C69&gt;N69,3,IF($C69&gt;N70,2,IF($C69&gt;N71,1,0)))</f>
        <v>1</v>
      </c>
      <c r="R70" s="57">
        <v>11200</v>
      </c>
      <c r="S70" s="140">
        <f>(S$78-S$42)/9+S66</f>
        <v>2.81111111111111</v>
      </c>
      <c r="T70" s="201">
        <f t="shared" si="21"/>
        <v>3984.1897233201598</v>
      </c>
      <c r="U70" s="192">
        <f>IF($C69&gt;R69,3,IF($C69&gt;R70,2,IF($C69&gt;R71,1,0)))</f>
        <v>1</v>
      </c>
      <c r="V70" s="57">
        <v>11200</v>
      </c>
      <c r="W70" s="140">
        <f>(W$78-W$42)/9+W66</f>
        <v>2.6499999999999986</v>
      </c>
      <c r="X70" s="201">
        <f t="shared" si="22"/>
        <v>4226.4150943396253</v>
      </c>
      <c r="Y70" s="190">
        <f>IF($C69&gt;V69,3,IF($C69&gt;V70,2,IF($C69&gt;V71,1,0)))</f>
        <v>1</v>
      </c>
      <c r="Z70" s="57">
        <v>11200</v>
      </c>
      <c r="AA70" s="140">
        <f>(AA$78-AA$42)/9+AA66</f>
        <v>2.4499999999999988</v>
      </c>
      <c r="AB70" s="201">
        <f t="shared" si="23"/>
        <v>4571.4285714285734</v>
      </c>
      <c r="AC70" s="189">
        <f>IF($C69&gt;Z69,3,IF($C69&gt;Z70,2,IF($C69&gt;Z71,1,0)))</f>
        <v>1</v>
      </c>
      <c r="AL70" s="23"/>
    </row>
    <row r="71" spans="1:38" ht="15.75" thickBot="1" x14ac:dyDescent="0.3">
      <c r="A71" s="186"/>
      <c r="B71" s="253"/>
      <c r="C71" s="35"/>
      <c r="D71" s="33">
        <f>C69/D68</f>
        <v>1629.1348360739778</v>
      </c>
      <c r="E71" s="154" t="s">
        <v>7</v>
      </c>
      <c r="F71" s="148">
        <f>(F$79-F$43)/9+F67</f>
        <v>5488.8888888888896</v>
      </c>
      <c r="G71" s="144">
        <f>(G$79-G$43)/9+G67</f>
        <v>4.0777777777777784</v>
      </c>
      <c r="H71" s="195">
        <f t="shared" si="18"/>
        <v>1346.0490463215258</v>
      </c>
      <c r="I71" s="191">
        <f>IF(I70=1,($C69-F71)/(F70-F71),IF(I70=2,($C69-F70)/(F69-F70),IF(I70=3,($C69-F69)/(F68-F69),0)))</f>
        <v>7.878573495835579E-3</v>
      </c>
      <c r="J71" s="148">
        <f>(J$79-J$43)/9+J67</f>
        <v>4855.5555555555584</v>
      </c>
      <c r="K71" s="144">
        <f>(K$79-K$43)/9+K67</f>
        <v>3.3388888888888881</v>
      </c>
      <c r="L71" s="195">
        <f t="shared" si="19"/>
        <v>1454.2429284525801</v>
      </c>
      <c r="M71" s="191">
        <f>IF(M70=1,($C69-J71)/(J70-J71),IF(M70=2,($C69-J70)/(J69-J70),IF(M70=3,($C69-J69)/(J68-J69),0)))</f>
        <v>0.10691696458294102</v>
      </c>
      <c r="N71" s="148">
        <f>(N$79-N$43)/9+N67</f>
        <v>4544.4444444444425</v>
      </c>
      <c r="O71" s="144">
        <f>(O$79-O$43)/9+O67</f>
        <v>2.8666666666666667</v>
      </c>
      <c r="P71" s="195">
        <f t="shared" si="20"/>
        <v>1585.2713178294566</v>
      </c>
      <c r="Q71" s="191">
        <f>IF(Q70=1,($C69-N71)/(N70-N71),IF(Q70=2,($C69-N70)/(N69-N70),IF(Q70=3,($C69-N69)/(N68-N69),0)))</f>
        <v>0.14866375087956543</v>
      </c>
      <c r="R71" s="148">
        <f>(R$79-R$43)/9+R67</f>
        <v>4155.5555555555566</v>
      </c>
      <c r="S71" s="144">
        <f>(S$79-S$43)/9+S67</f>
        <v>2.3555555555555565</v>
      </c>
      <c r="T71" s="204">
        <f t="shared" si="21"/>
        <v>1764.1509433962262</v>
      </c>
      <c r="U71" s="191">
        <f>IF(U70=1,($C69-R71)/(R70-R71),IF(U70=2,($C69-R70)/(R69-R70),IF(U70=3,($C69-R69)/(R68-R69),0)))</f>
        <v>0.19566180879630832</v>
      </c>
      <c r="V71" s="148">
        <f>(V$79-V$43)/9+V67</f>
        <v>3677.7777777777792</v>
      </c>
      <c r="W71" s="144">
        <f>(W$79-W$43)/9+W67</f>
        <v>1.9277777777777778</v>
      </c>
      <c r="X71" s="204">
        <f t="shared" si="22"/>
        <v>1907.7809798270901</v>
      </c>
      <c r="Y71" s="191">
        <f>IF(Y70=1,($C69-V71)/(V70-V71),IF(Y70=2,($C69-V70)/(V69-V70),IF(Y70=3,($C69-V69)/(V68-V69),0)))</f>
        <v>0.24674975890230347</v>
      </c>
      <c r="Z71" s="148">
        <f>(Z$79-Z$43)/9+Z67</f>
        <v>3177.7777777777792</v>
      </c>
      <c r="AA71" s="144">
        <f>(AA$79-AA$43)/9+AA67</f>
        <v>1.4611111111111115</v>
      </c>
      <c r="AB71" s="204">
        <f t="shared" si="23"/>
        <v>2174.9049429657798</v>
      </c>
      <c r="AC71" s="191">
        <f>IF(AC70=1,($C69-Z71)/(Z70-Z71),IF(AC70=2,($C69-Z70)/(Z69-Z70),IF(AC70=3,($C69-Z69)/(Z68-Z69),0)))</f>
        <v>0.29369748861060868</v>
      </c>
      <c r="AL71" s="23"/>
    </row>
    <row r="72" spans="1:38" x14ac:dyDescent="0.25">
      <c r="A72" s="186"/>
      <c r="B72" s="251">
        <v>1</v>
      </c>
      <c r="C72" s="25"/>
      <c r="D72" s="31">
        <f>IF(D73&gt;V$5,(1-(D73-V$5)/(Z$5-V$5))*(Y72-AC72)+AC72,IF(D73&gt;R$5,(1-(D73-R$5)/(V$5-R$5))*(U72-Y72)+Y72,IF(D73&gt;N$5,(1-(D73-N$5)/(R$5-N$5))*(Q72-U72)+U72,IF(D73&gt;J$5,(1-(D73-J$5)/(N$5-J$5))*(M72-Q72)+Q72,IF(D73&gt;F$5,(1-(D73-F$5)/(J$5-F$5))*(I72-M72)+M72,I72)))))</f>
        <v>3.5877750170506673</v>
      </c>
      <c r="E72" s="152" t="s">
        <v>6</v>
      </c>
      <c r="F72" s="147">
        <f>(F$76-F$40)/9+F68</f>
        <v>16455.555555555562</v>
      </c>
      <c r="G72" s="143">
        <f>(G$76-G$40)/9+G68</f>
        <v>3.1888888888888873</v>
      </c>
      <c r="H72" s="193">
        <f t="shared" si="18"/>
        <v>5160.278745644604</v>
      </c>
      <c r="I72" s="16">
        <f>IF(I74=0,G75,IF(I74=1,(G74-G75)*I75+G75,IF(I74=2,(G73-G74)*I75+G74,IF(I74=3,(G72-G73)*I75+G73,G72))))</f>
        <v>4.1388888888888893</v>
      </c>
      <c r="J72" s="147">
        <f>(J$76-J$40)/9+J68</f>
        <v>16255.555555555562</v>
      </c>
      <c r="K72" s="143">
        <f>(K$76-K$40)/9+K68</f>
        <v>2.9444444444444429</v>
      </c>
      <c r="L72" s="193">
        <f t="shared" si="19"/>
        <v>5520.7547169811369</v>
      </c>
      <c r="M72" s="16">
        <f>IF(M74=0,K75,IF(M74=1,(K74-K75)*M75+K75,IF(M74=2,(K73-K74)*M75+K74,IF(M74=3,(K72-K73)*M75+K73,K72))))</f>
        <v>3.4888938082119894</v>
      </c>
      <c r="N72" s="147">
        <f>(N$76-N$40)/9+N68</f>
        <v>15966.666666666672</v>
      </c>
      <c r="O72" s="143">
        <f>(O$76-O$40)/9+O68</f>
        <v>2.6999999999999984</v>
      </c>
      <c r="P72" s="193">
        <f t="shared" si="20"/>
        <v>5913.5802469135851</v>
      </c>
      <c r="Q72" s="16">
        <f>IF(Q74=0,O75,IF(Q74=1,(O74-O75)*Q75+O75,IF(Q74=2,(O73-O74)*Q75+O74,IF(Q74=3,(O72-O73)*Q75+O73,O72))))</f>
        <v>2.9945604695604695</v>
      </c>
      <c r="R72" s="147">
        <f>(R$76-R$40)/9+R68</f>
        <v>15766.666666666672</v>
      </c>
      <c r="S72" s="143">
        <f>(S$76-S$40)/9+S68</f>
        <v>2.4555555555555544</v>
      </c>
      <c r="T72" s="203">
        <f t="shared" si="21"/>
        <v>6420.8144796380138</v>
      </c>
      <c r="U72" s="16">
        <f>IF(U74=0,S75,IF(U74=1,(S74-S75)*U75+S75,IF(U74=2,(S73-S74)*U75+S74,IF(U74=3,(S72-S73)*U75+S73,S72))))</f>
        <v>2.4916602736222995</v>
      </c>
      <c r="V72" s="147">
        <f>(V$76-V$40)/9+V68</f>
        <v>15055.555555555562</v>
      </c>
      <c r="W72" s="143">
        <f>(W$76-W$40)/9+W68</f>
        <v>2.4055555555555541</v>
      </c>
      <c r="X72" s="203">
        <f t="shared" si="22"/>
        <v>6258.6605080831478</v>
      </c>
      <c r="Y72" s="16">
        <f>IF(Y74=0,W75,IF(Y74=1,(W74-W75)*Y75+W75,IF(Y74=2,(W73-W74)*Y75+W74,IF(Y74=3,(W72-W73)*Y75+W73,W72))))</f>
        <v>2.1344564526382706</v>
      </c>
      <c r="Z72" s="147">
        <f>(Z$76-Z$40)/9+Z68</f>
        <v>14266.666666666672</v>
      </c>
      <c r="AA72" s="143">
        <f>(AA$76-AA$40)/9+AA68</f>
        <v>2.3055555555555545</v>
      </c>
      <c r="AB72" s="203">
        <f t="shared" si="23"/>
        <v>6187.9518072289211</v>
      </c>
      <c r="AC72" s="16">
        <f>IF(AC74=0,AA75,IF(AC74=1,(AA74-AA75)*AC75+AA75,IF(AC74=2,(AA73-AA74)*AC75+AA74,IF(AC74=3,(AA72-AA73)*AC75+AA73,AA72))))</f>
        <v>1.7584839696931487</v>
      </c>
      <c r="AE72" s="23"/>
      <c r="AF72" s="23"/>
      <c r="AG72" s="23"/>
      <c r="AH72" s="23"/>
      <c r="AI72" s="23"/>
      <c r="AJ72" s="23"/>
      <c r="AK72" s="23"/>
      <c r="AL72" s="23"/>
    </row>
    <row r="73" spans="1:38" x14ac:dyDescent="0.25">
      <c r="A73" s="186"/>
      <c r="B73" s="252"/>
      <c r="C73" s="13">
        <f>C$1/(21-E$1)*(C$4-B72)</f>
        <v>5226.4462809917359</v>
      </c>
      <c r="D73" s="32">
        <f>(C73/P$1)^(1/1.3)*50+C$4+$C$2/2+$N$2/100*5</f>
        <v>33.478739120060666</v>
      </c>
      <c r="E73" s="153" t="s">
        <v>22</v>
      </c>
      <c r="F73" s="57">
        <v>14000</v>
      </c>
      <c r="G73" s="140">
        <f>(G$77-G$41)/9+G69</f>
        <v>3.3611111111111098</v>
      </c>
      <c r="H73" s="194">
        <f t="shared" si="18"/>
        <v>4165.289256198349</v>
      </c>
      <c r="I73" s="76">
        <f>$C73/I72</f>
        <v>1262.7655444006878</v>
      </c>
      <c r="J73" s="57">
        <v>14000</v>
      </c>
      <c r="K73" s="140">
        <f>(K$77-K$41)/9+K69</f>
        <v>3.1111111111111098</v>
      </c>
      <c r="L73" s="194">
        <f t="shared" si="19"/>
        <v>4500.0000000000018</v>
      </c>
      <c r="M73" s="76">
        <f>$C73/M72</f>
        <v>1498.0238918966177</v>
      </c>
      <c r="N73" s="57">
        <v>14000</v>
      </c>
      <c r="O73" s="140">
        <f>(O$77-O$41)/9+O69</f>
        <v>2.8611111111111098</v>
      </c>
      <c r="P73" s="194">
        <f t="shared" si="20"/>
        <v>4893.2038834951481</v>
      </c>
      <c r="Q73" s="76">
        <f>$C73/Q72</f>
        <v>1745.3133219777174</v>
      </c>
      <c r="R73" s="57">
        <v>14000</v>
      </c>
      <c r="S73" s="140">
        <f>(S$77-S$41)/9+S69</f>
        <v>2.6111111111111098</v>
      </c>
      <c r="T73" s="201">
        <f t="shared" si="21"/>
        <v>5361.7021276595769</v>
      </c>
      <c r="U73" s="76">
        <f>$C73/U72</f>
        <v>2097.5757956736566</v>
      </c>
      <c r="V73" s="57">
        <v>14000</v>
      </c>
      <c r="W73" s="140">
        <f>(W$77-W$41)/9+W69</f>
        <v>2.5055555555555542</v>
      </c>
      <c r="X73" s="201">
        <f t="shared" si="22"/>
        <v>5587.5831485587614</v>
      </c>
      <c r="Y73" s="76">
        <f>$C73/Y72</f>
        <v>2448.6075949367091</v>
      </c>
      <c r="Z73" s="57">
        <v>14000</v>
      </c>
      <c r="AA73" s="140">
        <f>(AA$77-AA$41)/9+AA69</f>
        <v>2.3499999999999988</v>
      </c>
      <c r="AB73" s="201">
        <f t="shared" si="23"/>
        <v>5957.4468085106419</v>
      </c>
      <c r="AC73" s="76">
        <f>$C73/AC72</f>
        <v>2972.1318880738722</v>
      </c>
      <c r="AL73" s="23"/>
    </row>
    <row r="74" spans="1:38" x14ac:dyDescent="0.25">
      <c r="A74" s="186"/>
      <c r="B74" s="252"/>
      <c r="C74" s="13"/>
      <c r="D74" s="39">
        <f>IF(AND(D73&lt;F$5,C73&lt;F75),C73/F75*100,IF(AND(D73&lt;J$5,C73&lt;J75),C73/(F75-((D73-F$5)/(J$5-F$5))*(F75-J75))*100,IF(AND(D73&lt;N$5,C73&lt;N75),C73/(J75-((D73-J$5)/(N$5-J$5))*(J75-N75))*100,IF(AND(D73&lt;R$5,C73&lt;R75),C73/(N75-((D73-N$5)/(R$5-N$5))*(N75-R75))*100,IF(AND(D73&lt;V$5,C77&lt;V75),C73/(R75-((D73-R$5)/(V$5-R$5))*(R75-V75))*100,100)))))</f>
        <v>100</v>
      </c>
      <c r="E74" s="153" t="s">
        <v>23</v>
      </c>
      <c r="F74" s="57">
        <v>11200</v>
      </c>
      <c r="G74" s="140">
        <f>(G$78-G$42)/9+G70</f>
        <v>3.6055555555555543</v>
      </c>
      <c r="H74" s="194">
        <f t="shared" si="18"/>
        <v>3106.3174114021581</v>
      </c>
      <c r="I74" s="190">
        <f>IF($C73&gt;F73,3,IF($C73&gt;F74,2,IF($C73&gt;F75,1,0)))</f>
        <v>0</v>
      </c>
      <c r="J74" s="57">
        <v>11200</v>
      </c>
      <c r="K74" s="140">
        <f>(K$78-K$42)/9+K70</f>
        <v>3.3555555555555543</v>
      </c>
      <c r="L74" s="194">
        <f t="shared" si="19"/>
        <v>3337.748344370862</v>
      </c>
      <c r="M74" s="190">
        <f>IF($C73&gt;J73,3,IF($C73&gt;J74,2,IF($C73&gt;J75,1,0)))</f>
        <v>1</v>
      </c>
      <c r="N74" s="57">
        <v>11200</v>
      </c>
      <c r="O74" s="140">
        <f>(O$78-O$42)/9+O70</f>
        <v>3.1055555555555543</v>
      </c>
      <c r="P74" s="194">
        <f t="shared" si="20"/>
        <v>3606.440071556352</v>
      </c>
      <c r="Q74" s="190">
        <f>IF($C73&gt;N73,3,IF($C73&gt;N74,2,IF($C73&gt;N75,1,0)))</f>
        <v>1</v>
      </c>
      <c r="R74" s="57">
        <v>11200</v>
      </c>
      <c r="S74" s="140">
        <f>(S$78-S$42)/9+S70</f>
        <v>2.8555555555555543</v>
      </c>
      <c r="T74" s="201">
        <f t="shared" si="21"/>
        <v>3922.1789883268498</v>
      </c>
      <c r="U74" s="192">
        <f>IF($C73&gt;R73,3,IF($C73&gt;R74,2,IF($C73&gt;R75,1,0)))</f>
        <v>1</v>
      </c>
      <c r="V74" s="57">
        <v>11200</v>
      </c>
      <c r="W74" s="140">
        <f>(W$78-W$42)/9+W70</f>
        <v>2.6999999999999984</v>
      </c>
      <c r="X74" s="201">
        <f t="shared" si="22"/>
        <v>4148.1481481481505</v>
      </c>
      <c r="Y74" s="190">
        <f>IF($C73&gt;V73,3,IF($C73&gt;V74,2,IF($C73&gt;V75,1,0)))</f>
        <v>1</v>
      </c>
      <c r="Z74" s="57">
        <v>11200</v>
      </c>
      <c r="AA74" s="140">
        <f>(AA$78-AA$42)/9+AA70</f>
        <v>2.4999999999999987</v>
      </c>
      <c r="AB74" s="201">
        <f t="shared" si="23"/>
        <v>4480.0000000000027</v>
      </c>
      <c r="AC74" s="189">
        <f>IF($C73&gt;Z73,3,IF($C73&gt;Z74,2,IF($C73&gt;Z75,1,0)))</f>
        <v>1</v>
      </c>
      <c r="AL74" s="23"/>
    </row>
    <row r="75" spans="1:38" ht="15.75" thickBot="1" x14ac:dyDescent="0.3">
      <c r="A75" s="186"/>
      <c r="B75" s="253"/>
      <c r="C75" s="14"/>
      <c r="D75" s="33">
        <f>C73/D72</f>
        <v>1456.7374643486255</v>
      </c>
      <c r="E75" s="154" t="s">
        <v>7</v>
      </c>
      <c r="F75" s="148">
        <f>(F$79-F$43)/9+F71</f>
        <v>5544.4444444444453</v>
      </c>
      <c r="G75" s="144">
        <f>(G$79-G$43)/9+G71</f>
        <v>4.1388888888888893</v>
      </c>
      <c r="H75" s="195">
        <f t="shared" si="18"/>
        <v>1339.5973154362416</v>
      </c>
      <c r="I75" s="191">
        <f>IF(I74=1,($C73-F75)/(F74-F75),IF(I74=2,($C73-F74)/(F73-F74),IF(I74=3,($C73-F73)/(F72-F73),0)))</f>
        <v>0</v>
      </c>
      <c r="J75" s="148">
        <f>(J$79-J$43)/9+J71</f>
        <v>4977.777777777781</v>
      </c>
      <c r="K75" s="144">
        <f>(K$79-K$43)/9+K71</f>
        <v>3.4944444444444436</v>
      </c>
      <c r="L75" s="195">
        <f t="shared" si="19"/>
        <v>1424.4833068362493</v>
      </c>
      <c r="M75" s="191">
        <f>IF(M74=1,($C73-J75)/(J74-J75),IF(M74=2,($C73-J74)/(J73-J74),IF(M74=3,($C73-J73)/(J72-J73),0)))</f>
        <v>3.9964580873671336E-2</v>
      </c>
      <c r="N75" s="148">
        <f>(N$79-N$43)/9+N71</f>
        <v>4622.2222222222199</v>
      </c>
      <c r="O75" s="144">
        <f>(O$79-O$43)/9+O71</f>
        <v>2.9833333333333334</v>
      </c>
      <c r="P75" s="195">
        <f t="shared" si="20"/>
        <v>1549.3482309124759</v>
      </c>
      <c r="Q75" s="191">
        <f>IF(Q74=1,($C73-N75)/(N74-N75),IF(Q74=2,($C73-N74)/(N73-N74),IF(Q74=3,($C73-N73)/(N72-N73),0)))</f>
        <v>9.1858387312933137E-2</v>
      </c>
      <c r="R75" s="148">
        <f>(R$79-R$43)/9+R71</f>
        <v>4177.7777777777792</v>
      </c>
      <c r="S75" s="144">
        <f>(S$79-S$43)/9+S71</f>
        <v>2.4277777777777789</v>
      </c>
      <c r="T75" s="204">
        <f t="shared" si="21"/>
        <v>1720.8237986270021</v>
      </c>
      <c r="U75" s="191">
        <f>IF(U74=1,($C73-R75)/(R74-R75),IF(U74=2,($C73-R74)/(R73-R74),IF(U74=3,($C73-R73)/(R72-R73),0)))</f>
        <v>0.14933570457160777</v>
      </c>
      <c r="V75" s="148">
        <f>(V$79-V$43)/9+V71</f>
        <v>3688.8888888888905</v>
      </c>
      <c r="W75" s="144">
        <f>(W$79-W$43)/9+W71</f>
        <v>1.9888888888888889</v>
      </c>
      <c r="X75" s="204">
        <f t="shared" si="22"/>
        <v>1854.748603351956</v>
      </c>
      <c r="Y75" s="191">
        <f>IF(Y74=1,($C73-V75)/(V74-V75),IF(Y74=2,($C73-V74)/(V73-V74),IF(Y74=3,($C73-V73)/(V72-V73),0)))</f>
        <v>0.20470438652256823</v>
      </c>
      <c r="Z75" s="148">
        <f>(Z$79-Z$43)/9+Z71</f>
        <v>3188.8888888888905</v>
      </c>
      <c r="AA75" s="144">
        <f>(AA$79-AA$43)/9+AA71</f>
        <v>1.505555555555556</v>
      </c>
      <c r="AB75" s="204">
        <f t="shared" si="23"/>
        <v>2118.0811808118087</v>
      </c>
      <c r="AC75" s="191">
        <f>IF(AC74=1,($C73-Z75)/(Z74-Z75),IF(AC74=2,($C73-Z74)/(Z73-Z74),IF(AC74=3,($C73-Z73)/(Z72-Z73),0)))</f>
        <v>0.25434142203780324</v>
      </c>
      <c r="AL75" s="23"/>
    </row>
    <row r="76" spans="1:38" ht="15.75" customHeight="1" x14ac:dyDescent="0.25">
      <c r="A76" s="256" t="s">
        <v>72</v>
      </c>
      <c r="B76" s="251">
        <v>2</v>
      </c>
      <c r="C76" s="26"/>
      <c r="D76" s="31">
        <f>IF(D77&gt;V$5,(1-(D77-V$5)/(Z$5-V$5))*(Y76-AC76)+AC76,IF(D77&gt;R$5,(1-(D77-R$5)/(V$5-R$5))*(U76-Y76)+Y76,IF(D77&gt;N$5,(1-(D77-N$5)/(R$5-N$5))*(Q76-U76)+U76,IF(D77&gt;J$5,(1-(D77-J$5)/(N$5-J$5))*(M76-Q76)+Q76,IF(D77&gt;F$5,(1-(D77-F$5)/(J$5-F$5))*(I76-M76)+M76,I76)))))</f>
        <v>3.7724590821147519</v>
      </c>
      <c r="E76" s="152" t="s">
        <v>6</v>
      </c>
      <c r="F76" s="56">
        <v>16500</v>
      </c>
      <c r="G76" s="94">
        <v>3.25</v>
      </c>
      <c r="H76" s="193">
        <f>F76/G76</f>
        <v>5076.9230769230771</v>
      </c>
      <c r="I76" s="16">
        <f>IF(I78=0,G79,IF(I78=1,(G78-G79)*I79+G79,IF(I78=2,(G77-G78)*I79+G78,IF(I78=3,(G76-G77)*I79+G77,G76))))</f>
        <v>4.2</v>
      </c>
      <c r="J76" s="56">
        <v>16300</v>
      </c>
      <c r="K76" s="4">
        <v>3</v>
      </c>
      <c r="L76" s="193">
        <f>J76/K76</f>
        <v>5433.333333333333</v>
      </c>
      <c r="M76" s="16">
        <f>IF(M78=0,K79,IF(M78=1,(K78-K79)*M79+K79,IF(M78=2,(K77-K78)*M79+K78,IF(M78=3,(K76-K77)*M79+K77,K76))))</f>
        <v>3.65</v>
      </c>
      <c r="N76" s="56">
        <v>16000</v>
      </c>
      <c r="O76" s="4">
        <v>2.75</v>
      </c>
      <c r="P76" s="193">
        <f>N76/O76</f>
        <v>5818.181818181818</v>
      </c>
      <c r="Q76" s="16">
        <f>IF(Q78=0,O79,IF(Q78=1,(O78-O79)*Q79+O79,IF(Q78=2,(O77-O78)*Q79+O78,IF(Q78=3,(O76-O77)*Q79+O77,O76))))</f>
        <v>3.1016846789574064</v>
      </c>
      <c r="R76" s="56">
        <v>15800</v>
      </c>
      <c r="S76" s="4">
        <v>2.5</v>
      </c>
      <c r="T76" s="203">
        <f>R76/S76</f>
        <v>6320</v>
      </c>
      <c r="U76" s="16">
        <f>IF(U78=0,S79,IF(U78=1,(S78-S79)*U79+S79,IF(U78=2,(S77-S78)*U79+S78,IF(U78=3,(S76-S77)*U79+S77,S76))))</f>
        <v>2.5410861865407322</v>
      </c>
      <c r="V76" s="56">
        <v>15100</v>
      </c>
      <c r="W76" s="4">
        <v>2.4500000000000002</v>
      </c>
      <c r="X76" s="203">
        <f>V76/W76</f>
        <v>6163.2653061224482</v>
      </c>
      <c r="Y76" s="16">
        <f>IF(Y78=0,W79,IF(Y78=1,(W78-W79)*Y79+W79,IF(Y78=2,(W77-W78)*Y79+W78,IF(Y78=3,(W76-W77)*Y79+W77,W76))))</f>
        <v>2.1637741046831955</v>
      </c>
      <c r="Z76" s="56">
        <v>14300</v>
      </c>
      <c r="AA76" s="4">
        <v>2.35</v>
      </c>
      <c r="AB76" s="203">
        <f>Z76/AA76</f>
        <v>6085.1063829787236</v>
      </c>
      <c r="AC76" s="16">
        <f>IF(AC78=0,AA79,IF(AC78=1,(AA78-AA79)*AC79+AA79,IF(AC78=2,(AA77-AA78)*AC79+AA78,IF(AC78=3,(AA76-AA77)*AC79+AA77,AA76))))</f>
        <v>1.7648760330578512</v>
      </c>
      <c r="AE76" s="23"/>
      <c r="AF76" s="23"/>
      <c r="AG76" s="23"/>
      <c r="AH76" s="23"/>
      <c r="AI76" s="23"/>
      <c r="AJ76" s="23"/>
      <c r="AK76" s="23"/>
      <c r="AL76" s="22"/>
    </row>
    <row r="77" spans="1:38" x14ac:dyDescent="0.25">
      <c r="A77" s="257"/>
      <c r="B77" s="252"/>
      <c r="C77" s="13">
        <f>C$1/(21-E$1)*(C$4-B76)</f>
        <v>4919.0082644628101</v>
      </c>
      <c r="D77" s="32">
        <f>(C77/P$1)^(1/1.3)*50+C$4+$C$2/2+$N$2/100*5</f>
        <v>32.773471234277238</v>
      </c>
      <c r="E77" s="153" t="s">
        <v>22</v>
      </c>
      <c r="F77" s="57">
        <v>14000</v>
      </c>
      <c r="G77" s="91">
        <v>3.4</v>
      </c>
      <c r="H77" s="194">
        <f>F77/G77</f>
        <v>4117.6470588235297</v>
      </c>
      <c r="I77" s="76">
        <f>$C77/I76</f>
        <v>1171.1924439197167</v>
      </c>
      <c r="J77" s="57">
        <v>14000</v>
      </c>
      <c r="K77" s="6">
        <v>3.15</v>
      </c>
      <c r="L77" s="194">
        <f>J77/K77</f>
        <v>4444.4444444444443</v>
      </c>
      <c r="M77" s="76">
        <f>$C77/M76</f>
        <v>1347.6734971130986</v>
      </c>
      <c r="N77" s="57">
        <v>14000</v>
      </c>
      <c r="O77" s="6">
        <v>2.9</v>
      </c>
      <c r="P77" s="194">
        <f>N77/O77</f>
        <v>4827.5862068965516</v>
      </c>
      <c r="Q77" s="76">
        <f>$C77/Q76</f>
        <v>1585.915002203343</v>
      </c>
      <c r="R77" s="57">
        <v>14000</v>
      </c>
      <c r="S77" s="6">
        <v>2.65</v>
      </c>
      <c r="T77" s="201">
        <f>R77/S77</f>
        <v>5283.0188679245284</v>
      </c>
      <c r="U77" s="76">
        <f>$C77/U76</f>
        <v>1935.7896204060771</v>
      </c>
      <c r="V77" s="57">
        <v>14000</v>
      </c>
      <c r="W77" s="6">
        <v>2.5499999999999998</v>
      </c>
      <c r="X77" s="201">
        <f>V77/W77</f>
        <v>5490.1960784313733</v>
      </c>
      <c r="Y77" s="76">
        <f>$C77/Y76</f>
        <v>2273.3464892736647</v>
      </c>
      <c r="Z77" s="57">
        <v>14000</v>
      </c>
      <c r="AA77" s="6">
        <v>2.4</v>
      </c>
      <c r="AB77" s="201">
        <f>Z77/AA77</f>
        <v>5833.3333333333339</v>
      </c>
      <c r="AC77" s="76">
        <f>$C77/AC76</f>
        <v>2787.1692811987828</v>
      </c>
      <c r="AF77" s="23"/>
      <c r="AG77" s="23"/>
      <c r="AH77" s="23"/>
      <c r="AI77" s="23"/>
      <c r="AJ77" s="23"/>
      <c r="AK77" s="23"/>
      <c r="AL77" s="22"/>
    </row>
    <row r="78" spans="1:38" x14ac:dyDescent="0.25">
      <c r="A78" s="257"/>
      <c r="B78" s="252"/>
      <c r="C78" s="13"/>
      <c r="D78" s="39">
        <f>IF(AND(D77&lt;F$5,C77&lt;F79),C77/F79*100,IF(AND(D77&lt;J$5,C77&lt;J79),C77/(F79-((D77-F$5)/(J$5-F$5))*(F79-J79))*100,IF(AND(D77&lt;N$5,C77&lt;N79),C77/(J79-((D77-J$5)/(N$5-J$5))*(J79-N79))*100,IF(AND(D77&lt;R$5,C77&lt;R79),C77/(N79-((D77-N$5)/(R$5-N$5))*(N79-R79))*100,IF(AND(D77&lt;V$5,C81&lt;V79),C77/(R79-((D77-R$5)/(V$5-R$5))*(R79-V79))*100,100)))))</f>
        <v>94.390714585143826</v>
      </c>
      <c r="E78" s="153" t="s">
        <v>23</v>
      </c>
      <c r="F78" s="57">
        <v>11200</v>
      </c>
      <c r="G78" s="91">
        <v>3.65</v>
      </c>
      <c r="H78" s="194">
        <f>F78/G78</f>
        <v>3068.4931506849316</v>
      </c>
      <c r="I78" s="192">
        <f>IF($C77&gt;F77,3,IF($C77&gt;F78,2,IF($C77&gt;F79,1,0)))</f>
        <v>0</v>
      </c>
      <c r="J78" s="57">
        <v>11200</v>
      </c>
      <c r="K78" s="6">
        <v>3.4</v>
      </c>
      <c r="L78" s="194">
        <f>J78/K78</f>
        <v>3294.1176470588234</v>
      </c>
      <c r="M78" s="192">
        <f>IF($C77&gt;J77,3,IF($C77&gt;J78,2,IF($C77&gt;J79,1,0)))</f>
        <v>0</v>
      </c>
      <c r="N78" s="57">
        <v>11200</v>
      </c>
      <c r="O78" s="6">
        <v>3.15</v>
      </c>
      <c r="P78" s="194">
        <f>N78/O78</f>
        <v>3555.5555555555557</v>
      </c>
      <c r="Q78" s="192">
        <f>IF($C77&gt;N77,3,IF($C77&gt;N78,2,IF($C77&gt;N79,1,0)))</f>
        <v>1</v>
      </c>
      <c r="R78" s="57">
        <v>11200</v>
      </c>
      <c r="S78" s="6">
        <v>2.9</v>
      </c>
      <c r="T78" s="201">
        <f>R78/S78</f>
        <v>3862.0689655172414</v>
      </c>
      <c r="U78" s="192">
        <f>IF($C77&gt;R77,3,IF($C77&gt;R78,2,IF($C77&gt;R79,1,0)))</f>
        <v>1</v>
      </c>
      <c r="V78" s="57">
        <v>11200</v>
      </c>
      <c r="W78" s="6">
        <v>2.75</v>
      </c>
      <c r="X78" s="201">
        <f>V78/W78</f>
        <v>4072.7272727272725</v>
      </c>
      <c r="Y78" s="192">
        <f>IF($C77&gt;V77,3,IF($C77&gt;V78,2,IF($C77&gt;V79,1,0)))</f>
        <v>1</v>
      </c>
      <c r="Z78" s="57">
        <v>11200</v>
      </c>
      <c r="AA78" s="6">
        <v>2.5499999999999998</v>
      </c>
      <c r="AB78" s="201">
        <f>Z78/AA78</f>
        <v>4392.1568627450979</v>
      </c>
      <c r="AC78" s="189">
        <f>IF($C77&gt;Z77,3,IF($C77&gt;Z78,2,IF($C77&gt;Z79,1,0)))</f>
        <v>1</v>
      </c>
      <c r="AF78" s="23"/>
      <c r="AG78" s="23"/>
      <c r="AH78" s="23"/>
      <c r="AI78" s="23"/>
      <c r="AJ78" s="23"/>
      <c r="AK78" s="23"/>
      <c r="AL78" s="22"/>
    </row>
    <row r="79" spans="1:38" ht="15.75" thickBot="1" x14ac:dyDescent="0.3">
      <c r="A79" s="257"/>
      <c r="B79" s="253"/>
      <c r="C79" s="14"/>
      <c r="D79" s="33">
        <f>C77/D76</f>
        <v>1303.9262076516227</v>
      </c>
      <c r="E79" s="154" t="s">
        <v>7</v>
      </c>
      <c r="F79" s="58">
        <v>5600</v>
      </c>
      <c r="G79" s="93">
        <v>4.2</v>
      </c>
      <c r="H79" s="195">
        <f>F79/G79</f>
        <v>1333.3333333333333</v>
      </c>
      <c r="I79" s="191">
        <f>IF(I78=1,($C77-F79)/(F78-F79),IF(I78=2,($C77-F78)/(F77-F78),IF(I78=3,($C77-F77)/(F76-F77),0)))</f>
        <v>0</v>
      </c>
      <c r="J79" s="58">
        <v>5100</v>
      </c>
      <c r="K79" s="8">
        <v>3.65</v>
      </c>
      <c r="L79" s="195">
        <f>J79/K79</f>
        <v>1397.2602739726028</v>
      </c>
      <c r="M79" s="191">
        <f>IF(M78=1,($C77-J79)/(J78-J79),IF(M78=2,($C77-J78)/(J77-J78),IF(M78=3,($C77-J77)/(J76-J77),0)))</f>
        <v>0</v>
      </c>
      <c r="N79" s="58">
        <v>4700</v>
      </c>
      <c r="O79" s="8">
        <v>3.1</v>
      </c>
      <c r="P79" s="195">
        <f>N79/O79</f>
        <v>1516.1290322580644</v>
      </c>
      <c r="Q79" s="191">
        <f>IF(Q78=1,($C77-N79)/(N78-N79),IF(Q78=2,($C77-N78)/(N77-N78),IF(Q78=3,($C77-N77)/(N76-N77),0)))</f>
        <v>3.3693579148124625E-2</v>
      </c>
      <c r="R79" s="58">
        <v>4200</v>
      </c>
      <c r="S79" s="8">
        <v>2.5</v>
      </c>
      <c r="T79" s="204">
        <f>R79/S79</f>
        <v>1680</v>
      </c>
      <c r="U79" s="191">
        <f>IF(U78=1,($C77-R79)/(R78-R79),IF(U78=2,($C77-R78)/(R77-R78),IF(U78=3,($C77-R77)/(R76-R77),0)))</f>
        <v>0.10271546635183001</v>
      </c>
      <c r="V79" s="58">
        <v>3700</v>
      </c>
      <c r="W79" s="8">
        <v>2.0499999999999998</v>
      </c>
      <c r="X79" s="204">
        <f>V79/W79</f>
        <v>1804.8780487804879</v>
      </c>
      <c r="Y79" s="191">
        <f>IF(Y78=1,($C77-V79)/(V78-V79),IF(Y78=2,($C77-V78)/(V77-V78),IF(Y78=3,($C77-V77)/(V76-V77),0)))</f>
        <v>0.16253443526170802</v>
      </c>
      <c r="Z79" s="58">
        <v>3200</v>
      </c>
      <c r="AA79" s="8">
        <v>1.55</v>
      </c>
      <c r="AB79" s="204">
        <f>Z79/AA79</f>
        <v>2064.516129032258</v>
      </c>
      <c r="AC79" s="191">
        <f>IF(AC78=1,($C77-Z79)/(Z78-Z79),IF(AC78=2,($C77-Z78)/(Z77-Z78),IF(AC78=3,($C77-Z77)/(Z76-Z77),0)))</f>
        <v>0.21487603305785125</v>
      </c>
      <c r="AG79" s="23"/>
      <c r="AL79" s="23"/>
    </row>
    <row r="80" spans="1:38" x14ac:dyDescent="0.25">
      <c r="A80" s="257"/>
      <c r="B80" s="251">
        <v>3</v>
      </c>
      <c r="C80" s="25"/>
      <c r="D80" s="31">
        <f>IF(D81&gt;V$5,(1-(D81-V$5)/(Z$5-V$5))*(Y80-AC80)+AC80,IF(D81&gt;R$5,(1-(D81-R$5)/(V$5-R$5))*(U80-Y80)+Y80,IF(D81&gt;N$5,(1-(D81-N$5)/(R$5-N$5))*(Q80-U80)+U80,IF(D81&gt;J$5,(1-(D81-J$5)/(N$5-J$5))*(M80-Q80)+Q80,IF(D81&gt;F$5,(1-(D81-F$5)/(J$5-F$5))*(I80-M80)+M80,I80)))))</f>
        <v>4.0659583501661309</v>
      </c>
      <c r="E80" s="152" t="s">
        <v>6</v>
      </c>
      <c r="F80" s="147">
        <f>(F$96-F$76)/5+F76</f>
        <v>16560</v>
      </c>
      <c r="G80" s="143">
        <f>(G$96-G$76)/5+G76</f>
        <v>3.54</v>
      </c>
      <c r="H80" s="193">
        <f t="shared" ref="H80:H107" si="24">F80/G80</f>
        <v>4677.9661016949149</v>
      </c>
      <c r="I80" s="16">
        <f>IF(I82=0,G83,IF(I82=1,(G82-G83)*I83+G83,IF(I82=2,(G81-G82)*I83+G82,IF(I82=3,(G80-G81)*I83+G81,G80))))</f>
        <v>4.68</v>
      </c>
      <c r="J80" s="147">
        <f>(J$96-J$76)/5+J76</f>
        <v>16360</v>
      </c>
      <c r="K80" s="143">
        <f>(K$96-K$76)/5+K76</f>
        <v>3.25</v>
      </c>
      <c r="L80" s="193">
        <f t="shared" ref="L80:L107" si="25">J80/K80</f>
        <v>5033.8461538461543</v>
      </c>
      <c r="M80" s="16">
        <f>IF(M82=0,K83,IF(M82=1,(K82-K83)*M83+K83,IF(M82=2,(K81-K82)*M83+K82,IF(M82=3,(K80-K81)*M83+K81,K80))))</f>
        <v>3.81</v>
      </c>
      <c r="N80" s="147">
        <f>(N$96-N$76)/5+N76</f>
        <v>16080</v>
      </c>
      <c r="O80" s="143">
        <f>(O$96-O$76)/5+O76</f>
        <v>2.96</v>
      </c>
      <c r="P80" s="193">
        <f t="shared" ref="P80:P107" si="26">N80/O80</f>
        <v>5432.4324324324325</v>
      </c>
      <c r="Q80" s="16">
        <f>IF(Q82=0,O83,IF(Q82=1,(O82-O83)*Q83+O83,IF(Q82=2,(O81-O82)*Q83+O82,IF(Q82=3,(O80-O81)*Q83+O81,O80))))</f>
        <v>3.1834969779203157</v>
      </c>
      <c r="R80" s="147">
        <f>(R$96-R$76)/5+R76</f>
        <v>15860</v>
      </c>
      <c r="S80" s="143">
        <f>(S$96-S$76)/5+S76</f>
        <v>2.66</v>
      </c>
      <c r="T80" s="203">
        <f t="shared" ref="T80:T107" si="27">R80/S80</f>
        <v>5962.4060150375935</v>
      </c>
      <c r="U80" s="16">
        <f>IF(U82=0,S83,IF(U82=1,(S82-S83)*U83+S83,IF(U82=2,(S81-S82)*U83+S82,IF(U82=3,(S80-S81)*U83+S81,S80))))</f>
        <v>2.5592653810835628</v>
      </c>
      <c r="V80" s="147">
        <f>(V$96-V$76)/5+V76</f>
        <v>15160</v>
      </c>
      <c r="W80" s="143">
        <f>(W$96-W$76)/5+W76</f>
        <v>2.54</v>
      </c>
      <c r="X80" s="203">
        <f t="shared" ref="X80:X107" si="28">V80/W80</f>
        <v>5968.5039370078739</v>
      </c>
      <c r="Y80" s="16">
        <f>IF(Y82=0,W83,IF(Y82=1,(W82-W83)*Y83+W83,IF(Y82=2,(W81-W82)*Y83+W82,IF(Y82=3,(W80-W81)*Y83+W81,W80))))</f>
        <v>2.1612622088655145</v>
      </c>
      <c r="Z80" s="147">
        <f>(Z$96-Z$76)/5+Z76</f>
        <v>14360</v>
      </c>
      <c r="AA80" s="143">
        <f>(AA$96-AA$76)/5+AA76</f>
        <v>2.38</v>
      </c>
      <c r="AB80" s="203">
        <f t="shared" ref="AB80:AB107" si="29">Z80/AA80</f>
        <v>6033.6134453781515</v>
      </c>
      <c r="AC80" s="16">
        <f>IF(AC82=0,AA83,IF(AC82=1,(AA82-AA83)*AC83+AA83,IF(AC82=2,(AA81-AA82)*AC83+AA82,IF(AC82=3,(AA80-AA81)*AC83+AA81,AA80))))</f>
        <v>1.7442209232009676</v>
      </c>
      <c r="AE80" s="23"/>
      <c r="AF80" s="23"/>
      <c r="AG80" s="23"/>
      <c r="AH80" s="23"/>
      <c r="AI80" s="23"/>
      <c r="AJ80" s="23"/>
      <c r="AK80" s="23"/>
      <c r="AL80" s="23"/>
    </row>
    <row r="81" spans="1:38" x14ac:dyDescent="0.25">
      <c r="A81" s="257"/>
      <c r="B81" s="252"/>
      <c r="C81" s="13">
        <f>C$1/(21-E$1)*(C$4-B80)</f>
        <v>4611.5702479338843</v>
      </c>
      <c r="D81" s="32">
        <f>(C81/P$1)^(1/1.3)*50+C$4+$C$2/2+$N$2/100*5</f>
        <v>32.05794999809045</v>
      </c>
      <c r="E81" s="153" t="s">
        <v>22</v>
      </c>
      <c r="F81" s="57">
        <v>14000</v>
      </c>
      <c r="G81" s="140">
        <f>(G$97-G$77)/5+G77</f>
        <v>3.7</v>
      </c>
      <c r="H81" s="194">
        <f t="shared" si="24"/>
        <v>3783.7837837837837</v>
      </c>
      <c r="I81" s="76">
        <f>$C81/I80</f>
        <v>985.3782581055309</v>
      </c>
      <c r="J81" s="57">
        <v>14000</v>
      </c>
      <c r="K81" s="140">
        <f>(K$97-K$77)/5+K77</f>
        <v>3.41</v>
      </c>
      <c r="L81" s="194">
        <f t="shared" si="25"/>
        <v>4105.5718475073309</v>
      </c>
      <c r="M81" s="76">
        <f>$C81/M80</f>
        <v>1210.3858918461638</v>
      </c>
      <c r="N81" s="57">
        <v>14000</v>
      </c>
      <c r="O81" s="140">
        <f>(O$97-O$77)/5+O77</f>
        <v>3.12</v>
      </c>
      <c r="P81" s="194">
        <f t="shared" si="26"/>
        <v>4487.1794871794873</v>
      </c>
      <c r="Q81" s="76">
        <f>$C81/Q80</f>
        <v>1448.5863438596655</v>
      </c>
      <c r="R81" s="57">
        <v>14000</v>
      </c>
      <c r="S81" s="140">
        <f>(S$97-S$77)/5+S77</f>
        <v>2.82</v>
      </c>
      <c r="T81" s="201">
        <f t="shared" si="27"/>
        <v>4964.5390070921985</v>
      </c>
      <c r="U81" s="76">
        <f>$C81/U80</f>
        <v>1801.911705608818</v>
      </c>
      <c r="V81" s="57">
        <v>14000</v>
      </c>
      <c r="W81" s="140">
        <f>(W$97-W$77)/5+W77</f>
        <v>2.67</v>
      </c>
      <c r="X81" s="201">
        <f t="shared" si="28"/>
        <v>5243.4456928838954</v>
      </c>
      <c r="Y81" s="76">
        <f>$C81/Y80</f>
        <v>2133.739362589688</v>
      </c>
      <c r="Z81" s="57">
        <v>14000</v>
      </c>
      <c r="AA81" s="140">
        <f>(AA$97-AA$77)/5+AA77</f>
        <v>2.4699999999999998</v>
      </c>
      <c r="AB81" s="201">
        <f t="shared" si="29"/>
        <v>5668.0161943319845</v>
      </c>
      <c r="AC81" s="76">
        <f>$C81/AC80</f>
        <v>2643.9140745260647</v>
      </c>
      <c r="AG81" s="23"/>
      <c r="AL81" s="23"/>
    </row>
    <row r="82" spans="1:38" x14ac:dyDescent="0.25">
      <c r="A82" s="257"/>
      <c r="B82" s="252"/>
      <c r="C82" s="13"/>
      <c r="D82" s="39">
        <f>IF(AND(D81&lt;F$5,C81&lt;F83),C81/F83*100,IF(AND(D81&lt;J$5,C81&lt;J83),C81/(F83-((D81-F$5)/(J$5-F$5))*(F83-J83))*100,IF(AND(D81&lt;N$5,C81&lt;N83),C81/(J83-((D81-J$5)/(N$5-J$5))*(J83-N83))*100,IF(AND(D81&lt;R$5,C81&lt;R83),C81/(N83-((D81-N$5)/(R$5-N$5))*(N83-R83))*100,IF(AND(D81&lt;V$5,C85&lt;V83),C81/(R83-((D81-R$5)/(V$5-R$5))*(R83-V83))*100,100)))))</f>
        <v>91.221865344370116</v>
      </c>
      <c r="E82" s="153" t="s">
        <v>23</v>
      </c>
      <c r="F82" s="57">
        <v>11200</v>
      </c>
      <c r="G82" s="140">
        <f>(G$98-G$78)/5+G78</f>
        <v>3.9699999999999998</v>
      </c>
      <c r="H82" s="194">
        <f t="shared" si="24"/>
        <v>2821.1586901763226</v>
      </c>
      <c r="I82" s="190">
        <f>IF($C81&gt;F81,3,IF($C81&gt;F82,2,IF($C81&gt;F83,1,0)))</f>
        <v>0</v>
      </c>
      <c r="J82" s="57">
        <v>11200</v>
      </c>
      <c r="K82" s="140">
        <f>(K$98-K$78)/5+K78</f>
        <v>3.6799999999999997</v>
      </c>
      <c r="L82" s="194">
        <f t="shared" si="25"/>
        <v>3043.4782608695655</v>
      </c>
      <c r="M82" s="190">
        <f>IF($C81&gt;J81,3,IF($C81&gt;J82,2,IF($C81&gt;J83,1,0)))</f>
        <v>0</v>
      </c>
      <c r="N82" s="57">
        <v>11200</v>
      </c>
      <c r="O82" s="140">
        <f>(O$98-O$78)/5+O78</f>
        <v>3.3899999999999997</v>
      </c>
      <c r="P82" s="194">
        <f t="shared" si="26"/>
        <v>3303.8348082595871</v>
      </c>
      <c r="Q82" s="190">
        <f>IF($C81&gt;N81,3,IF($C81&gt;N82,2,IF($C81&gt;N83,1,0)))</f>
        <v>1</v>
      </c>
      <c r="R82" s="57">
        <v>11200</v>
      </c>
      <c r="S82" s="140">
        <f>(S$98-S$78)/5+S78</f>
        <v>3.09</v>
      </c>
      <c r="T82" s="201">
        <f t="shared" si="27"/>
        <v>3624.5954692556634</v>
      </c>
      <c r="U82" s="192">
        <f>IF($C81&gt;R81,3,IF($C81&gt;R82,2,IF($C81&gt;R83,1,0)))</f>
        <v>1</v>
      </c>
      <c r="V82" s="57">
        <v>11200</v>
      </c>
      <c r="W82" s="140">
        <f>(W$98-W$78)/5+W78</f>
        <v>2.88</v>
      </c>
      <c r="X82" s="201">
        <f t="shared" si="28"/>
        <v>3888.8888888888891</v>
      </c>
      <c r="Y82" s="190">
        <f>IF($C81&gt;V81,3,IF($C81&gt;V82,2,IF($C81&gt;V83,1,0)))</f>
        <v>1</v>
      </c>
      <c r="Z82" s="57">
        <v>11200</v>
      </c>
      <c r="AA82" s="140">
        <f>(AA$98-AA$78)/5+AA78</f>
        <v>2.6199999999999997</v>
      </c>
      <c r="AB82" s="201">
        <f t="shared" si="29"/>
        <v>4274.8091603053444</v>
      </c>
      <c r="AC82" s="189">
        <f>IF($C81&gt;Z81,3,IF($C81&gt;Z82,2,IF($C81&gt;Z83,1,0)))</f>
        <v>1</v>
      </c>
      <c r="AG82" s="23"/>
      <c r="AL82" s="23"/>
    </row>
    <row r="83" spans="1:38" ht="15.75" thickBot="1" x14ac:dyDescent="0.3">
      <c r="A83" s="257"/>
      <c r="B83" s="253"/>
      <c r="C83" s="14"/>
      <c r="D83" s="33">
        <f>C81/D80</f>
        <v>1134.1902328501374</v>
      </c>
      <c r="E83" s="154" t="s">
        <v>7</v>
      </c>
      <c r="F83" s="148">
        <f>(F$99-F$79)/5+F79</f>
        <v>5380</v>
      </c>
      <c r="G83" s="144">
        <f>(G$99-G$79)/5+G79</f>
        <v>4.68</v>
      </c>
      <c r="H83" s="195">
        <f t="shared" si="24"/>
        <v>1149.5726495726497</v>
      </c>
      <c r="I83" s="191">
        <f>IF(I82=1,($C81-F83)/(F82-F83),IF(I82=2,($C81-F82)/(F81-F82),IF(I82=3,($C81-F81)/(F80-F81),0)))</f>
        <v>0</v>
      </c>
      <c r="J83" s="148">
        <f>(J$99-J$79)/5+J79</f>
        <v>4920</v>
      </c>
      <c r="K83" s="144">
        <f>(K$99-K$79)/5+K79</f>
        <v>3.81</v>
      </c>
      <c r="L83" s="195">
        <f t="shared" si="25"/>
        <v>1291.3385826771653</v>
      </c>
      <c r="M83" s="191">
        <f>IF(M82=1,($C81-J83)/(J82-J83),IF(M82=2,($C81-J82)/(J81-J82),IF(M82=3,($C81-J81)/(J80-J81),0)))</f>
        <v>0</v>
      </c>
      <c r="N83" s="148">
        <f>(N$99-N$79)/5+N79</f>
        <v>4500</v>
      </c>
      <c r="O83" s="144">
        <f>(O$99-O$79)/5+O79</f>
        <v>3.18</v>
      </c>
      <c r="P83" s="195">
        <f t="shared" si="26"/>
        <v>1415.0943396226414</v>
      </c>
      <c r="Q83" s="191">
        <f>IF(Q82=1,($C81-N83)/(N82-N83),IF(Q82=2,($C81-N82)/(N81-N82),IF(Q82=3,($C81-N81)/(N80-N81),0)))</f>
        <v>1.6652275811027503E-2</v>
      </c>
      <c r="R83" s="148">
        <f>(R$99-R$79)/5+R79</f>
        <v>4000</v>
      </c>
      <c r="S83" s="144">
        <f>(S$99-S$79)/5+S79</f>
        <v>2.5099999999999998</v>
      </c>
      <c r="T83" s="204">
        <f t="shared" si="27"/>
        <v>1593.6254980079682</v>
      </c>
      <c r="U83" s="191">
        <f>IF(U82=1,($C81-R83)/(R82-R83),IF(U82=2,($C81-R82)/(R81-R82),IF(U82=3,($C81-R81)/(R80-R81),0)))</f>
        <v>8.4940312213039479E-2</v>
      </c>
      <c r="V83" s="148">
        <f>(V$99-V$79)/5+V79</f>
        <v>3500</v>
      </c>
      <c r="W83" s="144">
        <f>(W$99-W$79)/5+W79</f>
        <v>2.04</v>
      </c>
      <c r="X83" s="204">
        <f t="shared" si="28"/>
        <v>1715.686274509804</v>
      </c>
      <c r="Y83" s="191">
        <f>IF(Y82=1,($C81-V83)/(V82-V83),IF(Y82=2,($C81-V82)/(V81-V82),IF(Y82=3,($C81-V81)/(V80-V81),0)))</f>
        <v>0.14435977245894602</v>
      </c>
      <c r="Z83" s="148">
        <f>(Z$99-Z$79)/5+Z79</f>
        <v>3000</v>
      </c>
      <c r="AA83" s="144">
        <f>(AA$99-AA$79)/5+AA79</f>
        <v>1.53</v>
      </c>
      <c r="AB83" s="204">
        <f t="shared" si="29"/>
        <v>1960.7843137254902</v>
      </c>
      <c r="AC83" s="191">
        <f>IF(AC82=1,($C81-Z83)/(Z82-Z83),IF(AC82=2,($C81-Z82)/(Z81-Z82),IF(AC82=3,($C81-Z81)/(Z80-Z81),0)))</f>
        <v>0.19653295706510784</v>
      </c>
      <c r="AL83" s="23"/>
    </row>
    <row r="84" spans="1:38" x14ac:dyDescent="0.25">
      <c r="A84" s="257"/>
      <c r="B84" s="251">
        <v>4</v>
      </c>
      <c r="C84" s="34"/>
      <c r="D84" s="31">
        <f>IF(D85&gt;V$5,(1-(D85-V$5)/(Z$5-V$5))*(Y84-AC84)+AC84,IF(D85&gt;R$5,(1-(D85-R$5)/(V$5-R$5))*(U84-Y84)+Y84,IF(D85&gt;N$5,(1-(D85-N$5)/(R$5-N$5))*(Q84-U84)+U84,IF(D85&gt;J$5,(1-(D85-J$5)/(N$5-J$5))*(M84-Q84)+Q84,IF(D85&gt;F$5,(1-(D85-F$5)/(J$5-F$5))*(I84-M84)+M84,I84)))))</f>
        <v>4.4065721612619866</v>
      </c>
      <c r="E84" s="152" t="s">
        <v>6</v>
      </c>
      <c r="F84" s="147">
        <f>(F$96-F$76)/5+F80</f>
        <v>16620</v>
      </c>
      <c r="G84" s="143">
        <f>(G$96-G$76)/5+G80</f>
        <v>3.83</v>
      </c>
      <c r="H84" s="193">
        <f t="shared" si="24"/>
        <v>4339.4255874673627</v>
      </c>
      <c r="I84" s="16">
        <f>IF(I86=0,G87,IF(I86=1,(G86-G87)*I87+G87,IF(I86=2,(G85-G86)*I87+G86,IF(I86=3,(G84-G85)*I87+G85,G84))))</f>
        <v>5.1599999999999993</v>
      </c>
      <c r="J84" s="147">
        <f>(J$96-J$76)/5+J80</f>
        <v>16420</v>
      </c>
      <c r="K84" s="143">
        <f>(K$96-K$76)/5+K80</f>
        <v>3.5</v>
      </c>
      <c r="L84" s="193">
        <f t="shared" si="25"/>
        <v>4691.4285714285716</v>
      </c>
      <c r="M84" s="16">
        <f>IF(M86=0,K87,IF(M86=1,(K86-K87)*M87+K87,IF(M86=2,(K85-K86)*M87+K86,IF(M86=3,(K84-K85)*M87+K85,K84))))</f>
        <v>3.97</v>
      </c>
      <c r="N84" s="147">
        <f>(N$96-N$76)/5+N80</f>
        <v>16160</v>
      </c>
      <c r="O84" s="143">
        <f>(O$96-O$76)/5+O80</f>
        <v>3.17</v>
      </c>
      <c r="P84" s="193">
        <f t="shared" si="26"/>
        <v>5097.791798107256</v>
      </c>
      <c r="Q84" s="16">
        <f>IF(Q86=0,O87,IF(Q86=1,(O86-O87)*Q87+O87,IF(Q86=2,(O85-O86)*Q87+O86,IF(Q86=3,(O84-O85)*Q87+O85,O84))))</f>
        <v>3.2602215834231645</v>
      </c>
      <c r="R84" s="147">
        <f>(R$96-R$76)/5+R80</f>
        <v>15920</v>
      </c>
      <c r="S84" s="143">
        <f>(S$96-S$76)/5+S80</f>
        <v>2.8200000000000003</v>
      </c>
      <c r="T84" s="203">
        <f t="shared" si="27"/>
        <v>5645.3900709219852</v>
      </c>
      <c r="U84" s="16">
        <f>IF(U86=0,S87,IF(U86=1,(S86-S87)*U87+S87,IF(U86=2,(S85-S86)*U87+S86,IF(U86=3,(S84-S85)*U87+S85,S84))))</f>
        <v>2.5717757426848333</v>
      </c>
      <c r="V84" s="147">
        <f>(V$96-V$76)/5+V80</f>
        <v>15220</v>
      </c>
      <c r="W84" s="143">
        <f>(W$96-W$76)/5+W80</f>
        <v>2.63</v>
      </c>
      <c r="X84" s="203">
        <f t="shared" si="28"/>
        <v>5787.0722433460078</v>
      </c>
      <c r="Y84" s="16">
        <f>IF(Y86=0,W87,IF(Y86=1,(W86-W87)*Y87+W87,IF(Y86=2,(W85-W86)*Y87+W86,IF(Y86=3,(W84-W85)*Y87+W85,W84))))</f>
        <v>2.1545632388325142</v>
      </c>
      <c r="Z84" s="147">
        <f>(Z$96-Z$76)/5+Z80</f>
        <v>14420</v>
      </c>
      <c r="AA84" s="143">
        <f>(AA$96-AA$76)/5+AA80</f>
        <v>2.4099999999999997</v>
      </c>
      <c r="AB84" s="203">
        <f t="shared" si="29"/>
        <v>5983.4024896265564</v>
      </c>
      <c r="AC84" s="16">
        <f>IF(AC86=0,AA87,IF(AC86=1,(AA86-AA87)*AC87+AA87,IF(AC86=2,(AA85-AA86)*AC87+AA86,IF(AC86=3,(AA84-AA85)*AC87+AA85,AA84))))</f>
        <v>1.7212947658402202</v>
      </c>
      <c r="AE84" s="23"/>
      <c r="AF84" s="23"/>
      <c r="AG84" s="23"/>
      <c r="AH84" s="23"/>
      <c r="AI84" s="23"/>
      <c r="AJ84" s="23"/>
      <c r="AK84" s="23"/>
      <c r="AL84" s="23"/>
    </row>
    <row r="85" spans="1:38" x14ac:dyDescent="0.25">
      <c r="A85" s="257"/>
      <c r="B85" s="252"/>
      <c r="C85" s="13">
        <f>C$1/(21-E$1)*(C$4-B84)</f>
        <v>4304.1322314049585</v>
      </c>
      <c r="D85" s="32">
        <f>(C85/P$1)^(1/1.3)*50+C$4+$C$2/2+$N$2/100*5</f>
        <v>31.331326375949693</v>
      </c>
      <c r="E85" s="153" t="s">
        <v>22</v>
      </c>
      <c r="F85" s="57">
        <v>14000</v>
      </c>
      <c r="G85" s="140">
        <f>(G$97-G$77)/5+G81</f>
        <v>4</v>
      </c>
      <c r="H85" s="194">
        <f t="shared" si="24"/>
        <v>3500</v>
      </c>
      <c r="I85" s="76">
        <f>$C85/I84</f>
        <v>834.13415337305412</v>
      </c>
      <c r="J85" s="57">
        <v>14000</v>
      </c>
      <c r="K85" s="140">
        <f>(K$97-K$77)/5+K81</f>
        <v>3.6700000000000004</v>
      </c>
      <c r="L85" s="194">
        <f t="shared" si="25"/>
        <v>3814.7138964577653</v>
      </c>
      <c r="M85" s="76">
        <f>$C85/M84</f>
        <v>1084.1642900264378</v>
      </c>
      <c r="N85" s="57">
        <v>14000</v>
      </c>
      <c r="O85" s="140">
        <f>(O$97-O$77)/5+O81</f>
        <v>3.3400000000000003</v>
      </c>
      <c r="P85" s="194">
        <f t="shared" si="26"/>
        <v>4191.6167664670656</v>
      </c>
      <c r="Q85" s="76">
        <f>$C85/Q84</f>
        <v>1320.1962263208225</v>
      </c>
      <c r="R85" s="57">
        <v>14000</v>
      </c>
      <c r="S85" s="140">
        <f>(S$97-S$77)/5+S81</f>
        <v>2.9899999999999998</v>
      </c>
      <c r="T85" s="201">
        <f t="shared" si="27"/>
        <v>4682.2742474916395</v>
      </c>
      <c r="U85" s="76">
        <f>$C85/U84</f>
        <v>1673.6032461802492</v>
      </c>
      <c r="V85" s="57">
        <v>14000</v>
      </c>
      <c r="W85" s="140">
        <f>(W$97-W$77)/5+W81</f>
        <v>2.79</v>
      </c>
      <c r="X85" s="201">
        <f t="shared" si="28"/>
        <v>5017.9211469534048</v>
      </c>
      <c r="Y85" s="76">
        <f>$C85/Y84</f>
        <v>1997.6820145400902</v>
      </c>
      <c r="Z85" s="57">
        <v>14000</v>
      </c>
      <c r="AA85" s="140">
        <f>(AA$97-AA$77)/5+AA81</f>
        <v>2.5399999999999996</v>
      </c>
      <c r="AB85" s="201">
        <f t="shared" si="29"/>
        <v>5511.8110236220482</v>
      </c>
      <c r="AC85" s="76">
        <f>$C85/AC84</f>
        <v>2500.5201414784824</v>
      </c>
      <c r="AE85" s="23"/>
      <c r="AL85" s="23"/>
    </row>
    <row r="86" spans="1:38" x14ac:dyDescent="0.25">
      <c r="A86" s="257"/>
      <c r="B86" s="252"/>
      <c r="C86" s="13"/>
      <c r="D86" s="39">
        <f>IF(AND(D85&lt;F$5,C85&lt;F87),C85/F87*100,IF(AND(D85&lt;J$5,C85&lt;J87),C85/(F87-((D85-F$5)/(J$5-F$5))*(F87-J87))*100,IF(AND(D85&lt;N$5,C85&lt;N87),C85/(J87-((D85-J$5)/(N$5-J$5))*(J87-N87))*100,IF(AND(D85&lt;R$5,C85&lt;R87),C85/(N87-((D85-N$5)/(R$5-N$5))*(N87-R87))*100,IF(AND(D85&lt;V$5,C89&lt;V87),C85/(R87-((D85-R$5)/(V$5-R$5))*(R87-V87))*100,100)))))</f>
        <v>87.945608911064781</v>
      </c>
      <c r="E86" s="153" t="s">
        <v>23</v>
      </c>
      <c r="F86" s="57">
        <v>11200</v>
      </c>
      <c r="G86" s="140">
        <f>(G$98-G$78)/5+G82</f>
        <v>4.29</v>
      </c>
      <c r="H86" s="194">
        <f t="shared" si="24"/>
        <v>2610.7226107226106</v>
      </c>
      <c r="I86" s="190">
        <f>IF($C85&gt;F85,3,IF($C85&gt;F86,2,IF($C85&gt;F87,1,0)))</f>
        <v>0</v>
      </c>
      <c r="J86" s="57">
        <v>11200</v>
      </c>
      <c r="K86" s="140">
        <f>(K$98-K$78)/5+K82</f>
        <v>3.9599999999999995</v>
      </c>
      <c r="L86" s="194">
        <f t="shared" si="25"/>
        <v>2828.2828282828286</v>
      </c>
      <c r="M86" s="190">
        <f>IF($C85&gt;J85,3,IF($C85&gt;J86,2,IF($C85&gt;J87,1,0)))</f>
        <v>0</v>
      </c>
      <c r="N86" s="57">
        <v>11200</v>
      </c>
      <c r="O86" s="140">
        <f>(O$98-O$78)/5+O82</f>
        <v>3.6299999999999994</v>
      </c>
      <c r="P86" s="194">
        <f t="shared" si="26"/>
        <v>3085.3994490358132</v>
      </c>
      <c r="Q86" s="190">
        <f>IF($C85&gt;N85,3,IF($C85&gt;N86,2,IF($C85&gt;N87,1,0)))</f>
        <v>1</v>
      </c>
      <c r="R86" s="57">
        <v>11200</v>
      </c>
      <c r="S86" s="140">
        <f>(S$98-S$78)/5+S82</f>
        <v>3.28</v>
      </c>
      <c r="T86" s="201">
        <f t="shared" si="27"/>
        <v>3414.6341463414637</v>
      </c>
      <c r="U86" s="192">
        <f>IF($C85&gt;R85,3,IF($C85&gt;R86,2,IF($C85&gt;R87,1,0)))</f>
        <v>1</v>
      </c>
      <c r="V86" s="57">
        <v>11200</v>
      </c>
      <c r="W86" s="140">
        <f>(W$98-W$78)/5+W82</f>
        <v>3.01</v>
      </c>
      <c r="X86" s="201">
        <f t="shared" si="28"/>
        <v>3720.9302325581398</v>
      </c>
      <c r="Y86" s="190">
        <f>IF($C85&gt;V85,3,IF($C85&gt;V86,2,IF($C85&gt;V87,1,0)))</f>
        <v>1</v>
      </c>
      <c r="Z86" s="57">
        <v>11200</v>
      </c>
      <c r="AA86" s="140">
        <f>(AA$98-AA$78)/5+AA82</f>
        <v>2.6899999999999995</v>
      </c>
      <c r="AB86" s="201">
        <f t="shared" si="29"/>
        <v>4163.5687732342012</v>
      </c>
      <c r="AC86" s="189">
        <f>IF($C85&gt;Z85,3,IF($C85&gt;Z86,2,IF($C85&gt;Z87,1,0)))</f>
        <v>1</v>
      </c>
      <c r="AL86" s="23"/>
    </row>
    <row r="87" spans="1:38" ht="15.75" thickBot="1" x14ac:dyDescent="0.3">
      <c r="A87" s="257"/>
      <c r="B87" s="253"/>
      <c r="C87" s="35"/>
      <c r="D87" s="33">
        <f>C85/D84</f>
        <v>976.75292129388606</v>
      </c>
      <c r="E87" s="154" t="s">
        <v>7</v>
      </c>
      <c r="F87" s="148">
        <f>(F$99-F$79)/5+F83</f>
        <v>5160</v>
      </c>
      <c r="G87" s="144">
        <f>(G$99-G$79)/5+G83</f>
        <v>5.1599999999999993</v>
      </c>
      <c r="H87" s="195">
        <f t="shared" si="24"/>
        <v>1000.0000000000001</v>
      </c>
      <c r="I87" s="191">
        <f>IF(I86=1,($C85-F87)/(F86-F87),IF(I86=2,($C85-F86)/(F85-F86),IF(I86=3,($C85-F85)/(F84-F85),0)))</f>
        <v>0</v>
      </c>
      <c r="J87" s="148">
        <f>(J$99-J$79)/5+J83</f>
        <v>4740</v>
      </c>
      <c r="K87" s="144">
        <f>(K$99-K$79)/5+K83</f>
        <v>3.97</v>
      </c>
      <c r="L87" s="195">
        <f t="shared" si="25"/>
        <v>1193.9546599496221</v>
      </c>
      <c r="M87" s="191">
        <f>IF(M86=1,($C85-J87)/(J86-J87),IF(M86=2,($C85-J86)/(J85-J86),IF(M86=3,($C85-J85)/(J84-J85),0)))</f>
        <v>0</v>
      </c>
      <c r="N87" s="148">
        <f>(N$99-N$79)/5+N83</f>
        <v>4300</v>
      </c>
      <c r="O87" s="144">
        <f>(O$99-O$79)/5+O83</f>
        <v>3.2600000000000002</v>
      </c>
      <c r="P87" s="195">
        <f t="shared" si="26"/>
        <v>1319.0184049079753</v>
      </c>
      <c r="Q87" s="191">
        <f>IF(Q86=1,($C85-N87)/(N86-N87),IF(Q86=2,($C85-N86)/(N85-N86),IF(Q86=3,($C85-N85)/(N84-N85),0)))</f>
        <v>5.9887411666064848E-4</v>
      </c>
      <c r="R87" s="148">
        <f>(R$99-R$79)/5+R83</f>
        <v>3800</v>
      </c>
      <c r="S87" s="144">
        <f>(S$99-S$79)/5+S83</f>
        <v>2.5199999999999996</v>
      </c>
      <c r="T87" s="204">
        <f t="shared" si="27"/>
        <v>1507.9365079365082</v>
      </c>
      <c r="U87" s="191">
        <f>IF(U86=1,($C85-R87)/(R86-R87),IF(U86=2,($C85-R86)/(R85-R86),IF(U86=3,($C85-R85)/(R84-R85),0)))</f>
        <v>6.8125977216886277E-2</v>
      </c>
      <c r="V87" s="148">
        <f>(V$99-V$79)/5+V83</f>
        <v>3300</v>
      </c>
      <c r="W87" s="144">
        <f>(W$99-W$79)/5+W83</f>
        <v>2.0300000000000002</v>
      </c>
      <c r="X87" s="204">
        <f t="shared" si="28"/>
        <v>1625.6157635467978</v>
      </c>
      <c r="Y87" s="191">
        <f>IF(Y86=1,($C85-V87)/(V86-V87),IF(Y86=2,($C85-V86)/(V85-V86),IF(Y86=3,($C85-V85)/(V84-V85),0)))</f>
        <v>0.1271053457474631</v>
      </c>
      <c r="Z87" s="148">
        <f>(Z$99-Z$79)/5+Z83</f>
        <v>2800</v>
      </c>
      <c r="AA87" s="144">
        <f>(AA$99-AA$79)/5+AA83</f>
        <v>1.51</v>
      </c>
      <c r="AB87" s="204">
        <f t="shared" si="29"/>
        <v>1854.3046357615895</v>
      </c>
      <c r="AC87" s="191">
        <f>IF(AC86=1,($C85-Z87)/(Z86-Z87),IF(AC86=2,($C85-Z86)/(Z85-Z86),IF(AC86=3,($C85-Z85)/(Z84-Z85),0)))</f>
        <v>0.17906336088154268</v>
      </c>
      <c r="AL87" s="23"/>
    </row>
    <row r="88" spans="1:38" x14ac:dyDescent="0.25">
      <c r="A88" s="257"/>
      <c r="B88" s="251">
        <v>5</v>
      </c>
      <c r="C88" s="34"/>
      <c r="D88" s="31">
        <f>IF(D89&gt;V$5,(1-(D89-V$5)/(Z$5-V$5))*(Y88-AC88)+AC88,IF(D89&gt;R$5,(1-(D89-R$5)/(V$5-R$5))*(U88-Y88)+Y88,IF(D89&gt;N$5,(1-(D89-N$5)/(R$5-N$5))*(Q88-U88)+U88,IF(D89&gt;J$5,(1-(D89-J$5)/(N$5-J$5))*(M88-Q88)+Q88,IF(D89&gt;F$5,(1-(D89-F$5)/(J$5-F$5))*(I88-M88)+M88,I88)))))</f>
        <v>4.7955151941922516</v>
      </c>
      <c r="E88" s="152" t="s">
        <v>6</v>
      </c>
      <c r="F88" s="147">
        <f>(F$96-F$76)/5+F84</f>
        <v>16680</v>
      </c>
      <c r="G88" s="143">
        <f>(G$96-G$76)/5+G84</f>
        <v>4.12</v>
      </c>
      <c r="H88" s="193">
        <f t="shared" si="24"/>
        <v>4048.5436893203882</v>
      </c>
      <c r="I88" s="16">
        <f>IF(I90=0,G91,IF(I90=1,(G90-G91)*I91+G91,IF(I90=2,(G89-G90)*I91+G90,IF(I90=3,(G88-G89)*I91+G89,G88))))</f>
        <v>5.6399999999999988</v>
      </c>
      <c r="J88" s="147">
        <f>(J$96-J$76)/5+J84</f>
        <v>16480</v>
      </c>
      <c r="K88" s="143">
        <f>(K$96-K$76)/5+K84</f>
        <v>3.75</v>
      </c>
      <c r="L88" s="193">
        <f t="shared" si="25"/>
        <v>4394.666666666667</v>
      </c>
      <c r="M88" s="16">
        <f>IF(M90=0,K91,IF(M90=1,(K90-K91)*M91+K91,IF(M90=2,(K89-K90)*M91+K90,IF(M90=3,(K88-K89)*M91+K89,K88))))</f>
        <v>4.13</v>
      </c>
      <c r="N88" s="147">
        <f>(N$96-N$76)/5+N84</f>
        <v>16240</v>
      </c>
      <c r="O88" s="143">
        <f>(O$96-O$76)/5+O84</f>
        <v>3.38</v>
      </c>
      <c r="P88" s="193">
        <f t="shared" si="26"/>
        <v>4804.7337278106506</v>
      </c>
      <c r="Q88" s="16">
        <f>IF(Q90=0,O91,IF(Q90=1,(O90-O91)*Q91+O91,IF(Q90=2,(O89-O90)*Q91+O90,IF(Q90=3,(O88-O89)*Q91+O89,O88))))</f>
        <v>3.3400000000000003</v>
      </c>
      <c r="R88" s="147">
        <f>(R$96-R$76)/5+R84</f>
        <v>15980</v>
      </c>
      <c r="S88" s="143">
        <f>(S$96-S$76)/5+S84</f>
        <v>2.9800000000000004</v>
      </c>
      <c r="T88" s="203">
        <f t="shared" si="27"/>
        <v>5362.4161073825499</v>
      </c>
      <c r="U88" s="16">
        <f>IF(U90=0,S91,IF(U90=1,(S90-S91)*U91+S91,IF(U90=2,(S89-S90)*U91+S90,IF(U90=3,(S88-S89)*U91+S89,S88))))</f>
        <v>2.5790648107872984</v>
      </c>
      <c r="V88" s="147">
        <f>(V$96-V$76)/5+V84</f>
        <v>15280</v>
      </c>
      <c r="W88" s="143">
        <f>(W$96-W$76)/5+W84</f>
        <v>2.7199999999999998</v>
      </c>
      <c r="X88" s="203">
        <f t="shared" si="28"/>
        <v>5617.6470588235297</v>
      </c>
      <c r="Y88" s="16">
        <f>IF(Y90=0,W91,IF(Y90=1,(W90-W91)*Y91+W91,IF(Y90=2,(W89-W90)*Y91+W90,IF(Y90=3,(W88-W89)*Y91+W89,W88))))</f>
        <v>2.1439873482297727</v>
      </c>
      <c r="Z88" s="147">
        <f>(Z$96-Z$76)/5+Z84</f>
        <v>14480</v>
      </c>
      <c r="AA88" s="143">
        <f>(AA$96-AA$76)/5+AA84</f>
        <v>2.4399999999999995</v>
      </c>
      <c r="AB88" s="203">
        <f t="shared" si="29"/>
        <v>5934.426229508198</v>
      </c>
      <c r="AC88" s="16">
        <f>IF(AC90=0,AA91,IF(AC90=1,(AA90-AA91)*AC91+AA91,IF(AC90=2,(AA89-AA90)*AC91+AA90,IF(AC90=3,(AA88-AA89)*AC91+AA89,AA88))))</f>
        <v>1.6962560061502978</v>
      </c>
      <c r="AE88" s="23"/>
      <c r="AF88" s="23"/>
      <c r="AG88" s="23"/>
      <c r="AH88" s="23"/>
      <c r="AI88" s="23"/>
      <c r="AJ88" s="23"/>
      <c r="AK88" s="23"/>
      <c r="AL88" s="23"/>
    </row>
    <row r="89" spans="1:38" x14ac:dyDescent="0.25">
      <c r="A89" s="257"/>
      <c r="B89" s="252"/>
      <c r="C89" s="13">
        <f>C$1/(21-E$1)*(C$4-B88)</f>
        <v>3996.6942148760331</v>
      </c>
      <c r="D89" s="32">
        <f>(C89/P$1)^(1/1.3)*50+C$4+$C$2/2+$N$2/100*5</f>
        <v>30.592614607998328</v>
      </c>
      <c r="E89" s="153" t="s">
        <v>22</v>
      </c>
      <c r="F89" s="57">
        <v>14000</v>
      </c>
      <c r="G89" s="140">
        <f>(G$97-G$77)/5+G85</f>
        <v>4.3</v>
      </c>
      <c r="H89" s="194">
        <f t="shared" si="24"/>
        <v>3255.8139534883721</v>
      </c>
      <c r="I89" s="76">
        <f>$C89/I88</f>
        <v>708.63372604184997</v>
      </c>
      <c r="J89" s="57">
        <v>14000</v>
      </c>
      <c r="K89" s="140">
        <f>(K$97-K$77)/5+K85</f>
        <v>3.9300000000000006</v>
      </c>
      <c r="L89" s="194">
        <f t="shared" si="25"/>
        <v>3562.3409669211192</v>
      </c>
      <c r="M89" s="76">
        <f>$C89/M88</f>
        <v>967.72257018790151</v>
      </c>
      <c r="N89" s="57">
        <v>14000</v>
      </c>
      <c r="O89" s="140">
        <f>(O$97-O$77)/5+O85</f>
        <v>3.5600000000000005</v>
      </c>
      <c r="P89" s="194">
        <f t="shared" si="26"/>
        <v>3932.5842696629206</v>
      </c>
      <c r="Q89" s="76">
        <f>$C89/Q88</f>
        <v>1196.6150343940217</v>
      </c>
      <c r="R89" s="57">
        <v>14000</v>
      </c>
      <c r="S89" s="140">
        <f>(S$97-S$77)/5+S85</f>
        <v>3.1599999999999997</v>
      </c>
      <c r="T89" s="201">
        <f t="shared" si="27"/>
        <v>4430.3797468354433</v>
      </c>
      <c r="U89" s="76">
        <f>$C89/U88</f>
        <v>1549.6680029750714</v>
      </c>
      <c r="V89" s="57">
        <v>14000</v>
      </c>
      <c r="W89" s="140">
        <f>(W$97-W$77)/5+W85</f>
        <v>2.91</v>
      </c>
      <c r="X89" s="201">
        <f t="shared" si="28"/>
        <v>4810.9965635738827</v>
      </c>
      <c r="Y89" s="76">
        <f>$C89/Y88</f>
        <v>1864.1407647185913</v>
      </c>
      <c r="Z89" s="57">
        <v>14000</v>
      </c>
      <c r="AA89" s="140">
        <f>(AA$97-AA$77)/5+AA85</f>
        <v>2.6099999999999994</v>
      </c>
      <c r="AB89" s="201">
        <f t="shared" si="29"/>
        <v>5363.9846743295029</v>
      </c>
      <c r="AC89" s="76">
        <f>$C89/AC88</f>
        <v>2356.1857410584189</v>
      </c>
      <c r="AG89" s="23"/>
      <c r="AL89" s="23"/>
    </row>
    <row r="90" spans="1:38" x14ac:dyDescent="0.25">
      <c r="A90" s="257"/>
      <c r="B90" s="252"/>
      <c r="C90" s="13"/>
      <c r="D90" s="39">
        <f>IF(AND(D89&lt;F$5,C89&lt;F91),C89/F91*100,IF(AND(D89&lt;J$5,C89&lt;J91),C89/(F91-((D89-F$5)/(J$5-F$5))*(F91-J91))*100,IF(AND(D89&lt;N$5,C89&lt;N91),C89/(J91-((D89-J$5)/(N$5-J$5))*(J91-N91))*100,IF(AND(D89&lt;R$5,C89&lt;R91),C89/(N91-((D89-N$5)/(R$5-N$5))*(N91-R91))*100,IF(AND(D89&lt;V$5,C93&lt;V91),C89/(R91-((D89-R$5)/(V$5-R$5))*(R91-V91))*100,100)))))</f>
        <v>84.541736182272672</v>
      </c>
      <c r="E90" s="153" t="s">
        <v>23</v>
      </c>
      <c r="F90" s="57">
        <v>11200</v>
      </c>
      <c r="G90" s="140">
        <f>(G$98-G$78)/5+G86</f>
        <v>4.6100000000000003</v>
      </c>
      <c r="H90" s="194">
        <f t="shared" si="24"/>
        <v>2429.5010845986985</v>
      </c>
      <c r="I90" s="190">
        <f>IF($C89&gt;F89,3,IF($C89&gt;F90,2,IF($C89&gt;F91,1,0)))</f>
        <v>0</v>
      </c>
      <c r="J90" s="57">
        <v>11200</v>
      </c>
      <c r="K90" s="140">
        <f>(K$98-K$78)/5+K86</f>
        <v>4.2399999999999993</v>
      </c>
      <c r="L90" s="194">
        <f t="shared" si="25"/>
        <v>2641.5094339622647</v>
      </c>
      <c r="M90" s="190">
        <f>IF($C89&gt;J89,3,IF($C89&gt;J90,2,IF($C89&gt;J91,1,0)))</f>
        <v>0</v>
      </c>
      <c r="N90" s="57">
        <v>11200</v>
      </c>
      <c r="O90" s="140">
        <f>(O$98-O$78)/5+O86</f>
        <v>3.8699999999999992</v>
      </c>
      <c r="P90" s="194">
        <f t="shared" si="26"/>
        <v>2894.0568475452201</v>
      </c>
      <c r="Q90" s="190">
        <f>IF($C89&gt;N89,3,IF($C89&gt;N90,2,IF($C89&gt;N91,1,0)))</f>
        <v>0</v>
      </c>
      <c r="R90" s="57">
        <v>11200</v>
      </c>
      <c r="S90" s="140">
        <f>(S$98-S$78)/5+S86</f>
        <v>3.4699999999999998</v>
      </c>
      <c r="T90" s="201">
        <f t="shared" si="27"/>
        <v>3227.6657060518733</v>
      </c>
      <c r="U90" s="192">
        <f>IF($C89&gt;R89,3,IF($C89&gt;R90,2,IF($C89&gt;R91,1,0)))</f>
        <v>1</v>
      </c>
      <c r="V90" s="57">
        <v>11200</v>
      </c>
      <c r="W90" s="140">
        <f>(W$98-W$78)/5+W86</f>
        <v>3.1399999999999997</v>
      </c>
      <c r="X90" s="201">
        <f t="shared" si="28"/>
        <v>3566.8789808917199</v>
      </c>
      <c r="Y90" s="190">
        <f>IF($C89&gt;V89,3,IF($C89&gt;V90,2,IF($C89&gt;V91,1,0)))</f>
        <v>1</v>
      </c>
      <c r="Z90" s="57">
        <v>11200</v>
      </c>
      <c r="AA90" s="140">
        <f>(AA$98-AA$78)/5+AA86</f>
        <v>2.7599999999999993</v>
      </c>
      <c r="AB90" s="201">
        <f t="shared" si="29"/>
        <v>4057.9710144927544</v>
      </c>
      <c r="AC90" s="189">
        <f>IF($C89&gt;Z89,3,IF($C89&gt;Z90,2,IF($C89&gt;Z91,1,0)))</f>
        <v>1</v>
      </c>
      <c r="AG90" s="23"/>
      <c r="AL90" s="23"/>
    </row>
    <row r="91" spans="1:38" ht="15.75" thickBot="1" x14ac:dyDescent="0.3">
      <c r="A91" s="257"/>
      <c r="B91" s="253"/>
      <c r="C91" s="35"/>
      <c r="D91" s="33">
        <f>C89/D88</f>
        <v>833.42332430024328</v>
      </c>
      <c r="E91" s="154" t="s">
        <v>7</v>
      </c>
      <c r="F91" s="148">
        <f>(F$99-F$79)/5+F87</f>
        <v>4940</v>
      </c>
      <c r="G91" s="144">
        <f>(G$99-G$79)/5+G87</f>
        <v>5.6399999999999988</v>
      </c>
      <c r="H91" s="195">
        <f t="shared" si="24"/>
        <v>875.88652482269526</v>
      </c>
      <c r="I91" s="191">
        <f>IF(I90=1,($C89-F91)/(F90-F91),IF(I90=2,($C89-F90)/(F89-F90),IF(I90=3,($C89-F89)/(F88-F89),0)))</f>
        <v>0</v>
      </c>
      <c r="J91" s="148">
        <f>(J$99-J$79)/5+J87</f>
        <v>4560</v>
      </c>
      <c r="K91" s="144">
        <f>(K$99-K$79)/5+K87</f>
        <v>4.13</v>
      </c>
      <c r="L91" s="195">
        <f t="shared" si="25"/>
        <v>1104.1162227602906</v>
      </c>
      <c r="M91" s="191">
        <f>IF(M90=1,($C89-J91)/(J90-J91),IF(M90=2,($C89-J90)/(J89-J90),IF(M90=3,($C89-J89)/(J88-J89),0)))</f>
        <v>0</v>
      </c>
      <c r="N91" s="148">
        <f>(N$99-N$79)/5+N87</f>
        <v>4100</v>
      </c>
      <c r="O91" s="144">
        <f>(O$99-O$79)/5+O87</f>
        <v>3.3400000000000003</v>
      </c>
      <c r="P91" s="195">
        <f t="shared" si="26"/>
        <v>1227.5449101796405</v>
      </c>
      <c r="Q91" s="191">
        <f>IF(Q90=1,($C89-N91)/(N90-N91),IF(Q90=2,($C89-N90)/(N89-N90),IF(Q90=3,($C89-N89)/(N88-N89),0)))</f>
        <v>0</v>
      </c>
      <c r="R91" s="148">
        <f>(R$99-R$79)/5+R87</f>
        <v>3600</v>
      </c>
      <c r="S91" s="144">
        <f>(S$99-S$79)/5+S87</f>
        <v>2.5299999999999994</v>
      </c>
      <c r="T91" s="204">
        <f t="shared" si="27"/>
        <v>1422.9249011857712</v>
      </c>
      <c r="U91" s="191">
        <f>IF(U90=1,($C89-R91)/(R90-R91),IF(U90=2,($C89-R90)/(R89-R90),IF(U90=3,($C89-R89)/(R88-R89),0)))</f>
        <v>5.2196607220530676E-2</v>
      </c>
      <c r="V91" s="148">
        <f>(V$99-V$79)/5+V87</f>
        <v>3100</v>
      </c>
      <c r="W91" s="144">
        <f>(W$99-W$79)/5+W87</f>
        <v>2.0200000000000005</v>
      </c>
      <c r="X91" s="204">
        <f t="shared" si="28"/>
        <v>1534.6534653465344</v>
      </c>
      <c r="Y91" s="191">
        <f>IF(Y90=1,($C89-V91)/(V90-V91),IF(Y90=2,($C89-V90)/(V89-V90),IF(Y90=3,($C89-V89)/(V88-V89),0)))</f>
        <v>0.11070298949086829</v>
      </c>
      <c r="Z91" s="148">
        <f>(Z$99-Z$79)/5+Z87</f>
        <v>2600</v>
      </c>
      <c r="AA91" s="144">
        <f>(AA$99-AA$79)/5+AA87</f>
        <v>1.49</v>
      </c>
      <c r="AB91" s="204">
        <f t="shared" si="29"/>
        <v>1744.9664429530201</v>
      </c>
      <c r="AC91" s="191">
        <f>IF(AC90=1,($C89-Z91)/(Z90-Z91),IF(AC90=2,($C89-Z90)/(Z89-Z90),IF(AC90=3,($C89-Z89)/(Z88-Z89),0)))</f>
        <v>0.1624063040553527</v>
      </c>
      <c r="AG91" s="23"/>
      <c r="AL91" s="23"/>
    </row>
    <row r="92" spans="1:38" x14ac:dyDescent="0.25">
      <c r="A92" s="257"/>
      <c r="B92" s="251">
        <v>6</v>
      </c>
      <c r="C92" s="34"/>
      <c r="D92" s="31">
        <f>IF(D93&gt;V$5,(1-(D93-V$5)/(Z$5-V$5))*(Y92-AC92)+AC92,IF(D93&gt;R$5,(1-(D93-R$5)/(V$5-R$5))*(U92-Y92)+Y92,IF(D93&gt;N$5,(1-(D93-N$5)/(R$5-N$5))*(Q92-U92)+U92,IF(D93&gt;J$5,(1-(D93-J$5)/(N$5-J$5))*(M92-Q92)+Q92,IF(D93&gt;F$5,(1-(D93-F$5)/(J$5-F$5))*(I92-M92)+M92,I92)))))</f>
        <v>5.2341596205490699</v>
      </c>
      <c r="E92" s="152" t="s">
        <v>6</v>
      </c>
      <c r="F92" s="147">
        <f>(F$96-F$76)/5+F88</f>
        <v>16740</v>
      </c>
      <c r="G92" s="143">
        <f>(G$96-G$76)/5+G88</f>
        <v>4.41</v>
      </c>
      <c r="H92" s="193">
        <f t="shared" si="24"/>
        <v>3795.9183673469388</v>
      </c>
      <c r="I92" s="16">
        <f>IF(I94=0,G95,IF(I94=1,(G94-G95)*I95+G95,IF(I94=2,(G93-G94)*I95+G94,IF(I94=3,(G92-G93)*I95+G93,G92))))</f>
        <v>6.1199999999999983</v>
      </c>
      <c r="J92" s="147">
        <f>(J$96-J$76)/5+J88</f>
        <v>16540</v>
      </c>
      <c r="K92" s="143">
        <f>(K$96-K$76)/5+K88</f>
        <v>4</v>
      </c>
      <c r="L92" s="193">
        <f t="shared" si="25"/>
        <v>4135</v>
      </c>
      <c r="M92" s="16">
        <f>IF(M94=0,K95,IF(M94=1,(K94-K95)*M95+K95,IF(M94=2,(K93-K94)*M95+K94,IF(M94=3,(K92-K93)*M95+K93,K92))))</f>
        <v>4.29</v>
      </c>
      <c r="N92" s="147">
        <f>(N$96-N$76)/5+N88</f>
        <v>16320</v>
      </c>
      <c r="O92" s="143">
        <f>(O$96-O$76)/5+O88</f>
        <v>3.59</v>
      </c>
      <c r="P92" s="193">
        <f t="shared" si="26"/>
        <v>4545.9610027855151</v>
      </c>
      <c r="Q92" s="16">
        <f>IF(Q94=0,O95,IF(Q94=1,(O94-O95)*Q95+O95,IF(Q94=2,(O93-O94)*Q95+O94,IF(Q94=3,(O92-O93)*Q95+O93,O92))))</f>
        <v>3.4200000000000004</v>
      </c>
      <c r="R92" s="147">
        <f>(R$96-R$76)/5+R88</f>
        <v>16040</v>
      </c>
      <c r="S92" s="143">
        <f>(S$96-S$76)/5+S88</f>
        <v>3.1400000000000006</v>
      </c>
      <c r="T92" s="203">
        <f t="shared" si="27"/>
        <v>5108.2802547770689</v>
      </c>
      <c r="U92" s="16">
        <f>IF(U94=0,S95,IF(U94=1,(S94-S95)*U95+S95,IF(U94=2,(S93-S94)*U95+S94,IF(U94=3,(S92-S93)*U95+S93,S92))))</f>
        <v>2.5815342233524046</v>
      </c>
      <c r="V92" s="147">
        <f>(V$96-V$76)/5+V88</f>
        <v>15340</v>
      </c>
      <c r="W92" s="143">
        <f>(W$96-W$76)/5+W88</f>
        <v>2.8099999999999996</v>
      </c>
      <c r="X92" s="203">
        <f t="shared" si="28"/>
        <v>5459.0747330960858</v>
      </c>
      <c r="Y92" s="16">
        <f>IF(Y94=0,W95,IF(Y94=1,(W94-W95)*Y95+W95,IF(Y94=2,(W93-W94)*Y95+W94,IF(Y94=3,(W92-W93)*Y95+W93,W92))))</f>
        <v>2.1298147963755856</v>
      </c>
      <c r="Z92" s="147">
        <f>(Z$96-Z$76)/5+Z88</f>
        <v>14540</v>
      </c>
      <c r="AA92" s="143">
        <f>(AA$96-AA$76)/5+AA88</f>
        <v>2.4699999999999993</v>
      </c>
      <c r="AB92" s="203">
        <f t="shared" si="29"/>
        <v>5886.6396761133619</v>
      </c>
      <c r="AC92" s="16">
        <f>IF(AC94=0,AA95,IF(AC94=1,(AA94-AA95)*AC95+AA95,IF(AC94=2,(AA93-AA94)*AC95+AA94,IF(AC94=3,(AA92-AA93)*AC95+AA93,AA92))))</f>
        <v>1.6692486851990984</v>
      </c>
      <c r="AE92" s="23"/>
      <c r="AF92" s="23"/>
      <c r="AG92" s="23"/>
      <c r="AH92" s="23"/>
      <c r="AI92" s="23"/>
      <c r="AJ92" s="23"/>
      <c r="AK92" s="23"/>
      <c r="AL92" s="23"/>
    </row>
    <row r="93" spans="1:38" x14ac:dyDescent="0.25">
      <c r="A93" s="257"/>
      <c r="B93" s="252"/>
      <c r="C93" s="13">
        <f>C$1/(21-E$1)*(C$4-B92)</f>
        <v>3689.2561983471078</v>
      </c>
      <c r="D93" s="32">
        <f>(C93/P$1)^(1/1.3)*50+C$4+$C$2/2+$N$2/100*5</f>
        <v>29.840657811207265</v>
      </c>
      <c r="E93" s="153" t="s">
        <v>22</v>
      </c>
      <c r="F93" s="57">
        <v>14000</v>
      </c>
      <c r="G93" s="140">
        <f>(G$97-G$77)/5+G89</f>
        <v>4.5999999999999996</v>
      </c>
      <c r="H93" s="194">
        <f t="shared" si="24"/>
        <v>3043.4782608695655</v>
      </c>
      <c r="I93" s="76">
        <f>$C93/I92</f>
        <v>602.81964025279558</v>
      </c>
      <c r="J93" s="57">
        <v>14000</v>
      </c>
      <c r="K93" s="140">
        <f>(K$97-K$77)/5+K89</f>
        <v>4.1900000000000004</v>
      </c>
      <c r="L93" s="194">
        <f t="shared" si="25"/>
        <v>3341.2887828162288</v>
      </c>
      <c r="M93" s="76">
        <f>$C93/M92</f>
        <v>859.96647980119064</v>
      </c>
      <c r="N93" s="57">
        <v>14000</v>
      </c>
      <c r="O93" s="140">
        <f>(O$97-O$77)/5+O89</f>
        <v>3.7800000000000007</v>
      </c>
      <c r="P93" s="194">
        <f t="shared" si="26"/>
        <v>3703.703703703703</v>
      </c>
      <c r="Q93" s="76">
        <f>$C93/Q92</f>
        <v>1078.7298825576338</v>
      </c>
      <c r="R93" s="57">
        <v>14000</v>
      </c>
      <c r="S93" s="140">
        <f>(S$97-S$77)/5+S89</f>
        <v>3.3299999999999996</v>
      </c>
      <c r="T93" s="201">
        <f t="shared" si="27"/>
        <v>4204.2042042042049</v>
      </c>
      <c r="U93" s="76">
        <f>$C93/U92</f>
        <v>1429.0944373211544</v>
      </c>
      <c r="V93" s="57">
        <v>14000</v>
      </c>
      <c r="W93" s="140">
        <f>(W$97-W$77)/5+W89</f>
        <v>3.0300000000000002</v>
      </c>
      <c r="X93" s="201">
        <f t="shared" si="28"/>
        <v>4620.4620462046205</v>
      </c>
      <c r="Y93" s="76">
        <f>$C93/Y92</f>
        <v>1732.1957780673245</v>
      </c>
      <c r="Z93" s="57">
        <v>14000</v>
      </c>
      <c r="AA93" s="140">
        <f>(AA$97-AA$77)/5+AA89</f>
        <v>2.6799999999999993</v>
      </c>
      <c r="AB93" s="201">
        <f t="shared" si="29"/>
        <v>5223.8805970149269</v>
      </c>
      <c r="AC93" s="76">
        <f>$C93/AC92</f>
        <v>2210.1297614064465</v>
      </c>
      <c r="AL93" s="23"/>
    </row>
    <row r="94" spans="1:38" x14ac:dyDescent="0.25">
      <c r="A94" s="257"/>
      <c r="B94" s="252"/>
      <c r="C94" s="13"/>
      <c r="D94" s="39">
        <f>IF(AND(D93&lt;F$5,C93&lt;F95),C93/F95*100,IF(AND(D93&lt;J$5,C93&lt;J95),C93/(F95-((D93-F$5)/(J$5-F$5))*(F95-J95))*100,IF(AND(D93&lt;N$5,C93&lt;N95),C93/(J95-((D93-J$5)/(N$5-J$5))*(J95-N95))*100,IF(AND(D93&lt;R$5,C93&lt;R95),C93/(N95-((D93-N$5)/(R$5-N$5))*(N95-R95))*100,IF(AND(D93&lt;V$5,C97&lt;V95),C93/(R95-((D93-R$5)/(V$5-R$5))*(R95-V95))*100,100)))))</f>
        <v>80.986124531646269</v>
      </c>
      <c r="E94" s="153" t="s">
        <v>23</v>
      </c>
      <c r="F94" s="57">
        <v>11200</v>
      </c>
      <c r="G94" s="140">
        <f>(G$98-G$78)/5+G90</f>
        <v>4.9300000000000006</v>
      </c>
      <c r="H94" s="194">
        <f t="shared" si="24"/>
        <v>2271.805273833671</v>
      </c>
      <c r="I94" s="190">
        <f>IF($C93&gt;F93,3,IF($C93&gt;F94,2,IF($C93&gt;F95,1,0)))</f>
        <v>0</v>
      </c>
      <c r="J94" s="57">
        <v>11200</v>
      </c>
      <c r="K94" s="140">
        <f>(K$98-K$78)/5+K90</f>
        <v>4.5199999999999996</v>
      </c>
      <c r="L94" s="194">
        <f t="shared" si="25"/>
        <v>2477.8761061946907</v>
      </c>
      <c r="M94" s="190">
        <f>IF($C93&gt;J93,3,IF($C93&gt;J94,2,IF($C93&gt;J95,1,0)))</f>
        <v>0</v>
      </c>
      <c r="N94" s="57">
        <v>11200</v>
      </c>
      <c r="O94" s="140">
        <f>(O$98-O$78)/5+O90</f>
        <v>4.1099999999999994</v>
      </c>
      <c r="P94" s="194">
        <f t="shared" si="26"/>
        <v>2725.0608272506088</v>
      </c>
      <c r="Q94" s="190">
        <f>IF($C93&gt;N93,3,IF($C93&gt;N94,2,IF($C93&gt;N95,1,0)))</f>
        <v>0</v>
      </c>
      <c r="R94" s="57">
        <v>11200</v>
      </c>
      <c r="S94" s="140">
        <f>(S$98-S$78)/5+S90</f>
        <v>3.6599999999999997</v>
      </c>
      <c r="T94" s="201">
        <f t="shared" si="27"/>
        <v>3060.1092896174864</v>
      </c>
      <c r="U94" s="192">
        <f>IF($C93&gt;R93,3,IF($C93&gt;R94,2,IF($C93&gt;R95,1,0)))</f>
        <v>1</v>
      </c>
      <c r="V94" s="57">
        <v>11200</v>
      </c>
      <c r="W94" s="140">
        <f>(W$98-W$78)/5+W90</f>
        <v>3.2699999999999996</v>
      </c>
      <c r="X94" s="201">
        <f t="shared" si="28"/>
        <v>3425.0764525993886</v>
      </c>
      <c r="Y94" s="190">
        <f>IF($C93&gt;V93,3,IF($C93&gt;V94,2,IF($C93&gt;V95,1,0)))</f>
        <v>1</v>
      </c>
      <c r="Z94" s="57">
        <v>11200</v>
      </c>
      <c r="AA94" s="140">
        <f>(AA$98-AA$78)/5+AA90</f>
        <v>2.8299999999999992</v>
      </c>
      <c r="AB94" s="201">
        <f t="shared" si="29"/>
        <v>3957.5971731448776</v>
      </c>
      <c r="AC94" s="189">
        <f>IF($C93&gt;Z93,3,IF($C93&gt;Z94,2,IF($C93&gt;Z95,1,0)))</f>
        <v>1</v>
      </c>
      <c r="AL94" s="23"/>
    </row>
    <row r="95" spans="1:38" ht="15.75" thickBot="1" x14ac:dyDescent="0.3">
      <c r="A95" s="257"/>
      <c r="B95" s="253"/>
      <c r="C95" s="35"/>
      <c r="D95" s="33">
        <f>C93/D92</f>
        <v>704.84212668319435</v>
      </c>
      <c r="E95" s="154" t="s">
        <v>7</v>
      </c>
      <c r="F95" s="148">
        <f>(F$99-F$79)/5+F91</f>
        <v>4720</v>
      </c>
      <c r="G95" s="144">
        <f>(G$99-G$79)/5+G91</f>
        <v>6.1199999999999983</v>
      </c>
      <c r="H95" s="195">
        <f t="shared" si="24"/>
        <v>771.24183006535964</v>
      </c>
      <c r="I95" s="191">
        <f>IF(I94=1,($C93-F95)/(F94-F95),IF(I94=2,($C93-F94)/(F93-F94),IF(I94=3,($C93-F93)/(F92-F93),0)))</f>
        <v>0</v>
      </c>
      <c r="J95" s="148">
        <f>(J$99-J$79)/5+J91</f>
        <v>4380</v>
      </c>
      <c r="K95" s="144">
        <f>(K$99-K$79)/5+K91</f>
        <v>4.29</v>
      </c>
      <c r="L95" s="195">
        <f t="shared" si="25"/>
        <v>1020.979020979021</v>
      </c>
      <c r="M95" s="191">
        <f>IF(M94=1,($C93-J95)/(J94-J95),IF(M94=2,($C93-J94)/(J93-J94),IF(M94=3,($C93-J93)/(J92-J93),0)))</f>
        <v>0</v>
      </c>
      <c r="N95" s="148">
        <f>(N$99-N$79)/5+N91</f>
        <v>3900</v>
      </c>
      <c r="O95" s="144">
        <f>(O$99-O$79)/5+O91</f>
        <v>3.4200000000000004</v>
      </c>
      <c r="P95" s="195">
        <f t="shared" si="26"/>
        <v>1140.3508771929824</v>
      </c>
      <c r="Q95" s="191">
        <f>IF(Q94=1,($C93-N95)/(N94-N95),IF(Q94=2,($C93-N94)/(N93-N94),IF(Q94=3,($C93-N93)/(N92-N93),0)))</f>
        <v>0</v>
      </c>
      <c r="R95" s="148">
        <f>(R$99-R$79)/5+R91</f>
        <v>3400</v>
      </c>
      <c r="S95" s="144">
        <f>(S$99-S$79)/5+S91</f>
        <v>2.5399999999999991</v>
      </c>
      <c r="T95" s="204">
        <f t="shared" si="27"/>
        <v>1338.5826771653549</v>
      </c>
      <c r="U95" s="191">
        <f>IF(U94=1,($C93-R95)/(R94-R95),IF(U94=2,($C93-R94)/(R93-R94),IF(U94=3,($C93-R93)/(R92-R93),0)))</f>
        <v>3.7084127993218946E-2</v>
      </c>
      <c r="V95" s="148">
        <f>(V$99-V$79)/5+V91</f>
        <v>2900</v>
      </c>
      <c r="W95" s="144">
        <f>(W$99-W$79)/5+W91</f>
        <v>2.0100000000000007</v>
      </c>
      <c r="X95" s="204">
        <f t="shared" si="28"/>
        <v>1442.7860696517407</v>
      </c>
      <c r="Y95" s="191">
        <f>IF(Y94=1,($C93-V95)/(V94-V95),IF(Y94=2,($C93-V94)/(V93-V94),IF(Y94=3,($C93-V93)/(V92-V93),0)))</f>
        <v>9.5091108234591298E-2</v>
      </c>
      <c r="Z95" s="148">
        <f>(Z$99-Z$79)/5+Z91</f>
        <v>2400</v>
      </c>
      <c r="AA95" s="144">
        <f>(AA$99-AA$79)/5+AA91</f>
        <v>1.47</v>
      </c>
      <c r="AB95" s="204">
        <f t="shared" si="29"/>
        <v>1632.6530612244899</v>
      </c>
      <c r="AC95" s="191">
        <f>IF(AC94=1,($C93-Z95)/(Z94-Z95),IF(AC94=2,($C93-Z94)/(Z93-Z94),IF(AC94=3,($C93-Z93)/(Z92-Z93),0)))</f>
        <v>0.14650638617580769</v>
      </c>
      <c r="AL95" s="23"/>
    </row>
    <row r="96" spans="1:38" x14ac:dyDescent="0.25">
      <c r="A96" s="257"/>
      <c r="B96" s="251">
        <v>7</v>
      </c>
      <c r="C96" s="34"/>
      <c r="D96" s="31">
        <f>IF(D97&gt;V$5,(1-(D97-V$5)/(Z$5-V$5))*(Y96-AC96)+AC96,IF(D97&gt;R$5,(1-(D97-R$5)/(V$5-R$5))*(U96-Y96)+Y96,IF(D97&gt;N$5,(1-(D97-N$5)/(R$5-N$5))*(Q96-U96)+U96,IF(D97&gt;J$5,(1-(D97-J$5)/(N$5-J$5))*(M96-Q96)+Q96,IF(D97&gt;F$5,(1-(D97-F$5)/(J$5-F$5))*(I96-M96)+M96,I96)))))</f>
        <v>5.7240725253964371</v>
      </c>
      <c r="E96" s="152" t="s">
        <v>6</v>
      </c>
      <c r="F96" s="56">
        <v>16800</v>
      </c>
      <c r="G96" s="94">
        <v>4.7</v>
      </c>
      <c r="H96" s="193">
        <f>F96/G96</f>
        <v>3574.4680851063827</v>
      </c>
      <c r="I96" s="16">
        <f>IF(I98=0,G99,IF(I98=1,(G98-G99)*I99+G99,IF(I98=2,(G97-G98)*I99+G98,IF(I98=3,(G96-G97)*I99+G97,G96))))</f>
        <v>6.6</v>
      </c>
      <c r="J96" s="56">
        <v>16600</v>
      </c>
      <c r="K96" s="4">
        <v>4.25</v>
      </c>
      <c r="L96" s="193">
        <f>J96/K96</f>
        <v>3905.8823529411766</v>
      </c>
      <c r="M96" s="16">
        <f>IF(M98=0,K99,IF(M98=1,(K98-K99)*M99+K99,IF(M98=2,(K97-K98)*M99+K98,IF(M98=3,(K96-K97)*M99+K97,K96))))</f>
        <v>4.45</v>
      </c>
      <c r="N96" s="56">
        <v>16400</v>
      </c>
      <c r="O96" s="4">
        <v>3.8</v>
      </c>
      <c r="P96" s="193">
        <f>N96/O96</f>
        <v>4315.7894736842109</v>
      </c>
      <c r="Q96" s="16">
        <f>IF(Q98=0,O99,IF(Q98=1,(O98-O99)*Q99+O99,IF(Q98=2,(O97-O98)*Q99+O98,IF(Q98=3,(O96-O97)*Q99+O97,O96))))</f>
        <v>3.5</v>
      </c>
      <c r="R96" s="56">
        <v>16100</v>
      </c>
      <c r="S96" s="4">
        <v>3.3</v>
      </c>
      <c r="T96" s="203">
        <f>R96/S96</f>
        <v>4878.787878787879</v>
      </c>
      <c r="U96" s="16">
        <f>IF(U98=0,S99,IF(U98=1,(S98-S99)*U99+S99,IF(U98=2,(S97-S98)*U99+S98,IF(U98=3,(S96-S97)*U99+S97,S96))))</f>
        <v>2.5795454545454546</v>
      </c>
      <c r="V96" s="56">
        <v>15400</v>
      </c>
      <c r="W96" s="4">
        <v>2.9</v>
      </c>
      <c r="X96" s="203">
        <f>V96/W96</f>
        <v>5310.3448275862074</v>
      </c>
      <c r="Y96" s="16">
        <f>IF(Y98=0,W99,IF(Y98=1,(W98-W99)*Y99+W99,IF(Y98=2,(W97-W98)*Y99+W98,IF(Y98=3,(W96-W97)*Y99+W97,W96))))</f>
        <v>2.1122994652406417</v>
      </c>
      <c r="Z96" s="56">
        <v>14600</v>
      </c>
      <c r="AA96" s="4">
        <v>2.5</v>
      </c>
      <c r="AB96" s="193">
        <f>Z96/AA96</f>
        <v>5840</v>
      </c>
      <c r="AC96" s="16">
        <f>IF(AC98=0,AA99,IF(AC98=1,(AA98-AA99)*AC99+AA99,IF(AC98=2,(AA97-AA98)*AC99+AA98,IF(AC98=3,(AA96-AA97)*AC99+AA97,AA96))))</f>
        <v>1.6404040404040403</v>
      </c>
      <c r="AE96" s="23"/>
      <c r="AF96" s="23"/>
      <c r="AG96" s="23"/>
      <c r="AH96" s="23"/>
      <c r="AI96" s="23"/>
      <c r="AJ96" s="23"/>
      <c r="AK96" s="23"/>
      <c r="AL96" s="23"/>
    </row>
    <row r="97" spans="1:38" x14ac:dyDescent="0.25">
      <c r="A97" s="257"/>
      <c r="B97" s="252"/>
      <c r="C97" s="13">
        <f>C$1/(21-E$1)*(C$4-B96)</f>
        <v>3381.818181818182</v>
      </c>
      <c r="D97" s="32">
        <f>(C97/P$1)^(1/1.3)*50+C$4+$C$2/2+$N$2/100*5</f>
        <v>29.074081277225872</v>
      </c>
      <c r="E97" s="153" t="s">
        <v>22</v>
      </c>
      <c r="F97" s="57">
        <v>14000</v>
      </c>
      <c r="G97" s="91">
        <v>4.9000000000000004</v>
      </c>
      <c r="H97" s="194">
        <f>F97/G97</f>
        <v>2857.1428571428569</v>
      </c>
      <c r="I97" s="76">
        <f>$C97/I96</f>
        <v>512.39669421487611</v>
      </c>
      <c r="J97" s="57">
        <v>14000</v>
      </c>
      <c r="K97" s="6">
        <v>4.45</v>
      </c>
      <c r="L97" s="194">
        <f>J97/K97</f>
        <v>3146.067415730337</v>
      </c>
      <c r="M97" s="76">
        <f>$C97/M96</f>
        <v>759.95914198161393</v>
      </c>
      <c r="N97" s="57">
        <v>14000</v>
      </c>
      <c r="O97" s="6">
        <v>4</v>
      </c>
      <c r="P97" s="194">
        <f>N97/O97</f>
        <v>3500</v>
      </c>
      <c r="Q97" s="76">
        <f>$C97/Q96</f>
        <v>966.23376623376623</v>
      </c>
      <c r="R97" s="57">
        <v>14000</v>
      </c>
      <c r="S97" s="6">
        <v>3.5</v>
      </c>
      <c r="T97" s="201">
        <f>R97/S97</f>
        <v>4000</v>
      </c>
      <c r="U97" s="76">
        <f>$C97/U96</f>
        <v>1311.0132158590309</v>
      </c>
      <c r="V97" s="57">
        <v>14000</v>
      </c>
      <c r="W97" s="6">
        <v>3.15</v>
      </c>
      <c r="X97" s="201">
        <f>V97/W97</f>
        <v>4444.4444444444443</v>
      </c>
      <c r="Y97" s="76">
        <f>$C97/Y96</f>
        <v>1601.0126582278481</v>
      </c>
      <c r="Z97" s="57">
        <v>14000</v>
      </c>
      <c r="AA97" s="6">
        <v>2.75</v>
      </c>
      <c r="AB97" s="201">
        <f>Z97/AA97</f>
        <v>5090.909090909091</v>
      </c>
      <c r="AC97" s="76">
        <f>$C97/AC96</f>
        <v>2061.576354679803</v>
      </c>
      <c r="AL97" s="23"/>
    </row>
    <row r="98" spans="1:38" x14ac:dyDescent="0.25">
      <c r="A98" s="257"/>
      <c r="B98" s="252"/>
      <c r="C98" s="13"/>
      <c r="D98" s="39">
        <f>IF(AND(D97&lt;F$5,C97&lt;F99),C97/F99*100,IF(AND(D97&lt;J$5,C97&lt;J99),C97/(F99-((D97-F$5)/(J$5-F$5))*(F99-J99))*100,IF(AND(D97&lt;N$5,C97&lt;N99),C97/(J99-((D97-J$5)/(N$5-J$5))*(J99-N99))*100,IF(AND(D97&lt;R$5,C97&lt;R99),C97/(N99-((D97-N$5)/(R$5-N$5))*(N99-R99))*100,IF(AND(D97&lt;V$5,C101&lt;V99),C97/(R99-((D97-R$5)/(V$5-R$5))*(R99-V99))*100,100)))))</f>
        <v>77.249657712574532</v>
      </c>
      <c r="E98" s="153" t="s">
        <v>23</v>
      </c>
      <c r="F98" s="57">
        <v>11200</v>
      </c>
      <c r="G98" s="91">
        <v>5.25</v>
      </c>
      <c r="H98" s="194">
        <f>F98/G98</f>
        <v>2133.3333333333335</v>
      </c>
      <c r="I98" s="192">
        <f>IF($C97&gt;F97,3,IF($C97&gt;F98,2,IF($C97&gt;F99,1,0)))</f>
        <v>0</v>
      </c>
      <c r="J98" s="57">
        <v>11200</v>
      </c>
      <c r="K98" s="6">
        <v>4.8</v>
      </c>
      <c r="L98" s="194">
        <f>J98/K98</f>
        <v>2333.3333333333335</v>
      </c>
      <c r="M98" s="192">
        <f>IF($C97&gt;J97,3,IF($C97&gt;J98,2,IF($C97&gt;J99,1,0)))</f>
        <v>0</v>
      </c>
      <c r="N98" s="57">
        <v>11200</v>
      </c>
      <c r="O98" s="6">
        <v>4.3499999999999996</v>
      </c>
      <c r="P98" s="194">
        <f>N98/O98</f>
        <v>2574.7126436781609</v>
      </c>
      <c r="Q98" s="192">
        <f>IF($C97&gt;N97,3,IF($C97&gt;N98,2,IF($C97&gt;N99,1,0)))</f>
        <v>0</v>
      </c>
      <c r="R98" s="57">
        <v>11200</v>
      </c>
      <c r="S98" s="6">
        <v>3.85</v>
      </c>
      <c r="T98" s="201">
        <f>R98/S98</f>
        <v>2909.090909090909</v>
      </c>
      <c r="U98" s="192">
        <f>IF($C97&gt;R97,3,IF($C97&gt;R98,2,IF($C97&gt;R99,1,0)))</f>
        <v>1</v>
      </c>
      <c r="V98" s="57">
        <v>11200</v>
      </c>
      <c r="W98" s="6">
        <v>3.4</v>
      </c>
      <c r="X98" s="201">
        <f>V98/W98</f>
        <v>3294.1176470588234</v>
      </c>
      <c r="Y98" s="192">
        <f>IF($C97&gt;V97,3,IF($C97&gt;V98,2,IF($C97&gt;V99,1,0)))</f>
        <v>1</v>
      </c>
      <c r="Z98" s="57">
        <v>11200</v>
      </c>
      <c r="AA98" s="6">
        <v>2.9</v>
      </c>
      <c r="AB98" s="201">
        <f>Z98/AA98</f>
        <v>3862.0689655172414</v>
      </c>
      <c r="AC98" s="189">
        <f>IF($C97&gt;Z97,3,IF($C97&gt;Z98,2,IF($C97&gt;Z99,1,0)))</f>
        <v>1</v>
      </c>
      <c r="AL98" s="23"/>
    </row>
    <row r="99" spans="1:38" ht="15.75" thickBot="1" x14ac:dyDescent="0.3">
      <c r="A99" s="257"/>
      <c r="B99" s="253"/>
      <c r="C99" s="35"/>
      <c r="D99" s="33">
        <f>C97/D96</f>
        <v>590.80631260589496</v>
      </c>
      <c r="E99" s="154" t="s">
        <v>7</v>
      </c>
      <c r="F99" s="58">
        <v>4500</v>
      </c>
      <c r="G99" s="93">
        <v>6.6</v>
      </c>
      <c r="H99" s="195">
        <f>F99/G99</f>
        <v>681.81818181818187</v>
      </c>
      <c r="I99" s="191">
        <f>IF(I98=1,($C97-F99)/(F98-F99),IF(I98=2,($C97-F98)/(F97-F98),IF(I98=3,($C97-F97)/(F96-F97),0)))</f>
        <v>0</v>
      </c>
      <c r="J99" s="58">
        <v>4200</v>
      </c>
      <c r="K99" s="8">
        <v>4.45</v>
      </c>
      <c r="L99" s="195">
        <f>J99/K99</f>
        <v>943.82022471910113</v>
      </c>
      <c r="M99" s="191">
        <f>IF(M98=1,($C97-J99)/(J98-J99),IF(M98=2,($C97-J98)/(J97-J98),IF(M98=3,($C97-J97)/(J96-J97),0)))</f>
        <v>0</v>
      </c>
      <c r="N99" s="58">
        <v>3700</v>
      </c>
      <c r="O99" s="8">
        <v>3.5</v>
      </c>
      <c r="P99" s="195">
        <f>N99/O99</f>
        <v>1057.1428571428571</v>
      </c>
      <c r="Q99" s="191">
        <f>IF(Q98=1,($C97-N99)/(N98-N99),IF(Q98=2,($C97-N98)/(N97-N98),IF(Q98=3,($C97-N97)/(N96-N97),0)))</f>
        <v>0</v>
      </c>
      <c r="R99" s="58">
        <v>3200</v>
      </c>
      <c r="S99" s="8">
        <v>2.5499999999999998</v>
      </c>
      <c r="T99" s="204">
        <f>R99/S99</f>
        <v>1254.9019607843138</v>
      </c>
      <c r="U99" s="191">
        <f>IF(U98=1,($C97-R99)/(R98-R99),IF(U98=2,($C97-R98)/(R97-R98),IF(U98=3,($C97-R97)/(R96-R97),0)))</f>
        <v>2.2727272727272749E-2</v>
      </c>
      <c r="V99" s="58">
        <v>2700</v>
      </c>
      <c r="W99" s="8">
        <v>2</v>
      </c>
      <c r="X99" s="204">
        <f>V99/W99</f>
        <v>1350</v>
      </c>
      <c r="Y99" s="191">
        <f>IF(Y98=1,($C97-V99)/(V98-V99),IF(Y98=2,($C97-V98)/(V97-V98),IF(Y98=3,($C97-V97)/(V96-V97),0)))</f>
        <v>8.0213903743315523E-2</v>
      </c>
      <c r="Z99" s="58">
        <v>2200</v>
      </c>
      <c r="AA99" s="8">
        <v>1.45</v>
      </c>
      <c r="AB99" s="204">
        <f>Z99/AA99</f>
        <v>1517.2413793103449</v>
      </c>
      <c r="AC99" s="191">
        <f>IF(AC98=1,($C97-Z99)/(Z98-Z99),IF(AC98=2,($C97-Z98)/(Z97-Z98),IF(AC98=3,($C97-Z97)/(Z96-Z97),0)))</f>
        <v>0.13131313131313133</v>
      </c>
      <c r="AL99" s="23"/>
    </row>
    <row r="100" spans="1:38" x14ac:dyDescent="0.25">
      <c r="A100" s="257"/>
      <c r="B100" s="251">
        <v>8</v>
      </c>
      <c r="C100" s="34"/>
      <c r="D100" s="31">
        <f>IF(D101&gt;V$5,(1-(D101-V$5)/(Z$5-V$5))*(Y100-AC100)+AC100,IF(D101&gt;R$5,(1-(D101-R$5)/(V$5-R$5))*(U100-Y100)+Y100,IF(D101&gt;N$5,(1-(D101-N$5)/(R$5-N$5))*(Q100-U100)+U100,IF(D101&gt;J$5,(1-(D101-J$5)/(N$5-J$5))*(M100-Q100)+Q100,IF(D101&gt;F$5,(1-(D101-F$5)/(J$5-F$5))*(I100-M100)+M100,I100)))))</f>
        <v>5.7274527295731357</v>
      </c>
      <c r="E100" s="152" t="s">
        <v>6</v>
      </c>
      <c r="F100" s="147">
        <f>(F$116-F$96)/5+F96</f>
        <v>16860</v>
      </c>
      <c r="G100" s="143">
        <f>(G$116-G$96)/5+G96</f>
        <v>4.8100000000000005</v>
      </c>
      <c r="H100" s="193">
        <f t="shared" si="24"/>
        <v>3505.1975051975051</v>
      </c>
      <c r="I100" s="16">
        <f>IF(I102=0,G103,IF(I102=1,(G102-G103)*I103+G103,IF(I102=2,(G101-G102)*I103+G102,IF(I102=3,(G100-G101)*I103+G101,G100))))</f>
        <v>6.31</v>
      </c>
      <c r="J100" s="147">
        <f>(J$116-J$96)/5+J96</f>
        <v>16640</v>
      </c>
      <c r="K100" s="143">
        <f>(K$116-K$96)/5+K96</f>
        <v>4.38</v>
      </c>
      <c r="L100" s="193">
        <f t="shared" si="25"/>
        <v>3799.0867579908677</v>
      </c>
      <c r="M100" s="16">
        <f>IF(M102=0,K103,IF(M102=1,(K102-K103)*M103+K103,IF(M102=2,(K101-K102)*M103+K102,IF(M102=3,(K100-K101)*M103+K101,K100))))</f>
        <v>4.54</v>
      </c>
      <c r="N100" s="147">
        <f>(N$116-N$96)/5+N96</f>
        <v>16440</v>
      </c>
      <c r="O100" s="143">
        <f>(O$116-O$96)/5+O96</f>
        <v>3.9299999999999997</v>
      </c>
      <c r="P100" s="193">
        <f t="shared" si="26"/>
        <v>4183.2061068702296</v>
      </c>
      <c r="Q100" s="16">
        <f>IF(Q102=0,O103,IF(Q102=1,(O102-O103)*Q103+O103,IF(Q102=2,(O101-O102)*Q103+O102,IF(Q102=3,(O100-O101)*Q103+O101,O100))))</f>
        <v>3.73</v>
      </c>
      <c r="R100" s="147">
        <f>(R$116-R$96)/5+R96</f>
        <v>16160</v>
      </c>
      <c r="S100" s="143">
        <f>(S$116-S$96)/5+S96</f>
        <v>3.48</v>
      </c>
      <c r="T100" s="203">
        <f t="shared" si="27"/>
        <v>4643.6781609195405</v>
      </c>
      <c r="U100" s="16">
        <f>IF(U102=0,S103,IF(U102=1,(S102-S103)*U103+S103,IF(U102=2,(S101-S102)*U103+S102,IF(U102=3,(S100-S101)*U103+S101,S100))))</f>
        <v>2.9099999999999997</v>
      </c>
      <c r="V100" s="147">
        <f>(V$116-V$96)/5+V96</f>
        <v>15440</v>
      </c>
      <c r="W100" s="143">
        <f>(W$116-W$96)/5+W96</f>
        <v>3.06</v>
      </c>
      <c r="X100" s="203">
        <f t="shared" si="28"/>
        <v>5045.751633986928</v>
      </c>
      <c r="Y100" s="16">
        <f>IF(Y102=0,W103,IF(Y102=1,(W102-W103)*Y103+W103,IF(Y102=2,(W101-W102)*Y103+W102,IF(Y102=3,(W100-W101)*Y103+W101,W100))))</f>
        <v>2.34</v>
      </c>
      <c r="Z100" s="147">
        <f>(Z$116-Z$96)/5+Z96</f>
        <v>14640</v>
      </c>
      <c r="AA100" s="143">
        <f>(AA$116-AA$96)/5+AA96</f>
        <v>2.64</v>
      </c>
      <c r="AB100" s="203">
        <f t="shared" si="29"/>
        <v>5545.454545454545</v>
      </c>
      <c r="AC100" s="16">
        <f>IF(AC102=0,AA103,IF(AC102=1,(AA102-AA103)*AC103+AA103,IF(AC102=2,(AA101-AA102)*AC103+AA102,IF(AC102=3,(AA100-AA101)*AC103+AA101,AA100))))</f>
        <v>1.8180509968273864</v>
      </c>
      <c r="AE100" s="23"/>
      <c r="AF100" s="23"/>
      <c r="AG100" s="23"/>
      <c r="AH100" s="23"/>
      <c r="AI100" s="23"/>
      <c r="AJ100" s="23"/>
      <c r="AK100" s="23"/>
      <c r="AL100" s="23"/>
    </row>
    <row r="101" spans="1:38" x14ac:dyDescent="0.25">
      <c r="A101" s="257"/>
      <c r="B101" s="252"/>
      <c r="C101" s="13">
        <f>C$1/(21-E$1)*(C$4-B100)</f>
        <v>3074.3801652892562</v>
      </c>
      <c r="D101" s="32">
        <f>(C101/P$1)^(1/1.3)*50+C$4+$C$2/2+$N$2/100*5</f>
        <v>28.291227516535955</v>
      </c>
      <c r="E101" s="153" t="s">
        <v>22</v>
      </c>
      <c r="F101" s="57">
        <v>14000</v>
      </c>
      <c r="G101" s="140">
        <f>(G$117-G$97)/5+G97</f>
        <v>5.0200000000000005</v>
      </c>
      <c r="H101" s="194">
        <f t="shared" si="24"/>
        <v>2788.8446215139438</v>
      </c>
      <c r="I101" s="76">
        <f>$C101/I100</f>
        <v>487.22348102840829</v>
      </c>
      <c r="J101" s="57">
        <v>14000</v>
      </c>
      <c r="K101" s="140">
        <f>(K$117-K$97)/5+K97</f>
        <v>4.59</v>
      </c>
      <c r="L101" s="194">
        <f t="shared" si="25"/>
        <v>3050.1089324618738</v>
      </c>
      <c r="M101" s="76">
        <f>$C101/M100</f>
        <v>677.17624786106967</v>
      </c>
      <c r="N101" s="57">
        <v>14000</v>
      </c>
      <c r="O101" s="140">
        <f>(O$117-O$97)/5+O97</f>
        <v>4.16</v>
      </c>
      <c r="P101" s="194">
        <f t="shared" si="26"/>
        <v>3365.3846153846152</v>
      </c>
      <c r="Q101" s="76">
        <f>$C101/Q100</f>
        <v>824.23060731615453</v>
      </c>
      <c r="R101" s="57">
        <v>14000</v>
      </c>
      <c r="S101" s="140">
        <f>(S$117-S$97)/5+S97</f>
        <v>3.69</v>
      </c>
      <c r="T101" s="201">
        <f t="shared" si="27"/>
        <v>3794.0379403794041</v>
      </c>
      <c r="U101" s="76">
        <f>$C101/U100</f>
        <v>1056.4880293090227</v>
      </c>
      <c r="V101" s="57">
        <v>14000</v>
      </c>
      <c r="W101" s="140">
        <f>(W$117-W$97)/5+W97</f>
        <v>3.32</v>
      </c>
      <c r="X101" s="201">
        <f t="shared" si="28"/>
        <v>4216.8674698795185</v>
      </c>
      <c r="Y101" s="76">
        <f>$C101/Y100</f>
        <v>1313.8376774740411</v>
      </c>
      <c r="Z101" s="57">
        <v>14000</v>
      </c>
      <c r="AA101" s="140">
        <f>(AA$117-AA$97)/5+AA97</f>
        <v>2.9</v>
      </c>
      <c r="AB101" s="201">
        <f t="shared" si="29"/>
        <v>4827.5862068965516</v>
      </c>
      <c r="AC101" s="76">
        <f>$C101/AC100</f>
        <v>1691.0307635232693</v>
      </c>
      <c r="AL101" s="23"/>
    </row>
    <row r="102" spans="1:38" x14ac:dyDescent="0.25">
      <c r="A102" s="257"/>
      <c r="B102" s="252"/>
      <c r="C102" s="13"/>
      <c r="D102" s="39">
        <f>IF(AND(D101&lt;F$5,C101&lt;F103),C101/F103*100,IF(AND(D101&lt;J$5,C101&lt;J103),C101/(F103-((D101-F$5)/(J$5-F$5))*(F103-J103))*100,IF(AND(D101&lt;N$5,C101&lt;N103),C101/(J103-((D101-J$5)/(N$5-J$5))*(J103-N103))*100,IF(AND(D101&lt;R$5,C101&lt;R103),C101/(N103-((D101-N$5)/(R$5-N$5))*(N103-R103))*100,IF(AND(D101&lt;V$5,C105&lt;V103),C101/(R103-((D101-R$5)/(V$5-R$5))*(R103-V103))*100,100)))))</f>
        <v>63.854289503689913</v>
      </c>
      <c r="E102" s="153" t="s">
        <v>23</v>
      </c>
      <c r="F102" s="57">
        <v>11200</v>
      </c>
      <c r="G102" s="140">
        <f>(G$118-G$98)/5+G98</f>
        <v>5.37</v>
      </c>
      <c r="H102" s="194">
        <f t="shared" si="24"/>
        <v>2085.6610800744879</v>
      </c>
      <c r="I102" s="190">
        <f>IF($C101&gt;F101,3,IF($C101&gt;F102,2,IF($C101&gt;F103,1,0)))</f>
        <v>0</v>
      </c>
      <c r="J102" s="57">
        <v>11200</v>
      </c>
      <c r="K102" s="140">
        <f>(K$118-K$98)/5+K98</f>
        <v>4.95</v>
      </c>
      <c r="L102" s="194">
        <f t="shared" si="25"/>
        <v>2262.6262626262624</v>
      </c>
      <c r="M102" s="190">
        <f>IF($C101&gt;J101,3,IF($C101&gt;J102,2,IF($C101&gt;J103,1,0)))</f>
        <v>0</v>
      </c>
      <c r="N102" s="57">
        <v>11200</v>
      </c>
      <c r="O102" s="140">
        <f>(O$118-O$98)/5+O98</f>
        <v>4.5299999999999994</v>
      </c>
      <c r="P102" s="194">
        <f t="shared" si="26"/>
        <v>2472.4061810154531</v>
      </c>
      <c r="Q102" s="190">
        <f>IF($C101&gt;N101,3,IF($C101&gt;N102,2,IF($C101&gt;N103,1,0)))</f>
        <v>0</v>
      </c>
      <c r="R102" s="57">
        <v>11200</v>
      </c>
      <c r="S102" s="140">
        <f>(S$118-S$98)/5+S98</f>
        <v>4.0600000000000005</v>
      </c>
      <c r="T102" s="201">
        <f t="shared" si="27"/>
        <v>2758.6206896551721</v>
      </c>
      <c r="U102" s="192">
        <f>IF($C101&gt;R101,3,IF($C101&gt;R102,2,IF($C101&gt;R103,1,0)))</f>
        <v>0</v>
      </c>
      <c r="V102" s="57">
        <v>11200</v>
      </c>
      <c r="W102" s="140">
        <f>(W$118-W$98)/5+W98</f>
        <v>3.58</v>
      </c>
      <c r="X102" s="201">
        <f t="shared" si="28"/>
        <v>3128.4916201117317</v>
      </c>
      <c r="Y102" s="190">
        <f>IF($C101&gt;V101,3,IF($C101&gt;V102,2,IF($C101&gt;V103,1,0)))</f>
        <v>0</v>
      </c>
      <c r="Z102" s="57">
        <v>11200</v>
      </c>
      <c r="AA102" s="140">
        <f>(AA$118-AA$98)/5+AA98</f>
        <v>3.06</v>
      </c>
      <c r="AB102" s="201">
        <f t="shared" si="29"/>
        <v>3660.1307189542481</v>
      </c>
      <c r="AC102" s="189">
        <f>IF($C101&gt;Z101,3,IF($C101&gt;Z102,2,IF($C101&gt;Z103,1,0)))</f>
        <v>1</v>
      </c>
      <c r="AL102" s="23"/>
    </row>
    <row r="103" spans="1:38" ht="15.75" thickBot="1" x14ac:dyDescent="0.3">
      <c r="A103" s="257"/>
      <c r="B103" s="253"/>
      <c r="C103" s="35"/>
      <c r="D103" s="33">
        <f>C101/D100</f>
        <v>536.77966636284896</v>
      </c>
      <c r="E103" s="154" t="s">
        <v>7</v>
      </c>
      <c r="F103" s="148">
        <f>(F$119-F$99)/5+F99</f>
        <v>4920</v>
      </c>
      <c r="G103" s="144">
        <f>(G$119-G$99)/5+G99</f>
        <v>6.31</v>
      </c>
      <c r="H103" s="195">
        <f t="shared" si="24"/>
        <v>779.71473851030112</v>
      </c>
      <c r="I103" s="191">
        <f>IF(I102=1,($C101-F103)/(F102-F103),IF(I102=2,($C101-F102)/(F101-F102),IF(I102=3,($C101-F101)/(F100-F101),0)))</f>
        <v>0</v>
      </c>
      <c r="J103" s="148">
        <f>(J$119-J$99)/5+J99</f>
        <v>4600</v>
      </c>
      <c r="K103" s="144">
        <f>(K$119-K$99)/5+K99</f>
        <v>4.54</v>
      </c>
      <c r="L103" s="195">
        <f t="shared" si="25"/>
        <v>1013.215859030837</v>
      </c>
      <c r="M103" s="191">
        <f>IF(M102=1,($C101-J103)/(J102-J103),IF(M102=2,($C101-J102)/(J101-J102),IF(M102=3,($C101-J101)/(J100-J101),0)))</f>
        <v>0</v>
      </c>
      <c r="N103" s="148">
        <f>(N$119-N$99)/5+N99</f>
        <v>4120</v>
      </c>
      <c r="O103" s="144">
        <f>(O$119-O$99)/5+O99</f>
        <v>3.73</v>
      </c>
      <c r="P103" s="195">
        <f t="shared" si="26"/>
        <v>1104.5576407506703</v>
      </c>
      <c r="Q103" s="191">
        <f>IF(Q102=1,($C101-N103)/(N102-N103),IF(Q102=2,($C101-N102)/(N101-N102),IF(Q102=3,($C101-N101)/(N100-N101),0)))</f>
        <v>0</v>
      </c>
      <c r="R103" s="148">
        <f>(R$119-R$99)/5+R99</f>
        <v>3640</v>
      </c>
      <c r="S103" s="144">
        <f>(S$119-S$99)/5+S99</f>
        <v>2.9099999999999997</v>
      </c>
      <c r="T103" s="204">
        <f t="shared" si="27"/>
        <v>1250.8591065292098</v>
      </c>
      <c r="U103" s="191">
        <f>IF(U102=1,($C101-R103)/(R102-R103),IF(U102=2,($C101-R102)/(R101-R102),IF(U102=3,($C101-R101)/(R100-R101),0)))</f>
        <v>0</v>
      </c>
      <c r="V103" s="148">
        <f>(V$119-V$99)/5+V99</f>
        <v>3200</v>
      </c>
      <c r="W103" s="144">
        <f>(W$119-W$99)/5+W99</f>
        <v>2.34</v>
      </c>
      <c r="X103" s="204">
        <f t="shared" si="28"/>
        <v>1367.5213675213677</v>
      </c>
      <c r="Y103" s="191">
        <f>IF(Y102=1,($C101-V103)/(V102-V103),IF(Y102=2,($C101-V102)/(V101-V102),IF(Y102=3,($C101-V101)/(V100-V101),0)))</f>
        <v>0</v>
      </c>
      <c r="Z103" s="148">
        <f>(Z$119-Z$99)/5+Z99</f>
        <v>2760</v>
      </c>
      <c r="AA103" s="144">
        <f>(AA$119-AA$99)/5+AA99</f>
        <v>1.77</v>
      </c>
      <c r="AB103" s="204">
        <f t="shared" si="29"/>
        <v>1559.3220338983051</v>
      </c>
      <c r="AC103" s="191">
        <f>IF(AC102=1,($C101-Z103)/(Z102-Z103),IF(AC102=2,($C101-Z102)/(Z101-Z102),IF(AC102=3,($C101-Z101)/(Z100-Z101),0)))</f>
        <v>3.724883474991187E-2</v>
      </c>
      <c r="AL103" s="23"/>
    </row>
    <row r="104" spans="1:38" x14ac:dyDescent="0.25">
      <c r="A104" s="257"/>
      <c r="B104" s="251">
        <v>9</v>
      </c>
      <c r="C104" s="25"/>
      <c r="D104" s="31">
        <f>IF(D105&gt;V$5,(1-(D105-V$5)/(Z$5-V$5))*(Y104-AC104)+AC104,IF(D105&gt;R$5,(1-(D105-R$5)/(V$5-R$5))*(U104-Y104)+Y104,IF(D105&gt;N$5,(1-(D105-N$5)/(R$5-N$5))*(Q104-U104)+U104,IF(D105&gt;J$5,(1-(D105-J$5)/(N$5-J$5))*(M104-Q104)+Q104,IF(D105&gt;F$5,(1-(D105-F$5)/(J$5-F$5))*(I104-M104)+M104,I104)))))</f>
        <v>5.6738811991540175</v>
      </c>
      <c r="E104" s="152" t="s">
        <v>6</v>
      </c>
      <c r="F104" s="147">
        <f>(F$116-F$96)/5+F100</f>
        <v>16920</v>
      </c>
      <c r="G104" s="143">
        <f>(G$116-G$96)/5+G100</f>
        <v>4.9200000000000008</v>
      </c>
      <c r="H104" s="193">
        <f t="shared" si="24"/>
        <v>3439.024390243902</v>
      </c>
      <c r="I104" s="16">
        <f>IF(I106=0,G107,IF(I106=1,(G106-G107)*I107+G107,IF(I106=2,(G105-G106)*I107+G106,IF(I106=3,(G104-G105)*I107+G105,G104))))</f>
        <v>6.02</v>
      </c>
      <c r="J104" s="147">
        <f>(J$116-J$96)/5+J100</f>
        <v>16680</v>
      </c>
      <c r="K104" s="143">
        <f>(K$116-K$96)/5+K100</f>
        <v>4.51</v>
      </c>
      <c r="L104" s="193">
        <f t="shared" si="25"/>
        <v>3698.4478935698448</v>
      </c>
      <c r="M104" s="16">
        <f>IF(M106=0,K107,IF(M106=1,(K106-K107)*M107+K107,IF(M106=2,(K105-K106)*M107+K106,IF(M106=3,(K104-K105)*M107+K105,K104))))</f>
        <v>4.63</v>
      </c>
      <c r="N104" s="147">
        <f>(N$116-N$96)/5+N100</f>
        <v>16480</v>
      </c>
      <c r="O104" s="143">
        <f>(O$116-O$96)/5+O100</f>
        <v>4.0599999999999996</v>
      </c>
      <c r="P104" s="193">
        <f t="shared" si="26"/>
        <v>4059.1133004926114</v>
      </c>
      <c r="Q104" s="16">
        <f>IF(Q106=0,O107,IF(Q106=1,(O106-O107)*Q107+O107,IF(Q106=2,(O105-O106)*Q107+O106,IF(Q106=3,(O104-O105)*Q107+O105,O104))))</f>
        <v>3.96</v>
      </c>
      <c r="R104" s="147">
        <f>(R$116-R$96)/5+R100</f>
        <v>16220</v>
      </c>
      <c r="S104" s="143">
        <f>(S$116-S$96)/5+S100</f>
        <v>3.66</v>
      </c>
      <c r="T104" s="203">
        <f t="shared" si="27"/>
        <v>4431.6939890710382</v>
      </c>
      <c r="U104" s="16">
        <f>IF(U106=0,S107,IF(U106=1,(S106-S107)*U107+S107,IF(U106=2,(S105-S106)*U107+S106,IF(U106=3,(S104-S105)*U107+S105,S104))))</f>
        <v>3.2699999999999996</v>
      </c>
      <c r="V104" s="147">
        <f>(V$116-V$96)/5+V100</f>
        <v>15480</v>
      </c>
      <c r="W104" s="143">
        <f>(W$116-W$96)/5+W100</f>
        <v>3.22</v>
      </c>
      <c r="X104" s="203">
        <f t="shared" si="28"/>
        <v>4807.4534161490683</v>
      </c>
      <c r="Y104" s="16">
        <f>IF(Y106=0,W107,IF(Y106=1,(W106-W107)*Y107+W107,IF(Y106=2,(W105-W106)*Y107+W106,IF(Y106=3,(W104-W105)*Y107+W105,W104))))</f>
        <v>2.6799999999999997</v>
      </c>
      <c r="Z104" s="147">
        <f>(Z$116-Z$96)/5+Z100</f>
        <v>14680</v>
      </c>
      <c r="AA104" s="143">
        <f>(AA$116-AA$96)/5+AA100</f>
        <v>2.7800000000000002</v>
      </c>
      <c r="AB104" s="203">
        <f t="shared" si="29"/>
        <v>5280.5755395683445</v>
      </c>
      <c r="AC104" s="16">
        <f>IF(AC106=0,AA107,IF(AC106=1,(AA106-AA107)*AC107+AA107,IF(AC106=2,(AA105-AA106)*AC107+AA106,IF(AC106=3,(AA104-AA105)*AC107+AA105,AA104))))</f>
        <v>2.09</v>
      </c>
      <c r="AE104" s="23"/>
      <c r="AF104" s="23"/>
      <c r="AG104" s="23"/>
      <c r="AH104" s="23"/>
      <c r="AI104" s="23"/>
      <c r="AJ104" s="23"/>
      <c r="AK104" s="23"/>
      <c r="AL104" s="23"/>
    </row>
    <row r="105" spans="1:38" x14ac:dyDescent="0.25">
      <c r="A105" s="257"/>
      <c r="B105" s="252"/>
      <c r="C105" s="13">
        <f>C$1/(21-E$1)*(C$4-B104)</f>
        <v>2766.9421487603308</v>
      </c>
      <c r="D105" s="32">
        <f>(C105/P$1)^(1/1.3)*50+C$4+$C$2/2+$N$2/100*5</f>
        <v>27.490063315438718</v>
      </c>
      <c r="E105" s="153" t="s">
        <v>22</v>
      </c>
      <c r="F105" s="57">
        <v>14000</v>
      </c>
      <c r="G105" s="140">
        <f>(G$117-G$97)/5+G101</f>
        <v>5.1400000000000006</v>
      </c>
      <c r="H105" s="194">
        <f t="shared" si="24"/>
        <v>2723.735408560311</v>
      </c>
      <c r="I105" s="76">
        <f>$C105/I104</f>
        <v>459.62494165454007</v>
      </c>
      <c r="J105" s="57">
        <v>14000</v>
      </c>
      <c r="K105" s="140">
        <f>(K$117-K$97)/5+K101</f>
        <v>4.7299999999999995</v>
      </c>
      <c r="L105" s="194">
        <f t="shared" si="25"/>
        <v>2959.8308668076111</v>
      </c>
      <c r="M105" s="76">
        <f>$C105/M104</f>
        <v>597.61169519661576</v>
      </c>
      <c r="N105" s="57">
        <v>14000</v>
      </c>
      <c r="O105" s="140">
        <f>(O$117-O$97)/5+O101</f>
        <v>4.32</v>
      </c>
      <c r="P105" s="194">
        <f t="shared" si="26"/>
        <v>3240.7407407407404</v>
      </c>
      <c r="Q105" s="76">
        <f>$C105/Q104</f>
        <v>698.72276483846736</v>
      </c>
      <c r="R105" s="57">
        <v>14000</v>
      </c>
      <c r="S105" s="140">
        <f>(S$117-S$97)/5+S101</f>
        <v>3.88</v>
      </c>
      <c r="T105" s="201">
        <f t="shared" si="27"/>
        <v>3608.2474226804125</v>
      </c>
      <c r="U105" s="76">
        <f>$C105/U104</f>
        <v>846.15967851997891</v>
      </c>
      <c r="V105" s="57">
        <v>14000</v>
      </c>
      <c r="W105" s="140">
        <f>(W$117-W$97)/5+W101</f>
        <v>3.4899999999999998</v>
      </c>
      <c r="X105" s="201">
        <f t="shared" si="28"/>
        <v>4011.4613180515762</v>
      </c>
      <c r="Y105" s="76">
        <f>$C105/Y104</f>
        <v>1032.4411002837057</v>
      </c>
      <c r="Z105" s="57">
        <v>14000</v>
      </c>
      <c r="AA105" s="140">
        <f>(AA$117-AA$97)/5+AA101</f>
        <v>3.05</v>
      </c>
      <c r="AB105" s="201">
        <f t="shared" si="29"/>
        <v>4590.1639344262294</v>
      </c>
      <c r="AC105" s="76">
        <f>$C105/AC104</f>
        <v>1323.8957649570962</v>
      </c>
      <c r="AL105" s="23"/>
    </row>
    <row r="106" spans="1:38" x14ac:dyDescent="0.25">
      <c r="A106" s="257"/>
      <c r="B106" s="252"/>
      <c r="C106" s="13"/>
      <c r="D106" s="39">
        <f>IF(AND(D105&lt;F$5,C105&lt;F107),C105/F107*100,IF(AND(D105&lt;J$5,C105&lt;J107),C105/(F107-((D105-F$5)/(J$5-F$5))*(F107-J107))*100,IF(AND(D105&lt;N$5,C105&lt;N107),C105/(J107-((D105-J$5)/(N$5-J$5))*(J107-N107))*100,IF(AND(D105&lt;R$5,C105&lt;R107),C105/(N107-((D105-N$5)/(R$5-N$5))*(N107-R107))*100,IF(AND(D105&lt;V$5,C109&lt;V107),C105/(R107-((D105-R$5)/(V$5-R$5))*(R107-V107))*100,100)))))</f>
        <v>52.650128862695347</v>
      </c>
      <c r="E106" s="153" t="s">
        <v>23</v>
      </c>
      <c r="F106" s="57">
        <v>11200</v>
      </c>
      <c r="G106" s="140">
        <f>(G$118-G$98)/5+G102</f>
        <v>5.49</v>
      </c>
      <c r="H106" s="194">
        <f t="shared" si="24"/>
        <v>2040.0728597449909</v>
      </c>
      <c r="I106" s="190">
        <f>IF($C105&gt;F105,3,IF($C105&gt;F106,2,IF($C105&gt;F107,1,0)))</f>
        <v>0</v>
      </c>
      <c r="J106" s="57">
        <v>11200</v>
      </c>
      <c r="K106" s="140">
        <f>(K$118-K$98)/5+K102</f>
        <v>5.1000000000000005</v>
      </c>
      <c r="L106" s="194">
        <f t="shared" si="25"/>
        <v>2196.0784313725489</v>
      </c>
      <c r="M106" s="190">
        <f>IF($C105&gt;J105,3,IF($C105&gt;J106,2,IF($C105&gt;J107,1,0)))</f>
        <v>0</v>
      </c>
      <c r="N106" s="57">
        <v>11200</v>
      </c>
      <c r="O106" s="140">
        <f>(O$118-O$98)/5+O102</f>
        <v>4.7099999999999991</v>
      </c>
      <c r="P106" s="194">
        <f t="shared" si="26"/>
        <v>2377.9193205944803</v>
      </c>
      <c r="Q106" s="190">
        <f>IF($C105&gt;N105,3,IF($C105&gt;N106,2,IF($C105&gt;N107,1,0)))</f>
        <v>0</v>
      </c>
      <c r="R106" s="57">
        <v>11200</v>
      </c>
      <c r="S106" s="140">
        <f>(S$118-S$98)/5+S102</f>
        <v>4.2700000000000005</v>
      </c>
      <c r="T106" s="201">
        <f t="shared" si="27"/>
        <v>2622.9508196721308</v>
      </c>
      <c r="U106" s="192">
        <f>IF($C105&gt;R105,3,IF($C105&gt;R106,2,IF($C105&gt;R107,1,0)))</f>
        <v>0</v>
      </c>
      <c r="V106" s="57">
        <v>11200</v>
      </c>
      <c r="W106" s="140">
        <f>(W$118-W$98)/5+W102</f>
        <v>3.7600000000000002</v>
      </c>
      <c r="X106" s="201">
        <f t="shared" si="28"/>
        <v>2978.7234042553191</v>
      </c>
      <c r="Y106" s="190">
        <f>IF($C105&gt;V105,3,IF($C105&gt;V106,2,IF($C105&gt;V107,1,0)))</f>
        <v>0</v>
      </c>
      <c r="Z106" s="57">
        <v>11200</v>
      </c>
      <c r="AA106" s="140">
        <f>(AA$118-AA$98)/5+AA102</f>
        <v>3.22</v>
      </c>
      <c r="AB106" s="201">
        <f t="shared" si="29"/>
        <v>3478.260869565217</v>
      </c>
      <c r="AC106" s="189">
        <f>IF($C105&gt;Z105,3,IF($C105&gt;Z106,2,IF($C105&gt;Z107,1,0)))</f>
        <v>0</v>
      </c>
      <c r="AL106" s="23"/>
    </row>
    <row r="107" spans="1:38" ht="15.75" thickBot="1" x14ac:dyDescent="0.3">
      <c r="A107" s="257"/>
      <c r="B107" s="253"/>
      <c r="C107" s="14"/>
      <c r="D107" s="33">
        <f>C105/D104</f>
        <v>487.66303904510465</v>
      </c>
      <c r="E107" s="154" t="s">
        <v>7</v>
      </c>
      <c r="F107" s="148">
        <f>(F$119-F$99)/5+F103</f>
        <v>5340</v>
      </c>
      <c r="G107" s="144">
        <f>(G$119-G$99)/5+G103</f>
        <v>6.02</v>
      </c>
      <c r="H107" s="195">
        <f t="shared" si="24"/>
        <v>887.04318936877087</v>
      </c>
      <c r="I107" s="191">
        <f>IF(I106=1,($C105-F107)/(F106-F107),IF(I106=2,($C105-F106)/(F105-F106),IF(I106=3,($C105-F105)/(F104-F105),0)))</f>
        <v>0</v>
      </c>
      <c r="J107" s="148">
        <f>(J$119-J$99)/5+J103</f>
        <v>5000</v>
      </c>
      <c r="K107" s="144">
        <f>(K$119-K$99)/5+K103</f>
        <v>4.63</v>
      </c>
      <c r="L107" s="195">
        <f t="shared" si="25"/>
        <v>1079.913606911447</v>
      </c>
      <c r="M107" s="191">
        <f>IF(M106=1,($C105-J107)/(J106-J107),IF(M106=2,($C105-J106)/(J105-J106),IF(M106=3,($C105-J105)/(J104-J105),0)))</f>
        <v>0</v>
      </c>
      <c r="N107" s="148">
        <f>(N$119-N$99)/5+N103</f>
        <v>4540</v>
      </c>
      <c r="O107" s="144">
        <f>(O$119-O$99)/5+O103</f>
        <v>3.96</v>
      </c>
      <c r="P107" s="195">
        <f t="shared" si="26"/>
        <v>1146.4646464646464</v>
      </c>
      <c r="Q107" s="191">
        <f>IF(Q106=1,($C105-N107)/(N106-N107),IF(Q106=2,($C105-N106)/(N105-N106),IF(Q106=3,($C105-N105)/(N104-N105),0)))</f>
        <v>0</v>
      </c>
      <c r="R107" s="148">
        <f>(R$119-R$99)/5+R103</f>
        <v>4080</v>
      </c>
      <c r="S107" s="144">
        <f>(S$119-S$99)/5+S103</f>
        <v>3.2699999999999996</v>
      </c>
      <c r="T107" s="204">
        <f t="shared" si="27"/>
        <v>1247.7064220183488</v>
      </c>
      <c r="U107" s="191">
        <f>IF(U106=1,($C105-R107)/(R106-R107),IF(U106=2,($C105-R106)/(R105-R106),IF(U106=3,($C105-R105)/(R104-R105),0)))</f>
        <v>0</v>
      </c>
      <c r="V107" s="148">
        <f>(V$119-V$99)/5+V103</f>
        <v>3700</v>
      </c>
      <c r="W107" s="144">
        <f>(W$119-W$99)/5+W103</f>
        <v>2.6799999999999997</v>
      </c>
      <c r="X107" s="204">
        <f t="shared" si="28"/>
        <v>1380.5970149253733</v>
      </c>
      <c r="Y107" s="191">
        <f>IF(Y106=1,($C105-V107)/(V106-V107),IF(Y106=2,($C105-V106)/(V105-V106),IF(Y106=3,($C105-V105)/(V104-V105),0)))</f>
        <v>0</v>
      </c>
      <c r="Z107" s="148">
        <f>(Z$119-Z$99)/5+Z103</f>
        <v>3320</v>
      </c>
      <c r="AA107" s="144">
        <f>(AA$119-AA$99)/5+AA103</f>
        <v>2.09</v>
      </c>
      <c r="AB107" s="204">
        <f t="shared" si="29"/>
        <v>1588.5167464114834</v>
      </c>
      <c r="AC107" s="191">
        <f>IF(AC106=1,($C105-Z107)/(Z106-Z107),IF(AC106=2,($C105-Z106)/(Z105-Z106),IF(AC106=3,($C105-Z105)/(Z104-Z105),0)))</f>
        <v>0</v>
      </c>
      <c r="AL107" s="23"/>
    </row>
    <row r="108" spans="1:38" x14ac:dyDescent="0.25">
      <c r="A108" s="186"/>
      <c r="B108" s="251">
        <v>10</v>
      </c>
      <c r="C108" s="34"/>
      <c r="D108" s="31">
        <f>IF(D109&gt;V$5,(1-(D109-V$5)/(Z$5-V$5))*(Y108-AC108)+AC108,IF(D109&gt;R$5,(1-(D109-R$5)/(V$5-R$5))*(U108-Y108)+Y108,IF(D109&gt;N$5,(1-(D109-N$5)/(R$5-N$5))*(Q108-U108)+U108,IF(D109&gt;J$5,(1-(D109-J$5)/(N$5-J$5))*(M108-Q108)+Q108,IF(D109&gt;F$5,(1-(D109-F$5)/(J$5-F$5))*(I108-M108)+M108,I108)))))</f>
        <v>5.5615277403027754</v>
      </c>
      <c r="E108" s="152" t="s">
        <v>6</v>
      </c>
      <c r="F108" s="147">
        <f>(F$116-F$96)/5+F104</f>
        <v>16980</v>
      </c>
      <c r="G108" s="143">
        <f>(G$116-G$96)/5+G104</f>
        <v>5.0300000000000011</v>
      </c>
      <c r="H108" s="193">
        <f t="shared" ref="H108:H123" si="30">F108/G108</f>
        <v>3375.7455268389654</v>
      </c>
      <c r="I108" s="16">
        <f>IF(I110=0,G111,IF(I110=1,(G110-G111)*I111+G111,IF(I110=2,(G109-G110)*I111+G110,IF(I110=3,(G108-G109)*I111+G109,G108))))</f>
        <v>5.7299999999999995</v>
      </c>
      <c r="J108" s="147">
        <f>(J$116-J$96)/5+J104</f>
        <v>16720</v>
      </c>
      <c r="K108" s="143">
        <f>(K$116-K$96)/5+K104</f>
        <v>4.6399999999999997</v>
      </c>
      <c r="L108" s="193">
        <f t="shared" ref="L108:L123" si="31">J108/K108</f>
        <v>3603.4482758620693</v>
      </c>
      <c r="M108" s="16">
        <f>IF(M110=0,K111,IF(M110=1,(K110-K111)*M111+K111,IF(M110=2,(K109-K110)*M111+K110,IF(M110=3,(K108-K109)*M111+K109,K108))))</f>
        <v>4.72</v>
      </c>
      <c r="N108" s="147">
        <f>(N$116-N$96)/5+N104</f>
        <v>16520</v>
      </c>
      <c r="O108" s="143">
        <f>(O$116-O$96)/5+O104</f>
        <v>4.1899999999999995</v>
      </c>
      <c r="P108" s="193">
        <f t="shared" ref="P108:P123" si="32">N108/O108</f>
        <v>3942.7207637231509</v>
      </c>
      <c r="Q108" s="16">
        <f>IF(Q110=0,O111,IF(Q110=1,(O110-O111)*Q111+O111,IF(Q110=2,(O109-O110)*Q111+O110,IF(Q110=3,(O108-O109)*Q111+O109,O108))))</f>
        <v>4.1900000000000004</v>
      </c>
      <c r="R108" s="147">
        <f>(R$116-R$96)/5+R104</f>
        <v>16280</v>
      </c>
      <c r="S108" s="143">
        <f>(S$116-S$96)/5+S104</f>
        <v>3.8400000000000003</v>
      </c>
      <c r="T108" s="203">
        <f t="shared" ref="T108:T123" si="33">R108/S108</f>
        <v>4239.583333333333</v>
      </c>
      <c r="U108" s="16">
        <f>IF(U110=0,S111,IF(U110=1,(S110-S111)*U111+S111,IF(U110=2,(S109-S110)*U111+S110,IF(U110=3,(S108-S109)*U111+S109,S108))))</f>
        <v>3.6299999999999994</v>
      </c>
      <c r="V108" s="147">
        <f>(V$116-V$96)/5+V104</f>
        <v>15520</v>
      </c>
      <c r="W108" s="143">
        <f>(W$116-W$96)/5+W104</f>
        <v>3.3800000000000003</v>
      </c>
      <c r="X108" s="203">
        <f t="shared" ref="X108:X123" si="34">V108/W108</f>
        <v>4591.7159763313603</v>
      </c>
      <c r="Y108" s="16">
        <f>IF(Y110=0,W111,IF(Y110=1,(W110-W111)*Y111+W111,IF(Y110=2,(W109-W110)*Y111+W110,IF(Y110=3,(W108-W109)*Y111+W109,W108))))</f>
        <v>3.0199999999999996</v>
      </c>
      <c r="Z108" s="147">
        <f>(Z$116-Z$96)/5+Z104</f>
        <v>14720</v>
      </c>
      <c r="AA108" s="143">
        <f>(AA$116-AA$96)/5+AA104</f>
        <v>2.9200000000000004</v>
      </c>
      <c r="AB108" s="203">
        <f t="shared" ref="AB108:AB123" si="35">Z108/AA108</f>
        <v>5041.0958904109584</v>
      </c>
      <c r="AC108" s="16">
        <f>IF(AC110=0,AA111,IF(AC110=1,(AA110-AA111)*AC111+AA111,IF(AC110=2,(AA109-AA110)*AC111+AA110,IF(AC110=3,(AA108-AA109)*AC111+AA109,AA108))))</f>
        <v>2.4099999999999997</v>
      </c>
      <c r="AE108" s="23"/>
      <c r="AF108" s="23"/>
      <c r="AG108" s="23"/>
      <c r="AH108" s="23"/>
      <c r="AI108" s="23"/>
      <c r="AJ108" s="23"/>
      <c r="AK108" s="23"/>
      <c r="AL108" s="23"/>
    </row>
    <row r="109" spans="1:38" x14ac:dyDescent="0.25">
      <c r="A109" s="186"/>
      <c r="B109" s="252"/>
      <c r="C109" s="13">
        <f>C$1/(21-E$1)*(C$4-B108)</f>
        <v>2459.504132231405</v>
      </c>
      <c r="D109" s="32">
        <f>(C109/P$1)^(1/1.3)*50+C$4+$C$2/2+$N$2/100*5</f>
        <v>26.668042175220044</v>
      </c>
      <c r="E109" s="153" t="s">
        <v>22</v>
      </c>
      <c r="F109" s="57">
        <v>14000</v>
      </c>
      <c r="G109" s="140">
        <f>(G$117-G$97)/5+G105</f>
        <v>5.2600000000000007</v>
      </c>
      <c r="H109" s="194">
        <f t="shared" si="30"/>
        <v>2661.5969581749046</v>
      </c>
      <c r="I109" s="76">
        <f>$C109/I108</f>
        <v>429.23283285015799</v>
      </c>
      <c r="J109" s="57">
        <v>14000</v>
      </c>
      <c r="K109" s="140">
        <f>(K$117-K$97)/5+K105</f>
        <v>4.8699999999999992</v>
      </c>
      <c r="L109" s="194">
        <f t="shared" si="31"/>
        <v>2874.7433264887068</v>
      </c>
      <c r="M109" s="76">
        <f>$C109/M108</f>
        <v>521.08138394733157</v>
      </c>
      <c r="N109" s="57">
        <v>14000</v>
      </c>
      <c r="O109" s="140">
        <f>(O$117-O$97)/5+O105</f>
        <v>4.4800000000000004</v>
      </c>
      <c r="P109" s="194">
        <f t="shared" si="32"/>
        <v>3124.9999999999995</v>
      </c>
      <c r="Q109" s="76">
        <f>$C109/Q108</f>
        <v>586.99382630821117</v>
      </c>
      <c r="R109" s="57">
        <v>14000</v>
      </c>
      <c r="S109" s="140">
        <f>(S$117-S$97)/5+S105</f>
        <v>4.07</v>
      </c>
      <c r="T109" s="201">
        <f t="shared" si="33"/>
        <v>3439.8034398034397</v>
      </c>
      <c r="U109" s="76">
        <f>$C109/U108</f>
        <v>677.54934772215029</v>
      </c>
      <c r="V109" s="57">
        <v>14000</v>
      </c>
      <c r="W109" s="140">
        <f>(W$117-W$97)/5+W105</f>
        <v>3.6599999999999997</v>
      </c>
      <c r="X109" s="201">
        <f t="shared" si="34"/>
        <v>3825.1366120218581</v>
      </c>
      <c r="Y109" s="76">
        <f>$C109/Y108</f>
        <v>814.40534179847862</v>
      </c>
      <c r="Z109" s="57">
        <v>14000</v>
      </c>
      <c r="AA109" s="140">
        <f>(AA$117-AA$97)/5+AA105</f>
        <v>3.1999999999999997</v>
      </c>
      <c r="AB109" s="201">
        <f t="shared" si="35"/>
        <v>4375</v>
      </c>
      <c r="AC109" s="76">
        <f>$C109/AC108</f>
        <v>1020.5411337059774</v>
      </c>
      <c r="AL109" s="23"/>
    </row>
    <row r="110" spans="1:38" x14ac:dyDescent="0.25">
      <c r="A110" s="186"/>
      <c r="B110" s="252"/>
      <c r="C110" s="13"/>
      <c r="D110" s="39">
        <f>IF(AND(D109&lt;F$5,C109&lt;F111),C109/F111*100,IF(AND(D109&lt;J$5,C109&lt;J111),C109/(F111-((D109-F$5)/(J$5-F$5))*(F111-J111))*100,IF(AND(D109&lt;N$5,C109&lt;N111),C109/(J111-((D109-J$5)/(N$5-J$5))*(J111-N111))*100,IF(AND(D109&lt;R$5,C109&lt;R111),C109/(N111-((D109-N$5)/(R$5-N$5))*(N111-R111))*100,IF(AND(D109&lt;V$5,C113&lt;V111),C109/(R111-((D109-R$5)/(V$5-R$5))*(R111-V111))*100,100)))))</f>
        <v>43.149570160849549</v>
      </c>
      <c r="E110" s="153" t="s">
        <v>23</v>
      </c>
      <c r="F110" s="57">
        <v>11200</v>
      </c>
      <c r="G110" s="140">
        <f>(G$118-G$98)/5+G106</f>
        <v>5.61</v>
      </c>
      <c r="H110" s="194">
        <f t="shared" si="30"/>
        <v>1996.434937611408</v>
      </c>
      <c r="I110" s="190">
        <f>IF($C109&gt;F109,3,IF($C109&gt;F110,2,IF($C109&gt;F111,1,0)))</f>
        <v>0</v>
      </c>
      <c r="J110" s="57">
        <v>11200</v>
      </c>
      <c r="K110" s="140">
        <f>(K$118-K$98)/5+K106</f>
        <v>5.2500000000000009</v>
      </c>
      <c r="L110" s="194">
        <f t="shared" si="31"/>
        <v>2133.333333333333</v>
      </c>
      <c r="M110" s="190">
        <f>IF($C109&gt;J109,3,IF($C109&gt;J110,2,IF($C109&gt;J111,1,0)))</f>
        <v>0</v>
      </c>
      <c r="N110" s="57">
        <v>11200</v>
      </c>
      <c r="O110" s="140">
        <f>(O$118-O$98)/5+O106</f>
        <v>4.8899999999999988</v>
      </c>
      <c r="P110" s="194">
        <f t="shared" si="32"/>
        <v>2290.3885480572603</v>
      </c>
      <c r="Q110" s="190">
        <f>IF($C109&gt;N109,3,IF($C109&gt;N110,2,IF($C109&gt;N111,1,0)))</f>
        <v>0</v>
      </c>
      <c r="R110" s="57">
        <v>11200</v>
      </c>
      <c r="S110" s="140">
        <f>(S$118-S$98)/5+S106</f>
        <v>4.4800000000000004</v>
      </c>
      <c r="T110" s="201">
        <f t="shared" si="33"/>
        <v>2499.9999999999995</v>
      </c>
      <c r="U110" s="192">
        <f>IF($C109&gt;R109,3,IF($C109&gt;R110,2,IF($C109&gt;R111,1,0)))</f>
        <v>0</v>
      </c>
      <c r="V110" s="57">
        <v>11200</v>
      </c>
      <c r="W110" s="140">
        <f>(W$118-W$98)/5+W106</f>
        <v>3.9400000000000004</v>
      </c>
      <c r="X110" s="201">
        <f t="shared" si="34"/>
        <v>2842.6395939086292</v>
      </c>
      <c r="Y110" s="190">
        <f>IF($C109&gt;V109,3,IF($C109&gt;V110,2,IF($C109&gt;V111,1,0)))</f>
        <v>0</v>
      </c>
      <c r="Z110" s="57">
        <v>11200</v>
      </c>
      <c r="AA110" s="140">
        <f>(AA$118-AA$98)/5+AA106</f>
        <v>3.3800000000000003</v>
      </c>
      <c r="AB110" s="201">
        <f t="shared" si="35"/>
        <v>3313.6094674556211</v>
      </c>
      <c r="AC110" s="189">
        <f>IF($C109&gt;Z109,3,IF($C109&gt;Z110,2,IF($C109&gt;Z111,1,0)))</f>
        <v>0</v>
      </c>
      <c r="AL110" s="23"/>
    </row>
    <row r="111" spans="1:38" ht="15.75" thickBot="1" x14ac:dyDescent="0.3">
      <c r="A111" s="186"/>
      <c r="B111" s="253"/>
      <c r="C111" s="35"/>
      <c r="D111" s="33">
        <f>C109/D108</f>
        <v>442.23534379017718</v>
      </c>
      <c r="E111" s="154" t="s">
        <v>7</v>
      </c>
      <c r="F111" s="148">
        <f>(F$119-F$99)/5+F107</f>
        <v>5760</v>
      </c>
      <c r="G111" s="144">
        <f>(G$119-G$99)/5+G107</f>
        <v>5.7299999999999995</v>
      </c>
      <c r="H111" s="195">
        <f t="shared" si="30"/>
        <v>1005.2356020942409</v>
      </c>
      <c r="I111" s="191">
        <f>IF(I110=1,($C109-F111)/(F110-F111),IF(I110=2,($C109-F110)/(F109-F110),IF(I110=3,($C109-F109)/(F108-F109),0)))</f>
        <v>0</v>
      </c>
      <c r="J111" s="148">
        <f>(J$119-J$99)/5+J107</f>
        <v>5400</v>
      </c>
      <c r="K111" s="144">
        <f>(K$119-K$99)/5+K107</f>
        <v>4.72</v>
      </c>
      <c r="L111" s="195">
        <f t="shared" si="31"/>
        <v>1144.0677966101696</v>
      </c>
      <c r="M111" s="191">
        <f>IF(M110=1,($C109-J111)/(J110-J111),IF(M110=2,($C109-J110)/(J109-J110),IF(M110=3,($C109-J109)/(J108-J109),0)))</f>
        <v>0</v>
      </c>
      <c r="N111" s="148">
        <f>(N$119-N$99)/5+N107</f>
        <v>4960</v>
      </c>
      <c r="O111" s="144">
        <f>(O$119-O$99)/5+O107</f>
        <v>4.1900000000000004</v>
      </c>
      <c r="P111" s="195">
        <f t="shared" si="32"/>
        <v>1183.7708830548925</v>
      </c>
      <c r="Q111" s="191">
        <f>IF(Q110=1,($C109-N111)/(N110-N111),IF(Q110=2,($C109-N110)/(N109-N110),IF(Q110=3,($C109-N109)/(N108-N109),0)))</f>
        <v>0</v>
      </c>
      <c r="R111" s="148">
        <f>(R$119-R$99)/5+R107</f>
        <v>4520</v>
      </c>
      <c r="S111" s="144">
        <f>(S$119-S$99)/5+S107</f>
        <v>3.6299999999999994</v>
      </c>
      <c r="T111" s="204">
        <f t="shared" si="33"/>
        <v>1245.1790633608816</v>
      </c>
      <c r="U111" s="191">
        <f>IF(U110=1,($C109-R111)/(R110-R111),IF(U110=2,($C109-R110)/(R109-R110),IF(U110=3,($C109-R109)/(R108-R109),0)))</f>
        <v>0</v>
      </c>
      <c r="V111" s="148">
        <f>(V$119-V$99)/5+V107</f>
        <v>4200</v>
      </c>
      <c r="W111" s="144">
        <f>(W$119-W$99)/5+W107</f>
        <v>3.0199999999999996</v>
      </c>
      <c r="X111" s="204">
        <f t="shared" si="34"/>
        <v>1390.7284768211923</v>
      </c>
      <c r="Y111" s="191">
        <f>IF(Y110=1,($C109-V111)/(V110-V111),IF(Y110=2,($C109-V110)/(V109-V110),IF(Y110=3,($C109-V109)/(V108-V109),0)))</f>
        <v>0</v>
      </c>
      <c r="Z111" s="148">
        <f>(Z$119-Z$99)/5+Z107</f>
        <v>3880</v>
      </c>
      <c r="AA111" s="144">
        <f>(AA$119-AA$99)/5+AA107</f>
        <v>2.4099999999999997</v>
      </c>
      <c r="AB111" s="204">
        <f t="shared" si="35"/>
        <v>1609.9585062240667</v>
      </c>
      <c r="AC111" s="191">
        <f>IF(AC110=1,($C109-Z111)/(Z110-Z111),IF(AC110=2,($C109-Z110)/(Z109-Z110),IF(AC110=3,($C109-Z109)/(Z108-Z109),0)))</f>
        <v>0</v>
      </c>
      <c r="AL111" s="23"/>
    </row>
    <row r="112" spans="1:38" x14ac:dyDescent="0.25">
      <c r="A112" s="186"/>
      <c r="B112" s="251">
        <v>11</v>
      </c>
      <c r="C112" s="25"/>
      <c r="D112" s="31">
        <f>IF(D113&gt;V$5,(1-(D113-V$5)/(Z$5-V$5))*(Y112-AC112)+AC112,IF(D113&gt;R$5,(1-(D113-R$5)/(V$5-R$5))*(U112-Y112)+Y112,IF(D113&gt;N$5,(1-(D113-N$5)/(R$5-N$5))*(Q112-U112)+U112,IF(D113&gt;J$5,(1-(D113-J$5)/(N$5-J$5))*(M112-Q112)+Q112,IF(D113&gt;F$5,(1-(D113-F$5)/(J$5-F$5))*(I112-M112)+M112,I112)))))</f>
        <v>5.3882207919797969</v>
      </c>
      <c r="E112" s="152" t="s">
        <v>6</v>
      </c>
      <c r="F112" s="147">
        <f>(F$116-F$96)/5+F108</f>
        <v>17040</v>
      </c>
      <c r="G112" s="143">
        <f>(G$116-G$96)/5+G108</f>
        <v>5.1400000000000015</v>
      </c>
      <c r="H112" s="193">
        <f t="shared" si="30"/>
        <v>3315.1750972762638</v>
      </c>
      <c r="I112" s="16">
        <f>IF(I114=0,G115,IF(I114=1,(G114-G115)*I115+G115,IF(I114=2,(G113-G114)*I115+G114,IF(I114=3,(G112-G113)*I115+G113,G112))))</f>
        <v>5.4399999999999995</v>
      </c>
      <c r="J112" s="147">
        <f>(J$116-J$96)/5+J108</f>
        <v>16760</v>
      </c>
      <c r="K112" s="143">
        <f>(K$116-K$96)/5+K108</f>
        <v>4.7699999999999996</v>
      </c>
      <c r="L112" s="193">
        <f t="shared" si="31"/>
        <v>3513.6268343815518</v>
      </c>
      <c r="M112" s="16">
        <f>IF(M114=0,K115,IF(M114=1,(K114-K115)*M115+K115,IF(M114=2,(K113-K114)*M115+K114,IF(M114=3,(K112-K113)*M115+K113,K112))))</f>
        <v>4.8099999999999996</v>
      </c>
      <c r="N112" s="147">
        <f>(N$116-N$96)/5+N108</f>
        <v>16560</v>
      </c>
      <c r="O112" s="143">
        <f>(O$116-O$96)/5+O108</f>
        <v>4.3199999999999994</v>
      </c>
      <c r="P112" s="193">
        <f t="shared" si="32"/>
        <v>3833.3333333333339</v>
      </c>
      <c r="Q112" s="16">
        <f>IF(Q114=0,O115,IF(Q114=1,(O114-O115)*Q115+O115,IF(Q114=2,(O113-O114)*Q115+O114,IF(Q114=3,(O112-O113)*Q115+O113,O112))))</f>
        <v>4.4200000000000008</v>
      </c>
      <c r="R112" s="147">
        <f>(R$116-R$96)/5+R108</f>
        <v>16340</v>
      </c>
      <c r="S112" s="143">
        <f>(S$116-S$96)/5+S108</f>
        <v>4.0200000000000005</v>
      </c>
      <c r="T112" s="203">
        <f t="shared" si="33"/>
        <v>4064.6766169154225</v>
      </c>
      <c r="U112" s="16">
        <f>IF(U114=0,S115,IF(U114=1,(S114-S115)*U115+S115,IF(U114=2,(S113-S114)*U115+S114,IF(U114=3,(S112-S113)*U115+S113,S112))))</f>
        <v>3.9899999999999993</v>
      </c>
      <c r="V112" s="147">
        <f>(V$116-V$96)/5+V108</f>
        <v>15560</v>
      </c>
      <c r="W112" s="143">
        <f>(W$116-W$96)/5+W108</f>
        <v>3.5400000000000005</v>
      </c>
      <c r="X112" s="203">
        <f t="shared" si="34"/>
        <v>4395.4802259887001</v>
      </c>
      <c r="Y112" s="16">
        <f>IF(Y114=0,W115,IF(Y114=1,(W114-W115)*Y115+W115,IF(Y114=2,(W113-W114)*Y115+W114,IF(Y114=3,(W112-W113)*Y115+W113,W112))))</f>
        <v>3.3599999999999994</v>
      </c>
      <c r="Z112" s="147">
        <f>(Z$116-Z$96)/5+Z108</f>
        <v>14760</v>
      </c>
      <c r="AA112" s="143">
        <f>(AA$116-AA$96)/5+AA108</f>
        <v>3.0600000000000005</v>
      </c>
      <c r="AB112" s="203">
        <f t="shared" si="35"/>
        <v>4823.5294117647054</v>
      </c>
      <c r="AC112" s="16">
        <f>IF(AC114=0,AA115,IF(AC114=1,(AA114-AA115)*AC115+AA115,IF(AC114=2,(AA113-AA114)*AC115+AA114,IF(AC114=3,(AA112-AA113)*AC115+AA113,AA112))))</f>
        <v>2.7299999999999995</v>
      </c>
      <c r="AE112" s="23"/>
      <c r="AF112" s="23"/>
      <c r="AG112" s="23"/>
      <c r="AH112" s="23"/>
      <c r="AI112" s="23"/>
      <c r="AJ112" s="23"/>
      <c r="AK112" s="23"/>
      <c r="AL112" s="23"/>
    </row>
    <row r="113" spans="1:38" x14ac:dyDescent="0.25">
      <c r="A113" s="186"/>
      <c r="B113" s="252"/>
      <c r="C113" s="13">
        <f>C$1/(21-E$1)*(C$4-B112)</f>
        <v>2152.0661157024792</v>
      </c>
      <c r="D113" s="32">
        <f>(C113/P$1)^(1/1.3)*50+C$4+$C$2/2+$N$2/100*5</f>
        <v>25.821892190796866</v>
      </c>
      <c r="E113" s="153" t="s">
        <v>22</v>
      </c>
      <c r="F113" s="57">
        <v>14000</v>
      </c>
      <c r="G113" s="140">
        <f>(G$117-G$97)/5+G109</f>
        <v>5.3800000000000008</v>
      </c>
      <c r="H113" s="194">
        <f t="shared" si="30"/>
        <v>2602.2304832713753</v>
      </c>
      <c r="I113" s="76">
        <f>$C113/I112</f>
        <v>395.60038891589693</v>
      </c>
      <c r="J113" s="57">
        <v>14000</v>
      </c>
      <c r="K113" s="140">
        <f>(K$117-K$97)/5+K109</f>
        <v>5.0099999999999989</v>
      </c>
      <c r="L113" s="194">
        <f t="shared" si="31"/>
        <v>2794.4111776447112</v>
      </c>
      <c r="M113" s="76">
        <f>$C113/M112</f>
        <v>447.41499286953837</v>
      </c>
      <c r="N113" s="57">
        <v>14000</v>
      </c>
      <c r="O113" s="140">
        <f>(O$117-O$97)/5+O109</f>
        <v>4.6400000000000006</v>
      </c>
      <c r="P113" s="194">
        <f t="shared" si="32"/>
        <v>3017.2413793103447</v>
      </c>
      <c r="Q113" s="76">
        <f>$C113/Q112</f>
        <v>486.89278635802691</v>
      </c>
      <c r="R113" s="57">
        <v>14000</v>
      </c>
      <c r="S113" s="140">
        <f>(S$117-S$97)/5+S109</f>
        <v>4.2600000000000007</v>
      </c>
      <c r="T113" s="201">
        <f t="shared" si="33"/>
        <v>3286.384976525821</v>
      </c>
      <c r="U113" s="76">
        <f>$C113/U112</f>
        <v>539.3649412788169</v>
      </c>
      <c r="V113" s="57">
        <v>14000</v>
      </c>
      <c r="W113" s="140">
        <f>(W$117-W$97)/5+W109</f>
        <v>3.8299999999999996</v>
      </c>
      <c r="X113" s="201">
        <f t="shared" si="34"/>
        <v>3655.352480417755</v>
      </c>
      <c r="Y113" s="76">
        <f>$C113/Y112</f>
        <v>640.49586776859508</v>
      </c>
      <c r="Z113" s="57">
        <v>14000</v>
      </c>
      <c r="AA113" s="140">
        <f>(AA$117-AA$97)/5+AA109</f>
        <v>3.3499999999999996</v>
      </c>
      <c r="AB113" s="201">
        <f t="shared" si="35"/>
        <v>4179.1044776119406</v>
      </c>
      <c r="AC113" s="76">
        <f>$C113/AC112</f>
        <v>788.30260648442481</v>
      </c>
      <c r="AL113" s="23"/>
    </row>
    <row r="114" spans="1:38" x14ac:dyDescent="0.25">
      <c r="A114" s="186"/>
      <c r="B114" s="252"/>
      <c r="C114" s="13"/>
      <c r="D114" s="39">
        <f>IF(AND(D113&lt;F$5,C113&lt;F115),C113/F115*100,IF(AND(D113&lt;J$5,C113&lt;J115),C113/(F115-((D113-F$5)/(J$5-F$5))*(F115-J115))*100,IF(AND(D113&lt;N$5,C113&lt;N115),C113/(J115-((D113-J$5)/(N$5-J$5))*(J115-N115))*100,IF(AND(D113&lt;R$5,C113&lt;R115),C113/(N115-((D113-N$5)/(R$5-N$5))*(N115-R115))*100,IF(AND(D113&lt;V$5,C117&lt;V115),C113/(R115-((D113-R$5)/(V$5-R$5))*(R115-V115))*100,100)))))</f>
        <v>34.999955793422686</v>
      </c>
      <c r="E114" s="153" t="s">
        <v>23</v>
      </c>
      <c r="F114" s="57">
        <v>11200</v>
      </c>
      <c r="G114" s="140">
        <f>(G$118-G$98)/5+G110</f>
        <v>5.73</v>
      </c>
      <c r="H114" s="194">
        <f t="shared" si="30"/>
        <v>1954.6247818499126</v>
      </c>
      <c r="I114" s="190">
        <f>IF($C113&gt;F113,3,IF($C113&gt;F114,2,IF($C113&gt;F115,1,0)))</f>
        <v>0</v>
      </c>
      <c r="J114" s="57">
        <v>11200</v>
      </c>
      <c r="K114" s="140">
        <f>(K$118-K$98)/5+K110</f>
        <v>5.4000000000000012</v>
      </c>
      <c r="L114" s="194">
        <f t="shared" si="31"/>
        <v>2074.0740740740735</v>
      </c>
      <c r="M114" s="190">
        <f>IF($C113&gt;J113,3,IF($C113&gt;J114,2,IF($C113&gt;J115,1,0)))</f>
        <v>0</v>
      </c>
      <c r="N114" s="57">
        <v>11200</v>
      </c>
      <c r="O114" s="140">
        <f>(O$118-O$98)/5+O110</f>
        <v>5.0699999999999985</v>
      </c>
      <c r="P114" s="194">
        <f t="shared" si="32"/>
        <v>2209.0729783037482</v>
      </c>
      <c r="Q114" s="190">
        <f>IF($C113&gt;N113,3,IF($C113&gt;N114,2,IF($C113&gt;N115,1,0)))</f>
        <v>0</v>
      </c>
      <c r="R114" s="57">
        <v>11200</v>
      </c>
      <c r="S114" s="140">
        <f>(S$118-S$98)/5+S110</f>
        <v>4.6900000000000004</v>
      </c>
      <c r="T114" s="201">
        <f t="shared" si="33"/>
        <v>2388.059701492537</v>
      </c>
      <c r="U114" s="192">
        <f>IF($C113&gt;R113,3,IF($C113&gt;R114,2,IF($C113&gt;R115,1,0)))</f>
        <v>0</v>
      </c>
      <c r="V114" s="57">
        <v>11200</v>
      </c>
      <c r="W114" s="140">
        <f>(W$118-W$98)/5+W110</f>
        <v>4.12</v>
      </c>
      <c r="X114" s="201">
        <f t="shared" si="34"/>
        <v>2718.4466019417473</v>
      </c>
      <c r="Y114" s="190">
        <f>IF($C113&gt;V113,3,IF($C113&gt;V114,2,IF($C113&gt;V115,1,0)))</f>
        <v>0</v>
      </c>
      <c r="Z114" s="57">
        <v>11200</v>
      </c>
      <c r="AA114" s="140">
        <f>(AA$118-AA$98)/5+AA110</f>
        <v>3.5400000000000005</v>
      </c>
      <c r="AB114" s="201">
        <f t="shared" si="35"/>
        <v>3163.8418079096041</v>
      </c>
      <c r="AC114" s="189">
        <f>IF($C113&gt;Z113,3,IF($C113&gt;Z114,2,IF($C113&gt;Z115,1,0)))</f>
        <v>0</v>
      </c>
      <c r="AL114" s="23"/>
    </row>
    <row r="115" spans="1:38" ht="15.75" thickBot="1" x14ac:dyDescent="0.3">
      <c r="A115" s="186"/>
      <c r="B115" s="253"/>
      <c r="C115" s="14"/>
      <c r="D115" s="33">
        <f>C113/D112</f>
        <v>399.4019916380866</v>
      </c>
      <c r="E115" s="154" t="s">
        <v>7</v>
      </c>
      <c r="F115" s="148">
        <f>(F$119-F$99)/5+F111</f>
        <v>6180</v>
      </c>
      <c r="G115" s="144">
        <f>(G$119-G$99)/5+G111</f>
        <v>5.4399999999999995</v>
      </c>
      <c r="H115" s="195">
        <f t="shared" si="30"/>
        <v>1136.0294117647061</v>
      </c>
      <c r="I115" s="191">
        <f>IF(I114=1,($C113-F115)/(F114-F115),IF(I114=2,($C113-F114)/(F113-F114),IF(I114=3,($C113-F113)/(F112-F113),0)))</f>
        <v>0</v>
      </c>
      <c r="J115" s="148">
        <f>(J$119-J$99)/5+J111</f>
        <v>5800</v>
      </c>
      <c r="K115" s="144">
        <f>(K$119-K$99)/5+K111</f>
        <v>4.8099999999999996</v>
      </c>
      <c r="L115" s="195">
        <f t="shared" si="31"/>
        <v>1205.8212058212059</v>
      </c>
      <c r="M115" s="191">
        <f>IF(M114=1,($C113-J115)/(J114-J115),IF(M114=2,($C113-J114)/(J113-J114),IF(M114=3,($C113-J113)/(J112-J113),0)))</f>
        <v>0</v>
      </c>
      <c r="N115" s="148">
        <f>(N$119-N$99)/5+N111</f>
        <v>5380</v>
      </c>
      <c r="O115" s="144">
        <f>(O$119-O$99)/5+O111</f>
        <v>4.4200000000000008</v>
      </c>
      <c r="P115" s="195">
        <f t="shared" si="32"/>
        <v>1217.1945701357463</v>
      </c>
      <c r="Q115" s="191">
        <f>IF(Q114=1,($C113-N115)/(N114-N115),IF(Q114=2,($C113-N114)/(N113-N114),IF(Q114=3,($C113-N113)/(N112-N113),0)))</f>
        <v>0</v>
      </c>
      <c r="R115" s="148">
        <f>(R$119-R$99)/5+R111</f>
        <v>4960</v>
      </c>
      <c r="S115" s="144">
        <f>(S$119-S$99)/5+S111</f>
        <v>3.9899999999999993</v>
      </c>
      <c r="T115" s="204">
        <f t="shared" si="33"/>
        <v>1243.1077694235591</v>
      </c>
      <c r="U115" s="191">
        <f>IF(U114=1,($C113-R115)/(R114-R115),IF(U114=2,($C113-R114)/(R113-R114),IF(U114=3,($C113-R113)/(R112-R113),0)))</f>
        <v>0</v>
      </c>
      <c r="V115" s="148">
        <f>(V$119-V$99)/5+V111</f>
        <v>4700</v>
      </c>
      <c r="W115" s="144">
        <f>(W$119-W$99)/5+W111</f>
        <v>3.3599999999999994</v>
      </c>
      <c r="X115" s="204">
        <f t="shared" si="34"/>
        <v>1398.8095238095241</v>
      </c>
      <c r="Y115" s="191">
        <f>IF(Y114=1,($C113-V115)/(V114-V115),IF(Y114=2,($C113-V114)/(V113-V114),IF(Y114=3,($C113-V113)/(V112-V113),0)))</f>
        <v>0</v>
      </c>
      <c r="Z115" s="148">
        <f>(Z$119-Z$99)/5+Z111</f>
        <v>4440</v>
      </c>
      <c r="AA115" s="144">
        <f>(AA$119-AA$99)/5+AA111</f>
        <v>2.7299999999999995</v>
      </c>
      <c r="AB115" s="204">
        <f t="shared" si="35"/>
        <v>1626.3736263736266</v>
      </c>
      <c r="AC115" s="191">
        <f>IF(AC114=1,($C113-Z115)/(Z114-Z115),IF(AC114=2,($C113-Z114)/(Z113-Z114),IF(AC114=3,($C113-Z113)/(Z112-Z113),0)))</f>
        <v>0</v>
      </c>
      <c r="AL115" s="23"/>
    </row>
    <row r="116" spans="1:38" x14ac:dyDescent="0.25">
      <c r="A116" s="186"/>
      <c r="B116" s="251">
        <v>12</v>
      </c>
      <c r="C116" s="34"/>
      <c r="D116" s="31">
        <f>IF(D117&gt;V$5,(1-(D117-V$5)/(Z$5-V$5))*(Y116-AC116)+AC116,IF(D117&gt;R$5,(1-(D117-R$5)/(V$5-R$5))*(U116-Y116)+Y116,IF(D117&gt;N$5,(1-(D117-N$5)/(R$5-N$5))*(Q116-U116)+U116,IF(D117&gt;J$5,(1-(D117-J$5)/(N$5-J$5))*(M116-Q116)+Q116,IF(D117&gt;F$5,(1-(D117-F$5)/(J$5-F$5))*(I116-M116)+M116,I116)))))</f>
        <v>5.15</v>
      </c>
      <c r="E116" s="152" t="s">
        <v>6</v>
      </c>
      <c r="F116" s="56">
        <v>17100</v>
      </c>
      <c r="G116" s="94">
        <v>5.25</v>
      </c>
      <c r="H116" s="193">
        <f t="shared" si="30"/>
        <v>3257.1428571428573</v>
      </c>
      <c r="I116" s="16">
        <f>IF(I118=0,G119,IF(I118=1,(G118-G119)*I119+G119,IF(I118=2,(G117-G118)*I119+G118,IF(I118=3,(G116-G117)*I119+G117,G116))))</f>
        <v>5.15</v>
      </c>
      <c r="J116" s="56">
        <v>16800</v>
      </c>
      <c r="K116" s="4">
        <v>4.9000000000000004</v>
      </c>
      <c r="L116" s="193">
        <f t="shared" si="31"/>
        <v>3428.5714285714284</v>
      </c>
      <c r="M116" s="16">
        <f>IF(M118=0,K119,IF(M118=1,(K118-K119)*M119+K119,IF(M118=2,(K117-K118)*M119+K118,IF(M118=3,(K116-K117)*M119+K117,K116))))</f>
        <v>4.9000000000000004</v>
      </c>
      <c r="N116" s="56">
        <v>16600</v>
      </c>
      <c r="O116" s="4">
        <v>4.45</v>
      </c>
      <c r="P116" s="193">
        <f t="shared" si="32"/>
        <v>3730.3370786516853</v>
      </c>
      <c r="Q116" s="16">
        <f>IF(Q118=0,O119,IF(Q118=1,(O118-O119)*Q119+O119,IF(Q118=2,(O117-O118)*Q119+O118,IF(Q118=3,(O116-O117)*Q119+O117,O116))))</f>
        <v>4.6500000000000004</v>
      </c>
      <c r="R116" s="56">
        <v>16400</v>
      </c>
      <c r="S116" s="4">
        <v>4.2</v>
      </c>
      <c r="T116" s="203">
        <f t="shared" si="33"/>
        <v>3904.7619047619046</v>
      </c>
      <c r="U116" s="16">
        <f>IF(U118=0,S119,IF(U118=1,(S118-S119)*U119+S119,IF(U118=2,(S117-S118)*U119+S118,IF(U118=3,(S116-S117)*U119+S117,S116))))</f>
        <v>4.3499999999999996</v>
      </c>
      <c r="V116" s="56">
        <v>15600</v>
      </c>
      <c r="W116" s="4">
        <v>3.7</v>
      </c>
      <c r="X116" s="203">
        <f t="shared" si="34"/>
        <v>4216.2162162162158</v>
      </c>
      <c r="Y116" s="16">
        <f>IF(Y118=0,W119,IF(Y118=1,(W118-W119)*Y119+W119,IF(Y118=2,(W117-W118)*Y119+W118,IF(Y118=3,(W116-W117)*Y119+W117,W116))))</f>
        <v>3.7</v>
      </c>
      <c r="Z116" s="56">
        <v>14800</v>
      </c>
      <c r="AA116" s="4">
        <v>3.2</v>
      </c>
      <c r="AB116" s="193">
        <f t="shared" si="35"/>
        <v>4625</v>
      </c>
      <c r="AC116" s="16">
        <f>IF(AC118=0,AA119,IF(AC118=1,(AA118-AA119)*AC119+AA119,IF(AC118=2,(AA117-AA118)*AC119+AA118,IF(AC118=3,(AA116-AA117)*AC119+AA117,AA116))))</f>
        <v>3.05</v>
      </c>
      <c r="AE116" s="23"/>
      <c r="AF116" s="23"/>
      <c r="AG116" s="23"/>
      <c r="AH116" s="23"/>
      <c r="AI116" s="23"/>
      <c r="AJ116" s="23"/>
      <c r="AK116" s="23"/>
      <c r="AL116" s="23"/>
    </row>
    <row r="117" spans="1:38" x14ac:dyDescent="0.25">
      <c r="A117" s="186"/>
      <c r="B117" s="252"/>
      <c r="C117" s="13">
        <f>C$1/(21-E$1)*(C$4-B116)</f>
        <v>1844.6280991735539</v>
      </c>
      <c r="D117" s="32">
        <f>(C117/P$1)^(1/1.3)*50+C$4+$C$2/2+$N$2/100*5</f>
        <v>24.947271880948328</v>
      </c>
      <c r="E117" s="153" t="s">
        <v>22</v>
      </c>
      <c r="F117" s="57">
        <v>14000</v>
      </c>
      <c r="G117" s="91">
        <v>5.5</v>
      </c>
      <c r="H117" s="194">
        <f t="shared" si="30"/>
        <v>2545.4545454545455</v>
      </c>
      <c r="I117" s="76">
        <f>$C117/I116</f>
        <v>358.18021343175803</v>
      </c>
      <c r="J117" s="57">
        <v>14000</v>
      </c>
      <c r="K117" s="6">
        <v>5.15</v>
      </c>
      <c r="L117" s="194">
        <f t="shared" si="31"/>
        <v>2718.4466019417473</v>
      </c>
      <c r="M117" s="76">
        <f>$C117/M116</f>
        <v>376.45471411705176</v>
      </c>
      <c r="N117" s="57">
        <v>14000</v>
      </c>
      <c r="O117" s="6">
        <v>4.8</v>
      </c>
      <c r="P117" s="194">
        <f t="shared" si="32"/>
        <v>2916.666666666667</v>
      </c>
      <c r="Q117" s="76">
        <f>$C117/Q116</f>
        <v>396.69421487603307</v>
      </c>
      <c r="R117" s="57">
        <v>14000</v>
      </c>
      <c r="S117" s="6">
        <v>4.45</v>
      </c>
      <c r="T117" s="201">
        <f t="shared" si="33"/>
        <v>3146.067415730337</v>
      </c>
      <c r="U117" s="76">
        <f>$C117/U116</f>
        <v>424.05243659162164</v>
      </c>
      <c r="V117" s="57">
        <v>14000</v>
      </c>
      <c r="W117" s="6">
        <v>4</v>
      </c>
      <c r="X117" s="201">
        <f t="shared" si="34"/>
        <v>3500</v>
      </c>
      <c r="Y117" s="76">
        <f>$C117/Y116</f>
        <v>498.54813491177129</v>
      </c>
      <c r="Z117" s="57">
        <v>14000</v>
      </c>
      <c r="AA117" s="6">
        <v>3.5</v>
      </c>
      <c r="AB117" s="194">
        <f t="shared" si="35"/>
        <v>4000</v>
      </c>
      <c r="AC117" s="76">
        <f>$C117/AC116</f>
        <v>604.79609808968985</v>
      </c>
      <c r="AL117" s="23"/>
    </row>
    <row r="118" spans="1:38" x14ac:dyDescent="0.25">
      <c r="A118" s="186"/>
      <c r="B118" s="252"/>
      <c r="C118" s="13"/>
      <c r="D118" s="39">
        <f>IF(AND(D117&lt;F$5,C117&lt;F119),C117/F119*100,IF(AND(D117&lt;J$5,C117&lt;J119),C117/(F119-((D117-F$5)/(J$5-F$5))*(F119-J119))*100,IF(AND(D117&lt;N$5,C117&lt;N119),C117/(J119-((D117-J$5)/(N$5-J$5))*(J119-N119))*100,IF(AND(D117&lt;R$5,C117&lt;R119),C117/(N119-((D117-N$5)/(R$5-N$5))*(N119-R119))*100,IF(AND(D117&lt;V$5,C121&lt;V119),C117/(R119-((D117-R$5)/(V$5-R$5))*(R119-V119))*100,100)))))</f>
        <v>27.948910593538695</v>
      </c>
      <c r="E118" s="153" t="s">
        <v>23</v>
      </c>
      <c r="F118" s="57">
        <v>11200</v>
      </c>
      <c r="G118" s="91">
        <v>5.85</v>
      </c>
      <c r="H118" s="194">
        <f t="shared" si="30"/>
        <v>1914.5299145299145</v>
      </c>
      <c r="I118" s="190">
        <f>IF($C117&gt;F117,3,IF($C117&gt;F118,2,IF($C117&gt;F119,1,0)))</f>
        <v>0</v>
      </c>
      <c r="J118" s="57">
        <v>11200</v>
      </c>
      <c r="K118" s="6">
        <v>5.55</v>
      </c>
      <c r="L118" s="194">
        <f t="shared" si="31"/>
        <v>2018.018018018018</v>
      </c>
      <c r="M118" s="190">
        <f>IF($C117&gt;J117,3,IF($C117&gt;J118,2,IF($C117&gt;J119,1,0)))</f>
        <v>0</v>
      </c>
      <c r="N118" s="57">
        <v>11200</v>
      </c>
      <c r="O118" s="6">
        <v>5.25</v>
      </c>
      <c r="P118" s="194">
        <f t="shared" si="32"/>
        <v>2133.3333333333335</v>
      </c>
      <c r="Q118" s="190">
        <f>IF($C117&gt;N117,3,IF($C117&gt;N118,2,IF($C117&gt;N119,1,0)))</f>
        <v>0</v>
      </c>
      <c r="R118" s="57">
        <v>11200</v>
      </c>
      <c r="S118" s="6">
        <v>4.9000000000000004</v>
      </c>
      <c r="T118" s="201">
        <f t="shared" si="33"/>
        <v>2285.7142857142853</v>
      </c>
      <c r="U118" s="192">
        <f>IF($C117&gt;R117,3,IF($C117&gt;R118,2,IF($C117&gt;R119,1,0)))</f>
        <v>0</v>
      </c>
      <c r="V118" s="57">
        <v>11200</v>
      </c>
      <c r="W118" s="6">
        <v>4.3</v>
      </c>
      <c r="X118" s="201">
        <f t="shared" si="34"/>
        <v>2604.651162790698</v>
      </c>
      <c r="Y118" s="190">
        <f>IF($C117&gt;V117,3,IF($C117&gt;V118,2,IF($C117&gt;V119,1,0)))</f>
        <v>0</v>
      </c>
      <c r="Z118" s="57">
        <v>11200</v>
      </c>
      <c r="AA118" s="6">
        <v>3.7</v>
      </c>
      <c r="AB118" s="201">
        <f t="shared" si="35"/>
        <v>3027.0270270270271</v>
      </c>
      <c r="AC118" s="189">
        <f>IF($C117&gt;Z117,3,IF($C117&gt;Z118,2,IF($C117&gt;Z119,1,0)))</f>
        <v>0</v>
      </c>
      <c r="AL118" s="23"/>
    </row>
    <row r="119" spans="1:38" ht="15.75" thickBot="1" x14ac:dyDescent="0.3">
      <c r="A119" s="186"/>
      <c r="B119" s="253"/>
      <c r="C119" s="35"/>
      <c r="D119" s="33">
        <f>C117/D116</f>
        <v>358.18021343175803</v>
      </c>
      <c r="E119" s="154" t="s">
        <v>7</v>
      </c>
      <c r="F119" s="58">
        <v>6600</v>
      </c>
      <c r="G119" s="93">
        <v>5.15</v>
      </c>
      <c r="H119" s="195">
        <f t="shared" si="30"/>
        <v>1281.5533980582522</v>
      </c>
      <c r="I119" s="191">
        <f>IF(I118=1,($C117-F119)/(F118-F119),IF(I118=2,($C117-F118)/(F117-F118),IF(I118=3,($C117-F117)/(F116-F117),0)))</f>
        <v>0</v>
      </c>
      <c r="J119" s="58">
        <v>6200</v>
      </c>
      <c r="K119" s="8">
        <v>4.9000000000000004</v>
      </c>
      <c r="L119" s="195">
        <f t="shared" si="31"/>
        <v>1265.3061224489795</v>
      </c>
      <c r="M119" s="191">
        <f>IF(M118=1,($C117-J119)/(J118-J119),IF(M118=2,($C117-J118)/(J117-J118),IF(M118=3,($C117-J117)/(J116-J117),0)))</f>
        <v>0</v>
      </c>
      <c r="N119" s="58">
        <v>5800</v>
      </c>
      <c r="O119" s="8">
        <v>4.6500000000000004</v>
      </c>
      <c r="P119" s="195">
        <f t="shared" si="32"/>
        <v>1247.3118279569892</v>
      </c>
      <c r="Q119" s="191">
        <f>IF(Q118=1,($C117-N119)/(N118-N119),IF(Q118=2,($C117-N118)/(N117-N118),IF(Q118=3,($C117-N117)/(N116-N117),0)))</f>
        <v>0</v>
      </c>
      <c r="R119" s="58">
        <v>5400</v>
      </c>
      <c r="S119" s="8">
        <v>4.3499999999999996</v>
      </c>
      <c r="T119" s="204">
        <f t="shared" si="33"/>
        <v>1241.3793103448277</v>
      </c>
      <c r="U119" s="191">
        <f>IF(U118=1,($C117-R119)/(R118-R119),IF(U118=2,($C117-R118)/(R117-R118),IF(U118=3,($C117-R117)/(R116-R117),0)))</f>
        <v>0</v>
      </c>
      <c r="V119" s="58">
        <v>5200</v>
      </c>
      <c r="W119" s="8">
        <v>3.7</v>
      </c>
      <c r="X119" s="204">
        <f t="shared" si="34"/>
        <v>1405.4054054054054</v>
      </c>
      <c r="Y119" s="191">
        <f>IF(Y118=1,($C117-V119)/(V118-V119),IF(Y118=2,($C117-V118)/(V117-V118),IF(Y118=3,($C117-V117)/(V116-V117),0)))</f>
        <v>0</v>
      </c>
      <c r="Z119" s="58">
        <v>5000</v>
      </c>
      <c r="AA119" s="8">
        <v>3.05</v>
      </c>
      <c r="AB119" s="204">
        <f t="shared" si="35"/>
        <v>1639.344262295082</v>
      </c>
      <c r="AC119" s="191">
        <f>IF(AC118=1,($C117-Z119)/(Z118-Z119),IF(AC118=2,($C117-Z118)/(Z117-Z118),IF(AC118=3,($C117-Z117)/(Z116-Z117),0)))</f>
        <v>0</v>
      </c>
      <c r="AL119" s="23"/>
    </row>
    <row r="120" spans="1:38" x14ac:dyDescent="0.25">
      <c r="A120" s="186"/>
      <c r="B120" s="251">
        <v>13</v>
      </c>
      <c r="C120" s="25"/>
      <c r="D120" s="31">
        <f>IF(D121&gt;V$5,(1-(D121-V$5)/(Z$5-V$5))*(Y120-AC120)+AC120,IF(D121&gt;R$5,(1-(D121-R$5)/(V$5-R$5))*(U120-Y120)+Y120,IF(D121&gt;N$5,(1-(D121-N$5)/(R$5-N$5))*(Q120-U120)+U120,IF(D121&gt;J$5,(1-(D121-J$5)/(N$5-J$5))*(M120-Q120)+Q120,IF(D121&gt;F$5,(1-(D121-F$5)/(J$5-F$5))*(I120-M120)+M120,I120)))))</f>
        <v>5.15</v>
      </c>
      <c r="E120" s="152" t="s">
        <v>6</v>
      </c>
      <c r="F120" s="147">
        <f>(F$128-F$116)/3+F116</f>
        <v>17566.666666666668</v>
      </c>
      <c r="G120" s="143">
        <f>(G$128-G$116)/3+G116</f>
        <v>5.2833333333333332</v>
      </c>
      <c r="H120" s="193">
        <f t="shared" si="30"/>
        <v>3324.9211356466881</v>
      </c>
      <c r="I120" s="16">
        <f>IF(I122=0,G123,IF(I122=1,(G122-G123)*I123+G123,IF(I122=2,(G121-G122)*I123+G122,IF(I122=3,(G120-G121)*I123+G121,G120))))</f>
        <v>5.15</v>
      </c>
      <c r="J120" s="147">
        <f>(J$128-J$116)/3+J116</f>
        <v>17266.666666666668</v>
      </c>
      <c r="K120" s="143">
        <f>(K$128-K$116)/3+K116</f>
        <v>4.9333333333333336</v>
      </c>
      <c r="L120" s="193">
        <f t="shared" si="31"/>
        <v>3500</v>
      </c>
      <c r="M120" s="16">
        <f>IF(M122=0,K123,IF(M122=1,(K122-K123)*M123+K123,IF(M122=2,(K121-K122)*M123+K122,IF(M122=3,(K120-K121)*M123+K121,K120))))</f>
        <v>4.9666666666666668</v>
      </c>
      <c r="N120" s="147">
        <f>(N$128-N$116)/3+N116</f>
        <v>17033.333333333332</v>
      </c>
      <c r="O120" s="143">
        <f>(O$128-O$116)/3+O116</f>
        <v>4.55</v>
      </c>
      <c r="P120" s="193">
        <f t="shared" si="32"/>
        <v>3743.5897435897436</v>
      </c>
      <c r="Q120" s="16">
        <f>IF(Q122=0,O123,IF(Q122=1,(O122-O123)*Q123+O123,IF(Q122=2,(O121-O122)*Q123+O122,IF(Q122=3,(O120-O121)*Q123+O121,O120))))</f>
        <v>4.7833333333333332</v>
      </c>
      <c r="R120" s="147">
        <f>(R$128-R$116)/3+R116</f>
        <v>16833.333333333332</v>
      </c>
      <c r="S120" s="143">
        <f>(S$128-S$116)/3+S116</f>
        <v>4.3</v>
      </c>
      <c r="T120" s="203">
        <f t="shared" si="33"/>
        <v>3914.7286821705425</v>
      </c>
      <c r="U120" s="16">
        <f>IF(U122=0,S123,IF(U122=1,(S122-S123)*U123+S123,IF(U122=2,(S121-S122)*U123+S122,IF(U122=3,(S120-S121)*U123+S121,S120))))</f>
        <v>4.55</v>
      </c>
      <c r="V120" s="147">
        <f>(V$128-V$116)/3+V116</f>
        <v>16033.333333333334</v>
      </c>
      <c r="W120" s="143">
        <f>(W$128-W$116)/3+W116</f>
        <v>3.8000000000000003</v>
      </c>
      <c r="X120" s="203">
        <f t="shared" si="34"/>
        <v>4219.2982456140353</v>
      </c>
      <c r="Y120" s="16">
        <f>IF(Y122=0,W123,IF(Y122=1,(W122-W123)*Y123+W123,IF(Y122=2,(W121-W122)*Y123+W122,IF(Y122=3,(W120-W121)*Y123+W121,W120))))</f>
        <v>3.9166666666666665</v>
      </c>
      <c r="Z120" s="147">
        <f>(Z$128-Z$116)/3+Z116</f>
        <v>15200</v>
      </c>
      <c r="AA120" s="143">
        <f>(AA$128-AA$116)/3+AA116</f>
        <v>3.3000000000000003</v>
      </c>
      <c r="AB120" s="203">
        <f t="shared" si="35"/>
        <v>4606.060606060606</v>
      </c>
      <c r="AC120" s="16">
        <f>IF(AC122=0,AA123,IF(AC122=1,(AA122-AA123)*AC123+AA123,IF(AC122=2,(AA121-AA122)*AC123+AA122,IF(AC122=3,(AA120-AA121)*AC123+AA121,AA120))))</f>
        <v>3.2666666666666666</v>
      </c>
      <c r="AE120" s="23"/>
      <c r="AF120" s="23"/>
      <c r="AG120" s="23"/>
      <c r="AH120" s="23"/>
      <c r="AI120" s="23"/>
      <c r="AJ120" s="23"/>
      <c r="AK120" s="23"/>
      <c r="AL120" s="23"/>
    </row>
    <row r="121" spans="1:38" x14ac:dyDescent="0.25">
      <c r="A121" s="186"/>
      <c r="B121" s="252"/>
      <c r="C121" s="13">
        <f>C$1/(21-E$1)*(C$4-B120)</f>
        <v>1537.1900826446281</v>
      </c>
      <c r="D121" s="32">
        <f>(C121/P$1)^(1/1.3)*50+C$4+$C$2/2+$N$2/100*5</f>
        <v>24.038174287783274</v>
      </c>
      <c r="E121" s="153" t="s">
        <v>22</v>
      </c>
      <c r="F121" s="57">
        <v>14000</v>
      </c>
      <c r="G121" s="140">
        <f>(G$129-G$117)/3+G117</f>
        <v>5.5</v>
      </c>
      <c r="H121" s="194">
        <f t="shared" si="30"/>
        <v>2545.4545454545455</v>
      </c>
      <c r="I121" s="76">
        <f>$C121/I120</f>
        <v>298.48351119313168</v>
      </c>
      <c r="J121" s="57">
        <v>14000</v>
      </c>
      <c r="K121" s="140">
        <f>(K$129-K$117)/3+K117</f>
        <v>5.1833333333333336</v>
      </c>
      <c r="L121" s="194">
        <f t="shared" si="31"/>
        <v>2700.9646302250803</v>
      </c>
      <c r="M121" s="76">
        <f>$C121/M120</f>
        <v>309.50135892173716</v>
      </c>
      <c r="N121" s="57">
        <v>14000</v>
      </c>
      <c r="O121" s="140">
        <f>(O$129-O$117)/3+O117</f>
        <v>4.8666666666666663</v>
      </c>
      <c r="P121" s="194">
        <f t="shared" si="32"/>
        <v>2876.7123287671234</v>
      </c>
      <c r="Q121" s="76">
        <f>$C121/Q120</f>
        <v>321.36378034382471</v>
      </c>
      <c r="R121" s="57">
        <v>14000</v>
      </c>
      <c r="S121" s="140">
        <f>(S$129-S$117)/3+S117</f>
        <v>4.55</v>
      </c>
      <c r="T121" s="201">
        <f t="shared" si="33"/>
        <v>3076.9230769230771</v>
      </c>
      <c r="U121" s="76">
        <f>$C121/U120</f>
        <v>337.84397420761059</v>
      </c>
      <c r="V121" s="57">
        <v>14000</v>
      </c>
      <c r="W121" s="140">
        <f>(W$129-W$117)/3+W117</f>
        <v>4.0999999999999996</v>
      </c>
      <c r="X121" s="201">
        <f t="shared" si="34"/>
        <v>3414.6341463414637</v>
      </c>
      <c r="Y121" s="76">
        <f>$C121/Y120</f>
        <v>392.47406365394761</v>
      </c>
      <c r="Z121" s="57">
        <v>14000</v>
      </c>
      <c r="AA121" s="140">
        <f>(AA$129-AA$117)/3+AA117</f>
        <v>3.6166666666666667</v>
      </c>
      <c r="AB121" s="201">
        <f t="shared" si="35"/>
        <v>3870.9677419354839</v>
      </c>
      <c r="AC121" s="76">
        <f>$C121/AC120</f>
        <v>470.56839264631475</v>
      </c>
      <c r="AL121" s="23"/>
    </row>
    <row r="122" spans="1:38" x14ac:dyDescent="0.25">
      <c r="A122" s="186"/>
      <c r="B122" s="252"/>
      <c r="C122" s="13"/>
      <c r="D122" s="39">
        <f>IF(AND(D121&lt;F$5,C121&lt;F123),C121/F123*100,IF(AND(D121&lt;J$5,C121&lt;J123),C121/(F123-((D121-F$5)/(J$5-F$5))*(F123-J123))*100,IF(AND(D121&lt;N$5,C121&lt;N123),C121/(J123-((D121-J$5)/(N$5-J$5))*(J123-N123))*100,IF(AND(D121&lt;R$5,C121&lt;R123),C121/(N123-((D121-N$5)/(R$5-N$5))*(N123-R123))*100,IF(AND(D121&lt;V$5,C125&lt;V123),C121/(R123-((D121-R$5)/(V$5-R$5))*(R123-V123))*100,100)))))</f>
        <v>22.943135561860121</v>
      </c>
      <c r="E122" s="153" t="s">
        <v>23</v>
      </c>
      <c r="F122" s="57">
        <v>11200</v>
      </c>
      <c r="G122" s="140">
        <f>(G$130-G$118)/3+G118</f>
        <v>5.8999999999999995</v>
      </c>
      <c r="H122" s="194">
        <f t="shared" si="30"/>
        <v>1898.305084745763</v>
      </c>
      <c r="I122" s="190">
        <f>IF($C121&gt;F121,3,IF($C121&gt;F122,2,IF($C121&gt;F123,1,0)))</f>
        <v>0</v>
      </c>
      <c r="J122" s="57">
        <v>11200</v>
      </c>
      <c r="K122" s="140">
        <f>(K$130-K$118)/3+K118</f>
        <v>5.583333333333333</v>
      </c>
      <c r="L122" s="194">
        <f t="shared" si="31"/>
        <v>2005.9701492537315</v>
      </c>
      <c r="M122" s="190">
        <f>IF($C121&gt;J121,3,IF($C121&gt;J122,2,IF($C121&gt;J123,1,0)))</f>
        <v>0</v>
      </c>
      <c r="N122" s="57">
        <v>11200</v>
      </c>
      <c r="O122" s="140">
        <f>(O$130-O$118)/3+O118</f>
        <v>5.3166666666666664</v>
      </c>
      <c r="P122" s="194">
        <f t="shared" si="32"/>
        <v>2106.5830721003135</v>
      </c>
      <c r="Q122" s="190">
        <f>IF($C121&gt;N121,3,IF($C121&gt;N122,2,IF($C121&gt;N123,1,0)))</f>
        <v>0</v>
      </c>
      <c r="R122" s="57">
        <v>11200</v>
      </c>
      <c r="S122" s="140">
        <f>(S$130-S$118)/3+S118</f>
        <v>5.0166666666666666</v>
      </c>
      <c r="T122" s="201">
        <f t="shared" si="33"/>
        <v>2232.5581395348836</v>
      </c>
      <c r="U122" s="192">
        <f>IF($C121&gt;R121,3,IF($C121&gt;R122,2,IF($C121&gt;R123,1,0)))</f>
        <v>0</v>
      </c>
      <c r="V122" s="57">
        <v>11200</v>
      </c>
      <c r="W122" s="140">
        <f>(W$130-W$118)/3+W118</f>
        <v>4.416666666666667</v>
      </c>
      <c r="X122" s="201">
        <f t="shared" si="34"/>
        <v>2535.8490566037735</v>
      </c>
      <c r="Y122" s="190">
        <f>IF($C121&gt;V121,3,IF($C121&gt;V122,2,IF($C121&gt;V123,1,0)))</f>
        <v>0</v>
      </c>
      <c r="Z122" s="57">
        <v>11200</v>
      </c>
      <c r="AA122" s="140">
        <f>(AA$130-AA$118)/3+AA118</f>
        <v>3.8166666666666669</v>
      </c>
      <c r="AB122" s="201">
        <f t="shared" si="35"/>
        <v>2934.4978165938865</v>
      </c>
      <c r="AC122" s="189">
        <f>IF($C121&gt;Z121,3,IF($C121&gt;Z122,2,IF($C121&gt;Z123,1,0)))</f>
        <v>0</v>
      </c>
      <c r="AL122" s="23"/>
    </row>
    <row r="123" spans="1:38" ht="15.75" thickBot="1" x14ac:dyDescent="0.3">
      <c r="A123" s="186"/>
      <c r="B123" s="253"/>
      <c r="C123" s="14"/>
      <c r="D123" s="33">
        <f>C121/D120</f>
        <v>298.48351119313168</v>
      </c>
      <c r="E123" s="154" t="s">
        <v>7</v>
      </c>
      <c r="F123" s="148">
        <f>(F$131-F$119)/3+F119</f>
        <v>6700</v>
      </c>
      <c r="G123" s="144">
        <f>(G$131-G$119)/3+G119</f>
        <v>5.15</v>
      </c>
      <c r="H123" s="195">
        <f t="shared" si="30"/>
        <v>1300.9708737864078</v>
      </c>
      <c r="I123" s="191">
        <f>IF(I122=1,($C121-F123)/(F122-F123),IF(I122=2,($C121-F122)/(F121-F122),IF(I122=3,($C121-F121)/(F120-F121),0)))</f>
        <v>0</v>
      </c>
      <c r="J123" s="148">
        <f>(J$131-J$119)/3+J119</f>
        <v>6266.666666666667</v>
      </c>
      <c r="K123" s="144">
        <f>(K$131-K$119)/3+K119</f>
        <v>4.9666666666666668</v>
      </c>
      <c r="L123" s="195">
        <f t="shared" si="31"/>
        <v>1261.744966442953</v>
      </c>
      <c r="M123" s="191">
        <f>IF(M122=1,($C121-J123)/(J122-J123),IF(M122=2,($C121-J122)/(J121-J122),IF(M122=3,($C121-J121)/(J120-J121),0)))</f>
        <v>0</v>
      </c>
      <c r="N123" s="148">
        <f>(N$131-N$119)/3+N119</f>
        <v>5833.333333333333</v>
      </c>
      <c r="O123" s="144">
        <f>(O$131-O$119)/3+O119</f>
        <v>4.7833333333333332</v>
      </c>
      <c r="P123" s="195">
        <f t="shared" si="32"/>
        <v>1219.5121951219512</v>
      </c>
      <c r="Q123" s="191">
        <f>IF(Q122=1,($C121-N123)/(N122-N123),IF(Q122=2,($C121-N122)/(N121-N122),IF(Q122=3,($C121-N121)/(N120-N121),0)))</f>
        <v>0</v>
      </c>
      <c r="R123" s="148">
        <f>(R$131-R$119)/3+R119</f>
        <v>5400</v>
      </c>
      <c r="S123" s="144">
        <f>(S$131-S$119)/3+S119</f>
        <v>4.55</v>
      </c>
      <c r="T123" s="204">
        <f t="shared" si="33"/>
        <v>1186.8131868131868</v>
      </c>
      <c r="U123" s="191">
        <f>IF(U122=1,($C121-R123)/(R122-R123),IF(U122=2,($C121-R122)/(R121-R122),IF(U122=3,($C121-R121)/(R120-R121),0)))</f>
        <v>0</v>
      </c>
      <c r="V123" s="148">
        <f>(V$131-V$119)/3+V119</f>
        <v>5233.333333333333</v>
      </c>
      <c r="W123" s="144">
        <f>(W$131-W$119)/3+W119</f>
        <v>3.9166666666666665</v>
      </c>
      <c r="X123" s="204">
        <f t="shared" si="34"/>
        <v>1336.1702127659573</v>
      </c>
      <c r="Y123" s="191">
        <f>IF(Y122=1,($C121-V123)/(V122-V123),IF(Y122=2,($C121-V122)/(V121-V122),IF(Y122=3,($C121-V121)/(V120-V121),0)))</f>
        <v>0</v>
      </c>
      <c r="Z123" s="148">
        <f>(Z$131-Z$119)/3+Z119</f>
        <v>5066.666666666667</v>
      </c>
      <c r="AA123" s="144">
        <f>(AA$131-AA$119)/3+AA119</f>
        <v>3.2666666666666666</v>
      </c>
      <c r="AB123" s="204">
        <f t="shared" si="35"/>
        <v>1551.0204081632655</v>
      </c>
      <c r="AC123" s="191">
        <f>IF(AC122=1,($C121-Z123)/(Z122-Z123),IF(AC122=2,($C121-Z122)/(Z121-Z122),IF(AC122=3,($C121-Z121)/(Z120-Z121),0)))</f>
        <v>0</v>
      </c>
      <c r="AL123" s="23"/>
    </row>
    <row r="124" spans="1:38" x14ac:dyDescent="0.25">
      <c r="A124" s="186"/>
      <c r="B124" s="251">
        <v>14</v>
      </c>
      <c r="C124" s="34"/>
      <c r="D124" s="31">
        <f>IF(D125&gt;V$5,(1-(D125-V$5)/(Z$5-V$5))*(Y124-AC124)+AC124,IF(D125&gt;R$5,(1-(D125-R$5)/(V$5-R$5))*(U124-Y124)+Y124,IF(D125&gt;N$5,(1-(D125-N$5)/(R$5-N$5))*(Q124-U124)+U124,IF(D125&gt;J$5,(1-(D125-J$5)/(N$5-J$5))*(M124-Q124)+Q124,IF(D125&gt;F$5,(1-(D125-F$5)/(J$5-F$5))*(I124-M124)+M124,I124)))))</f>
        <v>5.15</v>
      </c>
      <c r="E124" s="152" t="s">
        <v>6</v>
      </c>
      <c r="F124" s="147">
        <f>(F$128-F$116)/3+F120</f>
        <v>18033.333333333336</v>
      </c>
      <c r="G124" s="143">
        <f>(G$128-G$116)/3+G120</f>
        <v>5.3166666666666664</v>
      </c>
      <c r="H124" s="193">
        <f t="shared" ref="H124:H139" si="36">F124/G124</f>
        <v>3391.8495297805648</v>
      </c>
      <c r="I124" s="16">
        <f>IF(I126=0,G127,IF(I126=1,(G126-G127)*I127+G127,IF(I126=2,(G125-G126)*I127+G126,IF(I126=3,(G124-G125)*I127+G125,G124))))</f>
        <v>5.15</v>
      </c>
      <c r="J124" s="147">
        <f>(J$128-J$116)/3+J120</f>
        <v>17733.333333333336</v>
      </c>
      <c r="K124" s="143">
        <f>(K$128-K$116)/3+K120</f>
        <v>4.9666666666666668</v>
      </c>
      <c r="L124" s="193">
        <f t="shared" ref="L124:L139" si="37">J124/K124</f>
        <v>3570.4697986577185</v>
      </c>
      <c r="M124" s="16">
        <f>IF(M126=0,K127,IF(M126=1,(K126-K127)*M127+K127,IF(M126=2,(K125-K126)*M127+K126,IF(M126=3,(K124-K125)*M127+K125,K124))))</f>
        <v>5.0333333333333332</v>
      </c>
      <c r="N124" s="147">
        <f>(N$128-N$116)/3+N120</f>
        <v>17466.666666666664</v>
      </c>
      <c r="O124" s="143">
        <f>(O$128-O$116)/3+O120</f>
        <v>4.6499999999999995</v>
      </c>
      <c r="P124" s="193">
        <f t="shared" ref="P124:P139" si="38">N124/O124</f>
        <v>3756.2724014336918</v>
      </c>
      <c r="Q124" s="16">
        <f>IF(Q126=0,O127,IF(Q126=1,(O126-O127)*Q127+O127,IF(Q126=2,(O125-O126)*Q127+O126,IF(Q126=3,(O124-O125)*Q127+O125,O124))))</f>
        <v>4.9166666666666661</v>
      </c>
      <c r="R124" s="147">
        <f>(R$128-R$116)/3+R120</f>
        <v>17266.666666666664</v>
      </c>
      <c r="S124" s="143">
        <f>(S$128-S$116)/3+S120</f>
        <v>4.3999999999999995</v>
      </c>
      <c r="T124" s="203">
        <f t="shared" ref="T124:T139" si="39">R124/S124</f>
        <v>3924.242424242424</v>
      </c>
      <c r="U124" s="16">
        <f>IF(U126=0,S127,IF(U126=1,(S126-S127)*U127+S127,IF(U126=2,(S125-S126)*U127+S126,IF(U126=3,(S124-S125)*U127+S125,S124))))</f>
        <v>4.75</v>
      </c>
      <c r="V124" s="147">
        <f>(V$128-V$116)/3+V120</f>
        <v>16466.666666666668</v>
      </c>
      <c r="W124" s="143">
        <f>(W$128-W$116)/3+W120</f>
        <v>3.9000000000000004</v>
      </c>
      <c r="X124" s="203">
        <f t="shared" ref="X124:X139" si="40">V124/W124</f>
        <v>4222.2222222222217</v>
      </c>
      <c r="Y124" s="16">
        <f>IF(Y126=0,W127,IF(Y126=1,(W126-W127)*Y127+W127,IF(Y126=2,(W125-W126)*Y127+W126,IF(Y126=3,(W124-W125)*Y127+W125,W124))))</f>
        <v>4.1333333333333329</v>
      </c>
      <c r="Z124" s="147">
        <f>(Z$128-Z$116)/3+Z120</f>
        <v>15600</v>
      </c>
      <c r="AA124" s="143">
        <f>(AA$128-AA$116)/3+AA120</f>
        <v>3.4000000000000004</v>
      </c>
      <c r="AB124" s="203">
        <f t="shared" ref="AB124:AB139" si="41">Z124/AA124</f>
        <v>4588.2352941176468</v>
      </c>
      <c r="AC124" s="16">
        <f>IF(AC126=0,AA127,IF(AC126=1,(AA126-AA127)*AC127+AA127,IF(AC126=2,(AA125-AA126)*AC127+AA126,IF(AC126=3,(AA124-AA125)*AC127+AA125,AA124))))</f>
        <v>3.4833333333333334</v>
      </c>
      <c r="AE124" s="23"/>
      <c r="AF124" s="23"/>
      <c r="AG124" s="23"/>
      <c r="AH124" s="23"/>
      <c r="AI124" s="23"/>
      <c r="AJ124" s="23"/>
      <c r="AK124" s="23"/>
      <c r="AL124" s="23"/>
    </row>
    <row r="125" spans="1:38" x14ac:dyDescent="0.25">
      <c r="A125" s="186"/>
      <c r="B125" s="252"/>
      <c r="C125" s="13">
        <f>C$1/(21-E$1)*(C$4-B124)</f>
        <v>1229.7520661157025</v>
      </c>
      <c r="D125" s="32">
        <f>(C125/P$1)^(1/1.3)*50+C$4+$C$2/2+$N$2/100*5</f>
        <v>23.085802379136609</v>
      </c>
      <c r="E125" s="153" t="s">
        <v>22</v>
      </c>
      <c r="F125" s="57">
        <v>14000</v>
      </c>
      <c r="G125" s="140">
        <f>(G$129-G$117)/3+G121</f>
        <v>5.5</v>
      </c>
      <c r="H125" s="194">
        <f t="shared" si="36"/>
        <v>2545.4545454545455</v>
      </c>
      <c r="I125" s="76">
        <f>$C125/I124</f>
        <v>238.78680895450532</v>
      </c>
      <c r="J125" s="57">
        <v>14000</v>
      </c>
      <c r="K125" s="140">
        <f>(K$129-K$117)/3+K121</f>
        <v>5.2166666666666668</v>
      </c>
      <c r="L125" s="194">
        <f t="shared" si="37"/>
        <v>2683.7060702875397</v>
      </c>
      <c r="M125" s="76">
        <f>$C125/M124</f>
        <v>244.32160253954356</v>
      </c>
      <c r="N125" s="57">
        <v>14000</v>
      </c>
      <c r="O125" s="140">
        <f>(O$129-O$117)/3+O121</f>
        <v>4.9333333333333327</v>
      </c>
      <c r="P125" s="194">
        <f t="shared" si="38"/>
        <v>2837.8378378378384</v>
      </c>
      <c r="Q125" s="76">
        <f>$C125/Q124</f>
        <v>250.11906429471918</v>
      </c>
      <c r="R125" s="57">
        <v>14000</v>
      </c>
      <c r="S125" s="140">
        <f>(S$129-S$117)/3+S121</f>
        <v>4.6499999999999995</v>
      </c>
      <c r="T125" s="201">
        <f t="shared" si="39"/>
        <v>3010.7526881720432</v>
      </c>
      <c r="U125" s="76">
        <f>$C125/U124</f>
        <v>258.89517181383212</v>
      </c>
      <c r="V125" s="57">
        <v>14000</v>
      </c>
      <c r="W125" s="140">
        <f>(W$129-W$117)/3+W121</f>
        <v>4.1999999999999993</v>
      </c>
      <c r="X125" s="201">
        <f t="shared" si="40"/>
        <v>3333.3333333333339</v>
      </c>
      <c r="Y125" s="76">
        <f>$C125/Y124</f>
        <v>297.52066115702485</v>
      </c>
      <c r="Z125" s="57">
        <v>14000</v>
      </c>
      <c r="AA125" s="140">
        <f>(AA$129-AA$117)/3+AA121</f>
        <v>3.7333333333333334</v>
      </c>
      <c r="AB125" s="201">
        <f t="shared" si="41"/>
        <v>3750</v>
      </c>
      <c r="AC125" s="76">
        <f>$C125/AC124</f>
        <v>353.03887065522559</v>
      </c>
      <c r="AL125" s="23"/>
    </row>
    <row r="126" spans="1:38" x14ac:dyDescent="0.25">
      <c r="A126" s="186"/>
      <c r="B126" s="252"/>
      <c r="C126" s="13"/>
      <c r="D126" s="39">
        <f>IF(AND(D125&lt;F$5,C125&lt;F127),C125/F127*100,IF(AND(D125&lt;J$5,C125&lt;J127),C125/(F127-((D125-F$5)/(J$5-F$5))*(F127-J127))*100,IF(AND(D125&lt;N$5,C125&lt;N127),C125/(J127-((D125-J$5)/(N$5-J$5))*(J127-N127))*100,IF(AND(D125&lt;R$5,C125&lt;R127),C125/(N127-((D125-N$5)/(R$5-N$5))*(N127-R127))*100,IF(AND(D125&lt;V$5,C129&lt;V127),C125/(R127-((D125-R$5)/(V$5-R$5))*(R127-V127))*100,100)))))</f>
        <v>18.084589207583861</v>
      </c>
      <c r="E126" s="153" t="s">
        <v>23</v>
      </c>
      <c r="F126" s="57">
        <v>11200</v>
      </c>
      <c r="G126" s="140">
        <f>(G$130-G$118)/3+G122</f>
        <v>5.9499999999999993</v>
      </c>
      <c r="H126" s="194">
        <f t="shared" si="36"/>
        <v>1882.3529411764707</v>
      </c>
      <c r="I126" s="190">
        <f>IF($C125&gt;F125,3,IF($C125&gt;F126,2,IF($C125&gt;F127,1,0)))</f>
        <v>0</v>
      </c>
      <c r="J126" s="57">
        <v>11200</v>
      </c>
      <c r="K126" s="140">
        <f>(K$130-K$118)/3+K122</f>
        <v>5.6166666666666663</v>
      </c>
      <c r="L126" s="194">
        <f t="shared" si="37"/>
        <v>1994.06528189911</v>
      </c>
      <c r="M126" s="190">
        <f>IF($C125&gt;J125,3,IF($C125&gt;J126,2,IF($C125&gt;J127,1,0)))</f>
        <v>0</v>
      </c>
      <c r="N126" s="57">
        <v>11200</v>
      </c>
      <c r="O126" s="140">
        <f>(O$130-O$118)/3+O122</f>
        <v>5.3833333333333329</v>
      </c>
      <c r="P126" s="194">
        <f t="shared" si="38"/>
        <v>2080.4953560371519</v>
      </c>
      <c r="Q126" s="190">
        <f>IF($C125&gt;N125,3,IF($C125&gt;N126,2,IF($C125&gt;N127,1,0)))</f>
        <v>0</v>
      </c>
      <c r="R126" s="57">
        <v>11200</v>
      </c>
      <c r="S126" s="140">
        <f>(S$130-S$118)/3+S122</f>
        <v>5.1333333333333329</v>
      </c>
      <c r="T126" s="201">
        <f t="shared" si="39"/>
        <v>2181.818181818182</v>
      </c>
      <c r="U126" s="192">
        <f>IF($C125&gt;R125,3,IF($C125&gt;R126,2,IF($C125&gt;R127,1,0)))</f>
        <v>0</v>
      </c>
      <c r="V126" s="57">
        <v>11200</v>
      </c>
      <c r="W126" s="140">
        <f>(W$130-W$118)/3+W122</f>
        <v>4.5333333333333341</v>
      </c>
      <c r="X126" s="201">
        <f t="shared" si="40"/>
        <v>2470.5882352941171</v>
      </c>
      <c r="Y126" s="190">
        <f>IF($C125&gt;V125,3,IF($C125&gt;V126,2,IF($C125&gt;V127,1,0)))</f>
        <v>0</v>
      </c>
      <c r="Z126" s="57">
        <v>11200</v>
      </c>
      <c r="AA126" s="140">
        <f>(AA$130-AA$118)/3+AA122</f>
        <v>3.9333333333333336</v>
      </c>
      <c r="AB126" s="201">
        <f t="shared" si="41"/>
        <v>2847.4576271186438</v>
      </c>
      <c r="AC126" s="189">
        <f>IF($C125&gt;Z125,3,IF($C125&gt;Z126,2,IF($C125&gt;Z127,1,0)))</f>
        <v>0</v>
      </c>
      <c r="AL126" s="23"/>
    </row>
    <row r="127" spans="1:38" ht="15.75" thickBot="1" x14ac:dyDescent="0.3">
      <c r="A127" s="186"/>
      <c r="B127" s="253"/>
      <c r="C127" s="35"/>
      <c r="D127" s="33">
        <f>C125/D124</f>
        <v>238.78680895450532</v>
      </c>
      <c r="E127" s="154" t="s">
        <v>7</v>
      </c>
      <c r="F127" s="148">
        <f>(F$131-F$119)/3+F123</f>
        <v>6800</v>
      </c>
      <c r="G127" s="144">
        <f>(G$131-G$119)/3+G123</f>
        <v>5.15</v>
      </c>
      <c r="H127" s="195">
        <f t="shared" si="36"/>
        <v>1320.3883495145631</v>
      </c>
      <c r="I127" s="191">
        <f>IF(I126=1,($C125-F127)/(F126-F127),IF(I126=2,($C125-F126)/(F125-F126),IF(I126=3,($C125-F125)/(F124-F125),0)))</f>
        <v>0</v>
      </c>
      <c r="J127" s="148">
        <f>(J$131-J$119)/3+J123</f>
        <v>6333.3333333333339</v>
      </c>
      <c r="K127" s="144">
        <f>(K$131-K$119)/3+K123</f>
        <v>5.0333333333333332</v>
      </c>
      <c r="L127" s="195">
        <f t="shared" si="37"/>
        <v>1258.2781456953644</v>
      </c>
      <c r="M127" s="191">
        <f>IF(M126=1,($C125-J127)/(J126-J127),IF(M126=2,($C125-J126)/(J125-J126),IF(M126=3,($C125-J125)/(J124-J125),0)))</f>
        <v>0</v>
      </c>
      <c r="N127" s="148">
        <f>(N$131-N$119)/3+N123</f>
        <v>5866.6666666666661</v>
      </c>
      <c r="O127" s="144">
        <f>(O$131-O$119)/3+O123</f>
        <v>4.9166666666666661</v>
      </c>
      <c r="P127" s="195">
        <f t="shared" si="38"/>
        <v>1193.2203389830509</v>
      </c>
      <c r="Q127" s="191">
        <f>IF(Q126=1,($C125-N127)/(N126-N127),IF(Q126=2,($C125-N126)/(N125-N126),IF(Q126=3,($C125-N125)/(N124-N125),0)))</f>
        <v>0</v>
      </c>
      <c r="R127" s="148">
        <f>(R$131-R$119)/3+R123</f>
        <v>5400</v>
      </c>
      <c r="S127" s="144">
        <f>(S$131-S$119)/3+S123</f>
        <v>4.75</v>
      </c>
      <c r="T127" s="204">
        <f t="shared" si="39"/>
        <v>1136.8421052631579</v>
      </c>
      <c r="U127" s="191">
        <f>IF(U126=1,($C125-R127)/(R126-R127),IF(U126=2,($C125-R126)/(R125-R126),IF(U126=3,($C125-R125)/(R124-R125),0)))</f>
        <v>0</v>
      </c>
      <c r="V127" s="148">
        <f>(V$131-V$119)/3+V123</f>
        <v>5266.6666666666661</v>
      </c>
      <c r="W127" s="144">
        <f>(W$131-W$119)/3+W123</f>
        <v>4.1333333333333329</v>
      </c>
      <c r="X127" s="204">
        <f t="shared" si="40"/>
        <v>1274.1935483870968</v>
      </c>
      <c r="Y127" s="191">
        <f>IF(Y126=1,($C125-V127)/(V126-V127),IF(Y126=2,($C125-V126)/(V125-V126),IF(Y126=3,($C125-V125)/(V124-V125),0)))</f>
        <v>0</v>
      </c>
      <c r="Z127" s="148">
        <f>(Z$131-Z$119)/3+Z123</f>
        <v>5133.3333333333339</v>
      </c>
      <c r="AA127" s="144">
        <f>(AA$131-AA$119)/3+AA123</f>
        <v>3.4833333333333334</v>
      </c>
      <c r="AB127" s="204">
        <f t="shared" si="41"/>
        <v>1473.6842105263158</v>
      </c>
      <c r="AC127" s="191">
        <f>IF(AC126=1,($C125-Z127)/(Z126-Z127),IF(AC126=2,($C125-Z126)/(Z125-Z126),IF(AC126=3,($C125-Z125)/(Z124-Z125),0)))</f>
        <v>0</v>
      </c>
      <c r="AL127" s="23"/>
    </row>
    <row r="128" spans="1:38" x14ac:dyDescent="0.25">
      <c r="A128" s="186"/>
      <c r="B128" s="251">
        <v>15</v>
      </c>
      <c r="C128" s="25"/>
      <c r="D128" s="31">
        <f>IF(D129&gt;V$5,(1-(D129-V$5)/(Z$5-V$5))*(Y128-AC128)+AC128,IF(D129&gt;R$5,(1-(D129-R$5)/(V$5-R$5))*(U128-Y128)+Y128,IF(D129&gt;N$5,(1-(D129-N$5)/(R$5-N$5))*(Q128-U128)+U128,IF(D129&gt;J$5,(1-(D129-J$5)/(N$5-J$5))*(M128-Q128)+Q128,IF(D129&gt;F$5,(1-(D129-F$5)/(J$5-F$5))*(I128-M128)+M128,I128)))))</f>
        <v>5.15</v>
      </c>
      <c r="E128" s="152" t="s">
        <v>6</v>
      </c>
      <c r="F128" s="56">
        <v>18500</v>
      </c>
      <c r="G128" s="94">
        <v>5.35</v>
      </c>
      <c r="H128" s="193">
        <f t="shared" si="36"/>
        <v>3457.9439252336451</v>
      </c>
      <c r="I128" s="16">
        <f>IF(I130=0,G131,IF(I130=1,(G130-G131)*I131+G131,IF(I130=2,(G129-G130)*I131+G130,IF(I130=3,(G128-G129)*I131+G129,G128))))</f>
        <v>5.15</v>
      </c>
      <c r="J128" s="56">
        <v>18200</v>
      </c>
      <c r="K128" s="4">
        <v>5</v>
      </c>
      <c r="L128" s="193">
        <f t="shared" si="37"/>
        <v>3640</v>
      </c>
      <c r="M128" s="16">
        <f>IF(M130=0,K131,IF(M130=1,(K130-K131)*M131+K131,IF(M130=2,(K129-K130)*M131+K130,IF(M130=3,(K128-K129)*M131+K129,K128))))</f>
        <v>5.0999999999999996</v>
      </c>
      <c r="N128" s="56">
        <v>17900</v>
      </c>
      <c r="O128" s="4">
        <v>4.75</v>
      </c>
      <c r="P128" s="193">
        <f t="shared" si="38"/>
        <v>3768.4210526315787</v>
      </c>
      <c r="Q128" s="16">
        <f>IF(Q130=0,O131,IF(Q130=1,(O130-O131)*Q131+O131,IF(Q130=2,(O129-O130)*Q131+O130,IF(Q130=3,(O128-O129)*Q131+O129,O128))))</f>
        <v>5.05</v>
      </c>
      <c r="R128" s="56">
        <v>17700</v>
      </c>
      <c r="S128" s="4">
        <v>4.5</v>
      </c>
      <c r="T128" s="203">
        <f t="shared" si="39"/>
        <v>3933.3333333333335</v>
      </c>
      <c r="U128" s="16">
        <f>IF(U130=0,S131,IF(U130=1,(S130-S131)*U131+S131,IF(U130=2,(S129-S130)*U131+S130,IF(U130=3,(S128-S129)*U131+S129,S128))))</f>
        <v>4.95</v>
      </c>
      <c r="V128" s="56">
        <v>16900</v>
      </c>
      <c r="W128" s="4">
        <v>4</v>
      </c>
      <c r="X128" s="203">
        <f t="shared" si="40"/>
        <v>4225</v>
      </c>
      <c r="Y128" s="16">
        <f>IF(Y130=0,W131,IF(Y130=1,(W130-W131)*Y131+W131,IF(Y130=2,(W129-W130)*Y131+W130,IF(Y130=3,(W128-W129)*Y131+W129,W128))))</f>
        <v>4.3499999999999996</v>
      </c>
      <c r="Z128" s="56">
        <v>16000</v>
      </c>
      <c r="AA128" s="4">
        <v>3.5</v>
      </c>
      <c r="AB128" s="203">
        <f t="shared" si="41"/>
        <v>4571.4285714285716</v>
      </c>
      <c r="AC128" s="16">
        <f>IF(AC130=0,AA131,IF(AC130=1,(AA130-AA131)*AC131+AA131,IF(AC130=2,(AA129-AA130)*AC131+AA130,IF(AC130=3,(AA128-AA129)*AC131+AA129,AA128))))</f>
        <v>3.7</v>
      </c>
      <c r="AE128" s="23"/>
      <c r="AF128" s="23"/>
      <c r="AG128" s="23"/>
      <c r="AH128" s="23"/>
      <c r="AI128" s="23"/>
      <c r="AJ128" s="23"/>
      <c r="AK128" s="23"/>
      <c r="AL128" s="23"/>
    </row>
    <row r="129" spans="1:38" x14ac:dyDescent="0.25">
      <c r="A129" s="186"/>
      <c r="B129" s="252"/>
      <c r="C129" s="13">
        <f>C$1/(21-E$1)*(C$4-B128)</f>
        <v>922.31404958677695</v>
      </c>
      <c r="D129" s="32">
        <f>(C129/P$1)^(1/1.3)*50+C$4+$C$2/2+$N$2/100*5</f>
        <v>22.076174428597415</v>
      </c>
      <c r="E129" s="153" t="s">
        <v>22</v>
      </c>
      <c r="F129" s="57">
        <v>14000</v>
      </c>
      <c r="G129" s="91">
        <v>5.5</v>
      </c>
      <c r="H129" s="194">
        <f t="shared" si="36"/>
        <v>2545.4545454545455</v>
      </c>
      <c r="I129" s="76">
        <f>$C129/I128</f>
        <v>179.09010671587902</v>
      </c>
      <c r="J129" s="57">
        <v>14000</v>
      </c>
      <c r="K129" s="6">
        <v>5.25</v>
      </c>
      <c r="L129" s="194">
        <f t="shared" si="37"/>
        <v>2666.6666666666665</v>
      </c>
      <c r="M129" s="76">
        <f>$C129/M128</f>
        <v>180.84589207583863</v>
      </c>
      <c r="N129" s="57">
        <v>14000</v>
      </c>
      <c r="O129" s="6">
        <v>5</v>
      </c>
      <c r="P129" s="194">
        <f t="shared" si="38"/>
        <v>2800</v>
      </c>
      <c r="Q129" s="76">
        <f>$C129/Q128</f>
        <v>182.63644546272812</v>
      </c>
      <c r="R129" s="57">
        <v>14000</v>
      </c>
      <c r="S129" s="6">
        <v>4.75</v>
      </c>
      <c r="T129" s="201">
        <f t="shared" si="39"/>
        <v>2947.3684210526317</v>
      </c>
      <c r="U129" s="76">
        <f>$C129/U128</f>
        <v>186.32607062359131</v>
      </c>
      <c r="V129" s="57">
        <v>14000</v>
      </c>
      <c r="W129" s="6">
        <v>4.3</v>
      </c>
      <c r="X129" s="201">
        <f t="shared" si="40"/>
        <v>3255.8139534883721</v>
      </c>
      <c r="Y129" s="76">
        <f>$C129/Y128</f>
        <v>212.02621829581082</v>
      </c>
      <c r="Z129" s="57">
        <v>14000</v>
      </c>
      <c r="AA129" s="6">
        <v>3.85</v>
      </c>
      <c r="AB129" s="201">
        <f t="shared" si="41"/>
        <v>3636.3636363636365</v>
      </c>
      <c r="AC129" s="76">
        <f>$C129/AC128</f>
        <v>249.27406745588564</v>
      </c>
      <c r="AL129" s="23"/>
    </row>
    <row r="130" spans="1:38" x14ac:dyDescent="0.25">
      <c r="A130" s="186"/>
      <c r="B130" s="252"/>
      <c r="C130" s="13"/>
      <c r="D130" s="39">
        <f>IF(AND(D129&lt;F$5,C129&lt;F131),C129/F131*100,IF(AND(D129&lt;J$5,C129&lt;J131),C129/(F131-((D129-F$5)/(J$5-F$5))*(F131-J131))*100,IF(AND(D129&lt;N$5,C129&lt;N131),C129/(J131-((D129-J$5)/(N$5-J$5))*(J131-N131))*100,IF(AND(D129&lt;R$5,C129&lt;R131),C129/(N131-((D129-N$5)/(R$5-N$5))*(N131-R131))*100,IF(AND(D129&lt;V$5,C133&lt;V131),C129/(R131-((D129-R$5)/(V$5-R$5))*(R131-V131))*100,100)))))</f>
        <v>13.366870283866334</v>
      </c>
      <c r="E130" s="153" t="s">
        <v>23</v>
      </c>
      <c r="F130" s="57">
        <v>11200</v>
      </c>
      <c r="G130" s="91">
        <v>6</v>
      </c>
      <c r="H130" s="194">
        <f t="shared" si="36"/>
        <v>1866.6666666666667</v>
      </c>
      <c r="I130" s="190">
        <f>IF($C129&gt;F129,3,IF($C129&gt;F130,2,IF($C129&gt;F131,1,0)))</f>
        <v>0</v>
      </c>
      <c r="J130" s="57">
        <v>11200</v>
      </c>
      <c r="K130" s="6">
        <v>5.65</v>
      </c>
      <c r="L130" s="194">
        <f t="shared" si="37"/>
        <v>1982.3008849557521</v>
      </c>
      <c r="M130" s="190">
        <f>IF($C129&gt;J129,3,IF($C129&gt;J130,2,IF($C129&gt;J131,1,0)))</f>
        <v>0</v>
      </c>
      <c r="N130" s="57">
        <v>11200</v>
      </c>
      <c r="O130" s="6">
        <v>5.45</v>
      </c>
      <c r="P130" s="194">
        <f t="shared" si="38"/>
        <v>2055.0458715596328</v>
      </c>
      <c r="Q130" s="190">
        <f>IF($C129&gt;N129,3,IF($C129&gt;N130,2,IF($C129&gt;N131,1,0)))</f>
        <v>0</v>
      </c>
      <c r="R130" s="57">
        <v>11200</v>
      </c>
      <c r="S130" s="6">
        <v>5.25</v>
      </c>
      <c r="T130" s="201">
        <f t="shared" si="39"/>
        <v>2133.3333333333335</v>
      </c>
      <c r="U130" s="192">
        <f>IF($C129&gt;R129,3,IF($C129&gt;R130,2,IF($C129&gt;R131,1,0)))</f>
        <v>0</v>
      </c>
      <c r="V130" s="57">
        <v>11200</v>
      </c>
      <c r="W130" s="6">
        <v>4.6500000000000004</v>
      </c>
      <c r="X130" s="201">
        <f t="shared" si="40"/>
        <v>2408.6021505376343</v>
      </c>
      <c r="Y130" s="190">
        <f>IF($C129&gt;V129,3,IF($C129&gt;V130,2,IF($C129&gt;V131,1,0)))</f>
        <v>0</v>
      </c>
      <c r="Z130" s="57">
        <v>11200</v>
      </c>
      <c r="AA130" s="6">
        <v>4.05</v>
      </c>
      <c r="AB130" s="201">
        <f t="shared" si="41"/>
        <v>2765.4320987654323</v>
      </c>
      <c r="AC130" s="189">
        <f>IF($C129&gt;Z129,3,IF($C129&gt;Z130,2,IF($C129&gt;Z131,1,0)))</f>
        <v>0</v>
      </c>
      <c r="AL130" s="23"/>
    </row>
    <row r="131" spans="1:38" ht="15.75" thickBot="1" x14ac:dyDescent="0.3">
      <c r="A131" s="186"/>
      <c r="B131" s="253"/>
      <c r="C131" s="14"/>
      <c r="D131" s="33">
        <f>C129/D128</f>
        <v>179.09010671587902</v>
      </c>
      <c r="E131" s="154" t="s">
        <v>7</v>
      </c>
      <c r="F131" s="58">
        <v>6900</v>
      </c>
      <c r="G131" s="93">
        <v>5.15</v>
      </c>
      <c r="H131" s="195">
        <f t="shared" si="36"/>
        <v>1339.8058252427184</v>
      </c>
      <c r="I131" s="191">
        <f>IF(I130=1,($C129-F131)/(F130-F131),IF(I130=2,($C129-F130)/(F129-F130),IF(I130=3,($C129-F129)/(F128-F129),0)))</f>
        <v>0</v>
      </c>
      <c r="J131" s="58">
        <v>6400</v>
      </c>
      <c r="K131" s="8">
        <v>5.0999999999999996</v>
      </c>
      <c r="L131" s="195">
        <f t="shared" si="37"/>
        <v>1254.9019607843138</v>
      </c>
      <c r="M131" s="191">
        <f>IF(M130=1,($C129-J131)/(J130-J131),IF(M130=2,($C129-J130)/(J129-J130),IF(M130=3,($C129-J129)/(J128-J129),0)))</f>
        <v>0</v>
      </c>
      <c r="N131" s="58">
        <v>5900</v>
      </c>
      <c r="O131" s="8">
        <v>5.05</v>
      </c>
      <c r="P131" s="195">
        <f t="shared" si="38"/>
        <v>1168.3168316831684</v>
      </c>
      <c r="Q131" s="191">
        <f>IF(Q130=1,($C129-N131)/(N130-N131),IF(Q130=2,($C129-N130)/(N129-N130),IF(Q130=3,($C129-N129)/(N128-N129),0)))</f>
        <v>0</v>
      </c>
      <c r="R131" s="58">
        <v>5400</v>
      </c>
      <c r="S131" s="8">
        <v>4.95</v>
      </c>
      <c r="T131" s="204">
        <f t="shared" si="39"/>
        <v>1090.9090909090908</v>
      </c>
      <c r="U131" s="191">
        <f>IF(U130=1,($C129-R131)/(R130-R131),IF(U130=2,($C129-R130)/(R129-R130),IF(U130=3,($C129-R129)/(R128-R129),0)))</f>
        <v>0</v>
      </c>
      <c r="V131" s="58">
        <v>5300</v>
      </c>
      <c r="W131" s="8">
        <v>4.3499999999999996</v>
      </c>
      <c r="X131" s="204">
        <f t="shared" si="40"/>
        <v>1218.3908045977012</v>
      </c>
      <c r="Y131" s="191">
        <f>IF(Y130=1,($C129-V131)/(V130-V131),IF(Y130=2,($C129-V130)/(V129-V130),IF(Y130=3,($C129-V129)/(V128-V129),0)))</f>
        <v>0</v>
      </c>
      <c r="Z131" s="58">
        <v>5200</v>
      </c>
      <c r="AA131" s="8">
        <v>3.7</v>
      </c>
      <c r="AB131" s="204">
        <f t="shared" si="41"/>
        <v>1405.4054054054054</v>
      </c>
      <c r="AC131" s="191">
        <f>IF(AC130=1,($C129-Z131)/(Z130-Z131),IF(AC130=2,($C129-Z130)/(Z129-Z130),IF(AC130=3,($C129-Z129)/(Z128-Z129),0)))</f>
        <v>0</v>
      </c>
      <c r="AL131" s="23"/>
    </row>
    <row r="132" spans="1:38" x14ac:dyDescent="0.25">
      <c r="A132" s="186"/>
      <c r="B132" s="251">
        <v>16</v>
      </c>
      <c r="C132" s="34"/>
      <c r="D132" s="31">
        <f>IF(D133&gt;V$5,(1-(D133-V$5)/(Z$5-V$5))*(Y132-AC132)+AC132,IF(D133&gt;R$5,(1-(D133-R$5)/(V$5-R$5))*(U132-Y132)+Y132,IF(D133&gt;N$5,(1-(D133-N$5)/(R$5-N$5))*(Q132-U132)+U132,IF(D133&gt;J$5,(1-(D133-J$5)/(N$5-J$5))*(M132-Q132)+Q132,IF(D133&gt;F$5,(1-(D133-F$5)/(J$5-F$5))*(I132-M132)+M132,I132)))))</f>
        <v>6.92</v>
      </c>
      <c r="E132" s="152" t="s">
        <v>6</v>
      </c>
      <c r="F132" s="147">
        <f>(F$148-F$128)/5+F128</f>
        <v>19020</v>
      </c>
      <c r="G132" s="143">
        <f>(G$148-G$128)/5+G128</f>
        <v>5.7299999999999995</v>
      </c>
      <c r="H132" s="193">
        <f t="shared" si="36"/>
        <v>3319.3717277486912</v>
      </c>
      <c r="I132" s="16">
        <f>IF(I134=0,G135,IF(I134=1,(G134-G135)*I135+G135,IF(I134=2,(G133-G134)*I135+G134,IF(I134=3,(G132-G133)*I135+G133,G132))))</f>
        <v>6.92</v>
      </c>
      <c r="J132" s="147">
        <f>(J$148-J$128)/5+J128</f>
        <v>18720</v>
      </c>
      <c r="K132" s="143">
        <f>(K$148-K$128)/5+K128</f>
        <v>5.3</v>
      </c>
      <c r="L132" s="193">
        <f t="shared" si="37"/>
        <v>3532.0754716981132</v>
      </c>
      <c r="M132" s="16">
        <f>IF(M134=0,K135,IF(M134=1,(K134-K135)*M135+K135,IF(M134=2,(K133-K134)*M135+K134,IF(M134=3,(K132-K133)*M135+K133,K132))))</f>
        <v>5.68</v>
      </c>
      <c r="N132" s="147">
        <f>(N$148-N$128)/5+N128</f>
        <v>18420</v>
      </c>
      <c r="O132" s="143">
        <f>(O$148-O$128)/5+O128</f>
        <v>4.95</v>
      </c>
      <c r="P132" s="193">
        <f t="shared" si="38"/>
        <v>3721.212121212121</v>
      </c>
      <c r="Q132" s="16">
        <f>IF(Q134=0,O135,IF(Q134=1,(O134-O135)*Q135+O135,IF(Q134=2,(O133-O134)*Q135+O134,IF(Q134=3,(O132-O133)*Q135+O133,O132))))</f>
        <v>5.37</v>
      </c>
      <c r="R132" s="147">
        <f>(R$148-R$128)/5+R128</f>
        <v>18200</v>
      </c>
      <c r="S132" s="143">
        <f>(S$148-S$128)/5+S128</f>
        <v>4.59</v>
      </c>
      <c r="T132" s="203">
        <f t="shared" si="39"/>
        <v>3965.1416122004357</v>
      </c>
      <c r="U132" s="16">
        <f>IF(U134=0,S135,IF(U134=1,(S134-S135)*U135+S135,IF(U134=2,(S133-S134)*U135+S134,IF(U134=3,(S132-S133)*U135+S133,S132))))</f>
        <v>5.0200000000000005</v>
      </c>
      <c r="V132" s="147">
        <f>(V$148-V$128)/5+V128</f>
        <v>17380</v>
      </c>
      <c r="W132" s="143">
        <f>(W$148-W$128)/5+W128</f>
        <v>4.08</v>
      </c>
      <c r="X132" s="203">
        <f t="shared" si="40"/>
        <v>4259.8039215686276</v>
      </c>
      <c r="Y132" s="16">
        <f>IF(Y134=0,W135,IF(Y134=1,(W134-W135)*Y135+W135,IF(Y134=2,(W133-W134)*Y135+W134,IF(Y134=3,(W132-W133)*Y135+W133,W132))))</f>
        <v>4.3599999999999994</v>
      </c>
      <c r="Z132" s="147">
        <f>(Z$148-Z$128)/5+Z128</f>
        <v>16460</v>
      </c>
      <c r="AA132" s="143">
        <f>(AA$148-AA$128)/5+AA128</f>
        <v>3.56</v>
      </c>
      <c r="AB132" s="203">
        <f t="shared" si="41"/>
        <v>4623.5955056179773</v>
      </c>
      <c r="AC132" s="16">
        <f>IF(AC134=0,AA135,IF(AC134=1,(AA134-AA135)*AC135+AA135,IF(AC134=2,(AA133-AA134)*AC135+AA134,IF(AC134=3,(AA132-AA133)*AC135+AA133,AA132))))</f>
        <v>3.6500000000000004</v>
      </c>
      <c r="AE132" s="23"/>
      <c r="AF132" s="23"/>
      <c r="AG132" s="23"/>
      <c r="AH132" s="23"/>
      <c r="AI132" s="23"/>
      <c r="AJ132" s="23"/>
      <c r="AK132" s="23"/>
      <c r="AL132" s="23"/>
    </row>
    <row r="133" spans="1:38" x14ac:dyDescent="0.25">
      <c r="A133" s="186"/>
      <c r="B133" s="252"/>
      <c r="C133" s="13">
        <f>C$1/(21-E$1)*(C$4-B132)</f>
        <v>614.87603305785126</v>
      </c>
      <c r="D133" s="32">
        <f>(C133/P$1)^(1/1.3)*50+C$4+$C$2/2+$N$2/100*5</f>
        <v>20.983993999657134</v>
      </c>
      <c r="E133" s="153" t="s">
        <v>22</v>
      </c>
      <c r="F133" s="57">
        <v>14000</v>
      </c>
      <c r="G133" s="140">
        <f>(G$149-G$129)/5+G129</f>
        <v>5.93</v>
      </c>
      <c r="H133" s="194">
        <f t="shared" si="36"/>
        <v>2360.8768971332211</v>
      </c>
      <c r="I133" s="76">
        <f>$C133/I132</f>
        <v>88.854918071943828</v>
      </c>
      <c r="J133" s="57">
        <v>14000</v>
      </c>
      <c r="K133" s="140">
        <f>(K$149-K$129)/5+K129</f>
        <v>5.57</v>
      </c>
      <c r="L133" s="194">
        <f t="shared" si="37"/>
        <v>2513.4649910233393</v>
      </c>
      <c r="M133" s="76">
        <f>$C133/M132</f>
        <v>108.25282272145269</v>
      </c>
      <c r="N133" s="57">
        <v>14000</v>
      </c>
      <c r="O133" s="140">
        <f>(O$149-O$129)/5+O129</f>
        <v>5.21</v>
      </c>
      <c r="P133" s="194">
        <f t="shared" si="38"/>
        <v>2687.1401151631476</v>
      </c>
      <c r="Q133" s="76">
        <f>$C133/Q132</f>
        <v>114.50205457315666</v>
      </c>
      <c r="R133" s="57">
        <v>14000</v>
      </c>
      <c r="S133" s="140">
        <f>(S$149-S$129)/5+S129</f>
        <v>4.8499999999999996</v>
      </c>
      <c r="T133" s="201">
        <f t="shared" si="39"/>
        <v>2886.5979381443303</v>
      </c>
      <c r="U133" s="76">
        <f>$C133/U132</f>
        <v>122.48526554937276</v>
      </c>
      <c r="V133" s="57">
        <v>14000</v>
      </c>
      <c r="W133" s="140">
        <f>(W$149-W$129)/5+W129</f>
        <v>4.3899999999999997</v>
      </c>
      <c r="X133" s="201">
        <f t="shared" si="40"/>
        <v>3189.0660592255126</v>
      </c>
      <c r="Y133" s="76">
        <f>$C133/Y132</f>
        <v>141.02661308666316</v>
      </c>
      <c r="Z133" s="57">
        <v>14000</v>
      </c>
      <c r="AA133" s="140">
        <f>(AA$149-AA$129)/5+AA129</f>
        <v>3.92</v>
      </c>
      <c r="AB133" s="201">
        <f t="shared" si="41"/>
        <v>3571.4285714285716</v>
      </c>
      <c r="AC133" s="76">
        <f>$C133/AC132</f>
        <v>168.45918713913733</v>
      </c>
      <c r="AL133" s="23"/>
    </row>
    <row r="134" spans="1:38" x14ac:dyDescent="0.25">
      <c r="A134" s="186"/>
      <c r="B134" s="252"/>
      <c r="C134" s="13"/>
      <c r="D134" s="39">
        <f>IF(AND(D133&lt;F$5,C133&lt;F135),C133/F135*100,IF(AND(D133&lt;J$5,C133&lt;J135),C133/(F135-((D133-F$5)/(J$5-F$5))*(F135-J135))*100,IF(AND(D133&lt;N$5,C133&lt;N135),C133/(J135-((D133-J$5)/(N$5-J$5))*(J135-N135))*100,IF(AND(D133&lt;R$5,C133&lt;R135),C133/(N135-((D133-N$5)/(R$5-N$5))*(N135-R135))*100,IF(AND(D133&lt;V$5,C137&lt;V135),C133/(R135-((D133-R$5)/(V$5-R$5))*(R135-V135))*100,100)))))</f>
        <v>8.8091122214591859</v>
      </c>
      <c r="E134" s="153" t="s">
        <v>23</v>
      </c>
      <c r="F134" s="57">
        <v>11200</v>
      </c>
      <c r="G134" s="140">
        <f>(G$150-G$130)/5+G130</f>
        <v>6.42</v>
      </c>
      <c r="H134" s="194">
        <f t="shared" si="36"/>
        <v>1744.5482866043615</v>
      </c>
      <c r="I134" s="190">
        <f>IF($C133&gt;F133,3,IF($C133&gt;F134,2,IF($C133&gt;F135,1,0)))</f>
        <v>0</v>
      </c>
      <c r="J134" s="57">
        <v>11200</v>
      </c>
      <c r="K134" s="140">
        <f>(K$150-K$130)/5+K130</f>
        <v>5.99</v>
      </c>
      <c r="L134" s="194">
        <f t="shared" si="37"/>
        <v>1869.7829716193655</v>
      </c>
      <c r="M134" s="190">
        <f>IF($C133&gt;J133,3,IF($C133&gt;J134,2,IF($C133&gt;J135,1,0)))</f>
        <v>0</v>
      </c>
      <c r="N134" s="57">
        <v>11200</v>
      </c>
      <c r="O134" s="140">
        <f>(O$150-O$130)/5+O130</f>
        <v>5.68</v>
      </c>
      <c r="P134" s="194">
        <f t="shared" si="38"/>
        <v>1971.8309859154931</v>
      </c>
      <c r="Q134" s="190">
        <f>IF($C133&gt;N133,3,IF($C133&gt;N134,2,IF($C133&gt;N135,1,0)))</f>
        <v>0</v>
      </c>
      <c r="R134" s="57">
        <v>11200</v>
      </c>
      <c r="S134" s="140">
        <f>(S$150-S$130)/5+S130</f>
        <v>5.36</v>
      </c>
      <c r="T134" s="201">
        <f t="shared" si="39"/>
        <v>2089.5522388059699</v>
      </c>
      <c r="U134" s="192">
        <f>IF($C133&gt;R133,3,IF($C133&gt;R134,2,IF($C133&gt;R135,1,0)))</f>
        <v>0</v>
      </c>
      <c r="V134" s="57">
        <v>11200</v>
      </c>
      <c r="W134" s="140">
        <f>(W$150-W$130)/5+W130</f>
        <v>4.74</v>
      </c>
      <c r="X134" s="201">
        <f t="shared" si="40"/>
        <v>2362.8691983122362</v>
      </c>
      <c r="Y134" s="190">
        <f>IF($C133&gt;V133,3,IF($C133&gt;V134,2,IF($C133&gt;V135,1,0)))</f>
        <v>0</v>
      </c>
      <c r="Z134" s="57">
        <v>11200</v>
      </c>
      <c r="AA134" s="140">
        <f>(AA$150-AA$130)/5+AA130</f>
        <v>4.12</v>
      </c>
      <c r="AB134" s="201">
        <f t="shared" si="41"/>
        <v>2718.4466019417473</v>
      </c>
      <c r="AC134" s="189">
        <f>IF($C133&gt;Z133,3,IF($C133&gt;Z134,2,IF($C133&gt;Z135,1,0)))</f>
        <v>0</v>
      </c>
      <c r="AL134" s="23"/>
    </row>
    <row r="135" spans="1:38" ht="15.75" thickBot="1" x14ac:dyDescent="0.3">
      <c r="A135" s="186"/>
      <c r="B135" s="253"/>
      <c r="C135" s="35"/>
      <c r="D135" s="33">
        <f>C133/D132</f>
        <v>88.854918071943828</v>
      </c>
      <c r="E135" s="154" t="s">
        <v>7</v>
      </c>
      <c r="F135" s="148">
        <f>(F$151-F$131)/5+F131</f>
        <v>6980</v>
      </c>
      <c r="G135" s="144">
        <f>(G$151-G$131)/5+G131</f>
        <v>6.92</v>
      </c>
      <c r="H135" s="195">
        <f t="shared" si="36"/>
        <v>1008.6705202312139</v>
      </c>
      <c r="I135" s="191">
        <f>IF(I134=1,($C133-F135)/(F134-F135),IF(I134=2,($C133-F134)/(F133-F134),IF(I134=3,($C133-F133)/(F132-F133),0)))</f>
        <v>0</v>
      </c>
      <c r="J135" s="148">
        <f>(J$151-J$131)/5+J131</f>
        <v>6460</v>
      </c>
      <c r="K135" s="144">
        <f>(K$151-K$131)/5+K131</f>
        <v>5.68</v>
      </c>
      <c r="L135" s="195">
        <f t="shared" si="37"/>
        <v>1137.323943661972</v>
      </c>
      <c r="M135" s="191">
        <f>IF(M134=1,($C133-J135)/(J134-J135),IF(M134=2,($C133-J134)/(J133-J134),IF(M134=3,($C133-J133)/(J132-J133),0)))</f>
        <v>0</v>
      </c>
      <c r="N135" s="148">
        <f>(N$151-N$131)/5+N131</f>
        <v>6000</v>
      </c>
      <c r="O135" s="144">
        <f>(O$151-O$131)/5+O131</f>
        <v>5.37</v>
      </c>
      <c r="P135" s="195">
        <f t="shared" si="38"/>
        <v>1117.31843575419</v>
      </c>
      <c r="Q135" s="191">
        <f>IF(Q134=1,($C133-N135)/(N134-N135),IF(Q134=2,($C133-N134)/(N133-N134),IF(Q134=3,($C133-N133)/(N132-N133),0)))</f>
        <v>0</v>
      </c>
      <c r="R135" s="148">
        <f>(R$151-R$131)/5+R131</f>
        <v>5520</v>
      </c>
      <c r="S135" s="144">
        <f>(S$151-S$131)/5+S131</f>
        <v>5.0200000000000005</v>
      </c>
      <c r="T135" s="204">
        <f t="shared" si="39"/>
        <v>1099.6015936254978</v>
      </c>
      <c r="U135" s="191">
        <f>IF(U134=1,($C133-R135)/(R134-R135),IF(U134=2,($C133-R134)/(R133-R134),IF(U134=3,($C133-R133)/(R132-R133),0)))</f>
        <v>0</v>
      </c>
      <c r="V135" s="148">
        <f>(V$151-V$131)/5+V131</f>
        <v>5360</v>
      </c>
      <c r="W135" s="144">
        <f>(W$151-W$131)/5+W131</f>
        <v>4.3599999999999994</v>
      </c>
      <c r="X135" s="204">
        <f t="shared" si="40"/>
        <v>1229.3577981651379</v>
      </c>
      <c r="Y135" s="191">
        <f>IF(Y134=1,($C133-V135)/(V134-V135),IF(Y134=2,($C133-V134)/(V133-V134),IF(Y134=3,($C133-V133)/(V132-V133),0)))</f>
        <v>0</v>
      </c>
      <c r="Z135" s="148">
        <f>(Z$151-Z$131)/5+Z131</f>
        <v>5180</v>
      </c>
      <c r="AA135" s="144">
        <f>(AA$151-AA$131)/5+AA131</f>
        <v>3.6500000000000004</v>
      </c>
      <c r="AB135" s="204">
        <f t="shared" si="41"/>
        <v>1419.1780821917807</v>
      </c>
      <c r="AC135" s="191">
        <f>IF(AC134=1,($C133-Z135)/(Z134-Z135),IF(AC134=2,($C133-Z134)/(Z133-Z134),IF(AC134=3,($C133-Z133)/(Z132-Z133),0)))</f>
        <v>0</v>
      </c>
      <c r="AL135" s="23"/>
    </row>
    <row r="136" spans="1:38" x14ac:dyDescent="0.25">
      <c r="A136" s="186"/>
      <c r="B136" s="251">
        <v>17</v>
      </c>
      <c r="C136" s="25"/>
      <c r="D136" s="31">
        <f>IF(D137&gt;V$5,(1-(D137-V$5)/(Z$5-V$5))*(Y136-AC136)+AC136,IF(D137&gt;R$5,(1-(D137-R$5)/(V$5-R$5))*(U136-Y136)+Y136,IF(D137&gt;N$5,(1-(D137-N$5)/(R$5-N$5))*(Q136-U136)+U136,IF(D137&gt;J$5,(1-(D137-J$5)/(N$5-J$5))*(M136-Q136)+Q136,IF(D137&gt;F$5,(1-(D137-F$5)/(J$5-F$5))*(I136-M136)+M136,I136)))))</f>
        <v>8.69</v>
      </c>
      <c r="E136" s="152" t="s">
        <v>6</v>
      </c>
      <c r="F136" s="147">
        <f>(F$148-F$128)/5+F132</f>
        <v>19540</v>
      </c>
      <c r="G136" s="143">
        <f>(G$148-G$128)/5+G132</f>
        <v>6.1099999999999994</v>
      </c>
      <c r="H136" s="193">
        <f t="shared" si="36"/>
        <v>3198.0360065466452</v>
      </c>
      <c r="I136" s="16">
        <f>IF(I138=0,G139,IF(I138=1,(G138-G139)*I139+G139,IF(I138=2,(G137-G138)*I139+G138,IF(I138=3,(G136-G137)*I139+G137,G136))))</f>
        <v>8.69</v>
      </c>
      <c r="J136" s="147">
        <f>(J$148-J$128)/5+J132</f>
        <v>19240</v>
      </c>
      <c r="K136" s="143">
        <f>(K$148-K$128)/5+K132</f>
        <v>5.6</v>
      </c>
      <c r="L136" s="193">
        <f t="shared" si="37"/>
        <v>3435.7142857142858</v>
      </c>
      <c r="M136" s="16">
        <f>IF(M138=0,K139,IF(M138=1,(K138-K139)*M139+K139,IF(M138=2,(K137-K138)*M139+K138,IF(M138=3,(K136-K137)*M139+K137,K136))))</f>
        <v>6.26</v>
      </c>
      <c r="N136" s="147">
        <f>(N$148-N$128)/5+N132</f>
        <v>18940</v>
      </c>
      <c r="O136" s="143">
        <f>(O$148-O$128)/5+O132</f>
        <v>5.15</v>
      </c>
      <c r="P136" s="193">
        <f t="shared" si="38"/>
        <v>3677.6699029126212</v>
      </c>
      <c r="Q136" s="16">
        <f>IF(Q138=0,O139,IF(Q138=1,(O138-O139)*Q139+O139,IF(Q138=2,(O137-O138)*Q139+O138,IF(Q138=3,(O136-O137)*Q139+O137,O136))))</f>
        <v>5.69</v>
      </c>
      <c r="R136" s="147">
        <f>(R$148-R$128)/5+R132</f>
        <v>18700</v>
      </c>
      <c r="S136" s="143">
        <f>(S$148-S$128)/5+S132</f>
        <v>4.68</v>
      </c>
      <c r="T136" s="203">
        <f t="shared" si="39"/>
        <v>3995.7264957264961</v>
      </c>
      <c r="U136" s="16">
        <f>IF(U138=0,S139,IF(U138=1,(S138-S139)*U139+S139,IF(U138=2,(S137-S138)*U139+S138,IF(U138=3,(S136-S137)*U139+S137,S136))))</f>
        <v>5.0900000000000007</v>
      </c>
      <c r="V136" s="147">
        <f>(V$148-V$128)/5+V132</f>
        <v>17860</v>
      </c>
      <c r="W136" s="143">
        <f>(W$148-W$128)/5+W132</f>
        <v>4.16</v>
      </c>
      <c r="X136" s="203">
        <f t="shared" si="40"/>
        <v>4293.2692307692305</v>
      </c>
      <c r="Y136" s="16">
        <f>IF(Y138=0,W139,IF(Y138=1,(W138-W139)*Y139+W139,IF(Y138=2,(W137-W138)*Y139+W138,IF(Y138=3,(W136-W137)*Y139+W137,W136))))</f>
        <v>4.3699999999999992</v>
      </c>
      <c r="Z136" s="147">
        <f>(Z$148-Z$128)/5+Z132</f>
        <v>16920</v>
      </c>
      <c r="AA136" s="143">
        <f>(AA$148-AA$128)/5+AA132</f>
        <v>3.62</v>
      </c>
      <c r="AB136" s="203">
        <f t="shared" si="41"/>
        <v>4674.0331491712705</v>
      </c>
      <c r="AC136" s="16">
        <f>IF(AC138=0,AA139,IF(AC138=1,(AA138-AA139)*AC139+AA139,IF(AC138=2,(AA137-AA138)*AC139+AA138,IF(AC138=3,(AA136-AA137)*AC139+AA137,AA136))))</f>
        <v>3.6000000000000005</v>
      </c>
      <c r="AE136" s="23"/>
      <c r="AF136" s="23"/>
      <c r="AG136" s="23"/>
      <c r="AH136" s="23"/>
      <c r="AI136" s="23"/>
      <c r="AJ136" s="23"/>
      <c r="AK136" s="23"/>
      <c r="AL136" s="23"/>
    </row>
    <row r="137" spans="1:38" x14ac:dyDescent="0.25">
      <c r="A137" s="186"/>
      <c r="B137" s="252"/>
      <c r="C137" s="13">
        <f>C$1/(21-E$1)*(C$4-B136)</f>
        <v>307.43801652892563</v>
      </c>
      <c r="D137" s="32">
        <f>(C137/P$1)^(1/1.3)*50+C$4+$C$2/2+$N$2/100*5</f>
        <v>19.750799485744352</v>
      </c>
      <c r="E137" s="153" t="s">
        <v>22</v>
      </c>
      <c r="F137" s="57">
        <v>14000</v>
      </c>
      <c r="G137" s="140">
        <f>(G$149-G$129)/5+G133</f>
        <v>6.3599999999999994</v>
      </c>
      <c r="H137" s="194">
        <f t="shared" si="36"/>
        <v>2201.2578616352203</v>
      </c>
      <c r="I137" s="76">
        <f>$C137/I136</f>
        <v>35.378367839922397</v>
      </c>
      <c r="J137" s="57">
        <v>14000</v>
      </c>
      <c r="K137" s="140">
        <f>(K$149-K$129)/5+K133</f>
        <v>5.8900000000000006</v>
      </c>
      <c r="L137" s="194">
        <f t="shared" si="37"/>
        <v>2376.9100169779285</v>
      </c>
      <c r="M137" s="76">
        <f>$C137/M136</f>
        <v>49.111504237847548</v>
      </c>
      <c r="N137" s="57">
        <v>14000</v>
      </c>
      <c r="O137" s="140">
        <f>(O$149-O$129)/5+O133</f>
        <v>5.42</v>
      </c>
      <c r="P137" s="194">
        <f t="shared" si="38"/>
        <v>2583.0258302583024</v>
      </c>
      <c r="Q137" s="76">
        <f>$C137/Q136</f>
        <v>54.031285857456169</v>
      </c>
      <c r="R137" s="57">
        <v>14000</v>
      </c>
      <c r="S137" s="140">
        <f>(S$149-S$129)/5+S133</f>
        <v>4.9499999999999993</v>
      </c>
      <c r="T137" s="201">
        <f t="shared" si="39"/>
        <v>2828.2828282828286</v>
      </c>
      <c r="U137" s="76">
        <f>$C137/U136</f>
        <v>60.400396174641571</v>
      </c>
      <c r="V137" s="57">
        <v>14000</v>
      </c>
      <c r="W137" s="140">
        <f>(W$149-W$129)/5+W133</f>
        <v>4.4799999999999995</v>
      </c>
      <c r="X137" s="201">
        <f t="shared" si="40"/>
        <v>3125.0000000000005</v>
      </c>
      <c r="Y137" s="76">
        <f>$C137/Y136</f>
        <v>70.351948862454392</v>
      </c>
      <c r="Z137" s="57">
        <v>14000</v>
      </c>
      <c r="AA137" s="140">
        <f>(AA$149-AA$129)/5+AA133</f>
        <v>3.9899999999999998</v>
      </c>
      <c r="AB137" s="201">
        <f t="shared" si="41"/>
        <v>3508.7719298245615</v>
      </c>
      <c r="AC137" s="76">
        <f>$C137/AC136</f>
        <v>85.399449035812665</v>
      </c>
      <c r="AL137" s="23"/>
    </row>
    <row r="138" spans="1:38" x14ac:dyDescent="0.25">
      <c r="A138" s="186"/>
      <c r="B138" s="252"/>
      <c r="C138" s="13"/>
      <c r="D138" s="39">
        <f>IF(AND(D137&lt;F$5,C137&lt;F139),C137/F139*100,IF(AND(D137&lt;J$5,C137&lt;J139),C137/(F139-((D137-F$5)/(J$5-F$5))*(F139-J139))*100,IF(AND(D137&lt;N$5,C137&lt;N139),C137/(J139-((D137-J$5)/(N$5-J$5))*(J139-N139))*100,IF(AND(D137&lt;R$5,C137&lt;R139),C137/(N139-((D137-N$5)/(R$5-N$5))*(N139-R139))*100,IF(AND(D137&lt;V$5,C141&lt;V139),C137/(R139-((D137-R$5)/(V$5-R$5))*(R139-V139))*100,100)))))</f>
        <v>4.3546461264720344</v>
      </c>
      <c r="E138" s="153" t="s">
        <v>23</v>
      </c>
      <c r="F138" s="57">
        <v>11200</v>
      </c>
      <c r="G138" s="140">
        <f>(G$150-G$130)/5+G134</f>
        <v>6.84</v>
      </c>
      <c r="H138" s="194">
        <f t="shared" si="36"/>
        <v>1637.4269005847952</v>
      </c>
      <c r="I138" s="190">
        <f>IF($C137&gt;F137,3,IF($C137&gt;F138,2,IF($C137&gt;F139,1,0)))</f>
        <v>0</v>
      </c>
      <c r="J138" s="57">
        <v>11200</v>
      </c>
      <c r="K138" s="140">
        <f>(K$150-K$130)/5+K134</f>
        <v>6.33</v>
      </c>
      <c r="L138" s="194">
        <f t="shared" si="37"/>
        <v>1769.3522906793048</v>
      </c>
      <c r="M138" s="190">
        <f>IF($C137&gt;J137,3,IF($C137&gt;J138,2,IF($C137&gt;J139,1,0)))</f>
        <v>0</v>
      </c>
      <c r="N138" s="57">
        <v>11200</v>
      </c>
      <c r="O138" s="140">
        <f>(O$150-O$130)/5+O134</f>
        <v>5.9099999999999993</v>
      </c>
      <c r="P138" s="194">
        <f t="shared" si="38"/>
        <v>1895.0930626057532</v>
      </c>
      <c r="Q138" s="190">
        <f>IF($C137&gt;N137,3,IF($C137&gt;N138,2,IF($C137&gt;N139,1,0)))</f>
        <v>0</v>
      </c>
      <c r="R138" s="57">
        <v>11200</v>
      </c>
      <c r="S138" s="140">
        <f>(S$150-S$130)/5+S134</f>
        <v>5.4700000000000006</v>
      </c>
      <c r="T138" s="201">
        <f t="shared" si="39"/>
        <v>2047.5319926873856</v>
      </c>
      <c r="U138" s="192">
        <f>IF($C137&gt;R137,3,IF($C137&gt;R138,2,IF($C137&gt;R139,1,0)))</f>
        <v>0</v>
      </c>
      <c r="V138" s="57">
        <v>11200</v>
      </c>
      <c r="W138" s="140">
        <f>(W$150-W$130)/5+W134</f>
        <v>4.83</v>
      </c>
      <c r="X138" s="201">
        <f t="shared" si="40"/>
        <v>2318.840579710145</v>
      </c>
      <c r="Y138" s="190">
        <f>IF($C137&gt;V137,3,IF($C137&gt;V138,2,IF($C137&gt;V139,1,0)))</f>
        <v>0</v>
      </c>
      <c r="Z138" s="57">
        <v>11200</v>
      </c>
      <c r="AA138" s="140">
        <f>(AA$150-AA$130)/5+AA134</f>
        <v>4.1900000000000004</v>
      </c>
      <c r="AB138" s="201">
        <f t="shared" si="41"/>
        <v>2673.0310262529829</v>
      </c>
      <c r="AC138" s="189">
        <f>IF($C137&gt;Z137,3,IF($C137&gt;Z138,2,IF($C137&gt;Z139,1,0)))</f>
        <v>0</v>
      </c>
      <c r="AL138" s="23"/>
    </row>
    <row r="139" spans="1:38" ht="15.75" thickBot="1" x14ac:dyDescent="0.3">
      <c r="A139" s="186"/>
      <c r="B139" s="253"/>
      <c r="C139" s="14"/>
      <c r="D139" s="33">
        <f>C137/D136</f>
        <v>35.378367839922397</v>
      </c>
      <c r="E139" s="154" t="s">
        <v>7</v>
      </c>
      <c r="F139" s="148">
        <f>(F$151-F$131)/5+F135</f>
        <v>7060</v>
      </c>
      <c r="G139" s="144">
        <f>(G$151-G$131)/5+G135</f>
        <v>8.69</v>
      </c>
      <c r="H139" s="195">
        <f t="shared" si="36"/>
        <v>812.42807825086311</v>
      </c>
      <c r="I139" s="191">
        <f>IF(I138=1,($C137-F139)/(F138-F139),IF(I138=2,($C137-F138)/(F137-F138),IF(I138=3,($C137-F137)/(F136-F137),0)))</f>
        <v>0</v>
      </c>
      <c r="J139" s="148">
        <f>(J$151-J$131)/5+J135</f>
        <v>6520</v>
      </c>
      <c r="K139" s="144">
        <f>(K$151-K$131)/5+K135</f>
        <v>6.26</v>
      </c>
      <c r="L139" s="195">
        <f t="shared" si="37"/>
        <v>1041.5335463258787</v>
      </c>
      <c r="M139" s="191">
        <f>IF(M138=1,($C137-J139)/(J138-J139),IF(M138=2,($C137-J138)/(J137-J138),IF(M138=3,($C137-J137)/(J136-J137),0)))</f>
        <v>0</v>
      </c>
      <c r="N139" s="148">
        <f>(N$151-N$131)/5+N135</f>
        <v>6100</v>
      </c>
      <c r="O139" s="144">
        <f>(O$151-O$131)/5+O135</f>
        <v>5.69</v>
      </c>
      <c r="P139" s="195">
        <f t="shared" si="38"/>
        <v>1072.0562390158173</v>
      </c>
      <c r="Q139" s="191">
        <f>IF(Q138=1,($C137-N139)/(N138-N139),IF(Q138=2,($C137-N138)/(N137-N138),IF(Q138=3,($C137-N137)/(N136-N137),0)))</f>
        <v>0</v>
      </c>
      <c r="R139" s="148">
        <f>(R$151-R$131)/5+R135</f>
        <v>5640</v>
      </c>
      <c r="S139" s="144">
        <f>(S$151-S$131)/5+S135</f>
        <v>5.0900000000000007</v>
      </c>
      <c r="T139" s="204">
        <f t="shared" si="39"/>
        <v>1108.0550098231824</v>
      </c>
      <c r="U139" s="191">
        <f>IF(U138=1,($C137-R139)/(R138-R139),IF(U138=2,($C137-R138)/(R137-R138),IF(U138=3,($C137-R137)/(R136-R137),0)))</f>
        <v>0</v>
      </c>
      <c r="V139" s="148">
        <f>(V$151-V$131)/5+V135</f>
        <v>5420</v>
      </c>
      <c r="W139" s="144">
        <f>(W$151-W$131)/5+W135</f>
        <v>4.3699999999999992</v>
      </c>
      <c r="X139" s="204">
        <f t="shared" si="40"/>
        <v>1240.2745995423343</v>
      </c>
      <c r="Y139" s="191">
        <f>IF(Y138=1,($C137-V139)/(V138-V139),IF(Y138=2,($C137-V138)/(V137-V138),IF(Y138=3,($C137-V137)/(V136-V137),0)))</f>
        <v>0</v>
      </c>
      <c r="Z139" s="148">
        <f>(Z$151-Z$131)/5+Z135</f>
        <v>5160</v>
      </c>
      <c r="AA139" s="144">
        <f>(AA$151-AA$131)/5+AA135</f>
        <v>3.6000000000000005</v>
      </c>
      <c r="AB139" s="204">
        <f t="shared" si="41"/>
        <v>1433.333333333333</v>
      </c>
      <c r="AC139" s="191">
        <f>IF(AC138=1,($C137-Z139)/(Z138-Z139),IF(AC138=2,($C137-Z138)/(Z137-Z138),IF(AC138=3,($C137-Z137)/(Z136-Z137),0)))</f>
        <v>0</v>
      </c>
      <c r="AL139" s="23"/>
    </row>
    <row r="140" spans="1:38" x14ac:dyDescent="0.25">
      <c r="A140" s="186"/>
      <c r="B140" s="251">
        <v>18</v>
      </c>
      <c r="C140" s="34"/>
      <c r="D140" s="31">
        <f>IF(D141&gt;V$5,(1-(D141-V$5)/(Z$5-V$5))*(Y140-AC140)+AC140,IF(D141&gt;R$5,(1-(D141-R$5)/(V$5-R$5))*(U140-Y140)+Y140,IF(D141&gt;N$5,(1-(D141-N$5)/(R$5-N$5))*(Q140-U140)+U140,IF(D141&gt;J$5,(1-(D141-J$5)/(N$5-J$5))*(M140-Q140)+Q140,IF(D141&gt;F$5,(1-(D141-F$5)/(J$5-F$5))*(I140-M140)+M140,I140)))))</f>
        <v>10.459999999999999</v>
      </c>
      <c r="E140" s="152" t="s">
        <v>6</v>
      </c>
      <c r="F140" s="147">
        <f>(F$148-F$128)/5+F136</f>
        <v>20060</v>
      </c>
      <c r="G140" s="143">
        <f>(G$148-G$128)/5+G136</f>
        <v>6.4899999999999993</v>
      </c>
      <c r="H140" s="193">
        <f t="shared" ref="H140:H151" si="42">F140/G140</f>
        <v>3090.9090909090914</v>
      </c>
      <c r="I140" s="16">
        <f>IF(I142=0,G143,IF(I142=1,(G142-G143)*I143+G143,IF(I142=2,(G141-G142)*I143+G142,IF(I142=3,(G140-G141)*I143+G141,G140))))</f>
        <v>10.459999999999999</v>
      </c>
      <c r="J140" s="147">
        <f>(J$148-J$128)/5+J136</f>
        <v>19760</v>
      </c>
      <c r="K140" s="143">
        <f>(K$148-K$128)/5+K136</f>
        <v>5.8999999999999995</v>
      </c>
      <c r="L140" s="193">
        <f t="shared" ref="L140:L151" si="43">J140/K140</f>
        <v>3349.1525423728817</v>
      </c>
      <c r="M140" s="16">
        <f>IF(M142=0,K143,IF(M142=1,(K142-K143)*M143+K143,IF(M142=2,(K141-K142)*M143+K142,IF(M142=3,(K140-K141)*M143+K141,K140))))</f>
        <v>6.84</v>
      </c>
      <c r="N140" s="147">
        <f>(N$148-N$128)/5+N136</f>
        <v>19460</v>
      </c>
      <c r="O140" s="143">
        <f>(O$148-O$128)/5+O136</f>
        <v>5.3500000000000005</v>
      </c>
      <c r="P140" s="193">
        <f t="shared" ref="P140:P151" si="44">N140/O140</f>
        <v>3637.3831775700933</v>
      </c>
      <c r="Q140" s="16">
        <f>IF(Q142=0,O143,IF(Q142=1,(O142-O143)*Q143+O143,IF(Q142=2,(O141-O142)*Q143+O142,IF(Q142=3,(O140-O141)*Q143+O141,O140))))</f>
        <v>6.0100000000000007</v>
      </c>
      <c r="R140" s="147">
        <f>(R$148-R$128)/5+R136</f>
        <v>19200</v>
      </c>
      <c r="S140" s="143">
        <f>(S$148-S$128)/5+S136</f>
        <v>4.7699999999999996</v>
      </c>
      <c r="T140" s="203">
        <f t="shared" ref="T140:T151" si="45">R140/S140</f>
        <v>4025.1572327044028</v>
      </c>
      <c r="U140" s="16">
        <f>IF(U142=0,S143,IF(U142=1,(S142-S143)*U143+S143,IF(U142=2,(S141-S142)*U143+S142,IF(U142=3,(S140-S141)*U143+S141,S140))))</f>
        <v>5.160000000000001</v>
      </c>
      <c r="V140" s="147">
        <f>(V$148-V$128)/5+V136</f>
        <v>18340</v>
      </c>
      <c r="W140" s="143">
        <f>(W$148-W$128)/5+W136</f>
        <v>4.24</v>
      </c>
      <c r="X140" s="203">
        <f t="shared" ref="X140:X151" si="46">V140/W140</f>
        <v>4325.4716981132069</v>
      </c>
      <c r="Y140" s="16">
        <f>IF(Y142=0,W143,IF(Y142=1,(W142-W143)*Y143+W143,IF(Y142=2,(W141-W142)*Y143+W142,IF(Y142=3,(W140-W141)*Y143+W141,W140))))</f>
        <v>4.379999999999999</v>
      </c>
      <c r="Z140" s="147">
        <f>(Z$148-Z$128)/5+Z136</f>
        <v>17380</v>
      </c>
      <c r="AA140" s="143">
        <f>(AA$148-AA$128)/5+AA136</f>
        <v>3.68</v>
      </c>
      <c r="AB140" s="203">
        <f t="shared" ref="AB140:AB151" si="47">Z140/AA140</f>
        <v>4722.826086956522</v>
      </c>
      <c r="AC140" s="16">
        <f>IF(AC142=0,AA143,IF(AC142=1,(AA142-AA143)*AC143+AA143,IF(AC142=2,(AA141-AA142)*AC143+AA142,IF(AC142=3,(AA140-AA141)*AC143+AA141,AA140))))</f>
        <v>3.5500000000000007</v>
      </c>
      <c r="AE140" s="23"/>
      <c r="AF140" s="23"/>
      <c r="AG140" s="23"/>
      <c r="AH140" s="23"/>
      <c r="AI140" s="23"/>
      <c r="AJ140" s="23"/>
      <c r="AK140" s="23"/>
      <c r="AL140" s="23"/>
    </row>
    <row r="141" spans="1:38" x14ac:dyDescent="0.25">
      <c r="A141" s="186"/>
      <c r="B141" s="252"/>
      <c r="C141" s="13">
        <f>C$1/(21-E$1)*(C$4-B140)</f>
        <v>0</v>
      </c>
      <c r="D141" s="32">
        <f>(C141/P$1)^(1/1.3)*50+C$4+$C$2/2+$N$2/100*5</f>
        <v>18</v>
      </c>
      <c r="E141" s="153" t="s">
        <v>22</v>
      </c>
      <c r="F141" s="57">
        <v>14000</v>
      </c>
      <c r="G141" s="140">
        <f>(G$149-G$129)/5+G137</f>
        <v>6.7899999999999991</v>
      </c>
      <c r="H141" s="194">
        <f t="shared" si="42"/>
        <v>2061.855670103093</v>
      </c>
      <c r="I141" s="76">
        <f>$C141/I140</f>
        <v>0</v>
      </c>
      <c r="J141" s="57">
        <v>14000</v>
      </c>
      <c r="K141" s="140">
        <f>(K$149-K$129)/5+K137</f>
        <v>6.2100000000000009</v>
      </c>
      <c r="L141" s="194">
        <f t="shared" si="43"/>
        <v>2254.428341384863</v>
      </c>
      <c r="M141" s="76">
        <f>$C141/M140</f>
        <v>0</v>
      </c>
      <c r="N141" s="57">
        <v>14000</v>
      </c>
      <c r="O141" s="140">
        <f>(O$149-O$129)/5+O137</f>
        <v>5.63</v>
      </c>
      <c r="P141" s="194">
        <f t="shared" si="44"/>
        <v>2486.6785079928954</v>
      </c>
      <c r="Q141" s="76">
        <f>$C141/Q140</f>
        <v>0</v>
      </c>
      <c r="R141" s="57">
        <v>14000</v>
      </c>
      <c r="S141" s="140">
        <f>(S$149-S$129)/5+S137</f>
        <v>5.0499999999999989</v>
      </c>
      <c r="T141" s="201">
        <f t="shared" si="45"/>
        <v>2772.2772277227727</v>
      </c>
      <c r="U141" s="76">
        <f>$C141/U140</f>
        <v>0</v>
      </c>
      <c r="V141" s="57">
        <v>14000</v>
      </c>
      <c r="W141" s="140">
        <f>(W$149-W$129)/5+W137</f>
        <v>4.5699999999999994</v>
      </c>
      <c r="X141" s="201">
        <f t="shared" si="46"/>
        <v>3063.4573304157552</v>
      </c>
      <c r="Y141" s="76">
        <f>$C141/Y140</f>
        <v>0</v>
      </c>
      <c r="Z141" s="57">
        <v>14000</v>
      </c>
      <c r="AA141" s="140">
        <f>(AA$149-AA$129)/5+AA137</f>
        <v>4.0599999999999996</v>
      </c>
      <c r="AB141" s="201">
        <f t="shared" si="47"/>
        <v>3448.275862068966</v>
      </c>
      <c r="AC141" s="76">
        <f>$C141/AC140</f>
        <v>0</v>
      </c>
      <c r="AL141" s="23"/>
    </row>
    <row r="142" spans="1:38" x14ac:dyDescent="0.25">
      <c r="A142" s="186"/>
      <c r="B142" s="252"/>
      <c r="C142" s="13"/>
      <c r="D142" s="39">
        <f>IF(AND(D141&lt;F$5,C141&lt;F143),C141/F143*100,IF(AND(D141&lt;J$5,C141&lt;J143),C141/(F143-((D141-F$5)/(J$5-F$5))*(F143-J143))*100,IF(AND(D141&lt;N$5,C141&lt;N143),C141/(J143-((D141-J$5)/(N$5-J$5))*(J143-N143))*100,IF(AND(D141&lt;R$5,C141&lt;R143),C141/(N143-((D141-N$5)/(R$5-N$5))*(N143-R143))*100,IF(AND(D141&lt;V$5,C145&lt;V143),C141/(R143-((D141-R$5)/(V$5-R$5))*(R143-V143))*100,100)))))</f>
        <v>0</v>
      </c>
      <c r="E142" s="153" t="s">
        <v>23</v>
      </c>
      <c r="F142" s="57">
        <v>11200</v>
      </c>
      <c r="G142" s="140">
        <f>(G$150-G$130)/5+G138</f>
        <v>7.26</v>
      </c>
      <c r="H142" s="194">
        <f t="shared" si="42"/>
        <v>1542.6997245179064</v>
      </c>
      <c r="I142" s="190">
        <f>IF($C141&gt;F141,3,IF($C141&gt;F142,2,IF($C141&gt;F143,1,0)))</f>
        <v>0</v>
      </c>
      <c r="J142" s="57">
        <v>11200</v>
      </c>
      <c r="K142" s="140">
        <f>(K$150-K$130)/5+K138</f>
        <v>6.67</v>
      </c>
      <c r="L142" s="194">
        <f t="shared" si="43"/>
        <v>1679.1604197901049</v>
      </c>
      <c r="M142" s="190">
        <f>IF($C141&gt;J141,3,IF($C141&gt;J142,2,IF($C141&gt;J143,1,0)))</f>
        <v>0</v>
      </c>
      <c r="N142" s="57">
        <v>11200</v>
      </c>
      <c r="O142" s="140">
        <f>(O$150-O$130)/5+O138</f>
        <v>6.1399999999999988</v>
      </c>
      <c r="P142" s="194">
        <f t="shared" si="44"/>
        <v>1824.1042345276876</v>
      </c>
      <c r="Q142" s="190">
        <f>IF($C141&gt;N141,3,IF($C141&gt;N142,2,IF($C141&gt;N143,1,0)))</f>
        <v>0</v>
      </c>
      <c r="R142" s="57">
        <v>11200</v>
      </c>
      <c r="S142" s="140">
        <f>(S$150-S$130)/5+S138</f>
        <v>5.580000000000001</v>
      </c>
      <c r="T142" s="201">
        <f t="shared" si="45"/>
        <v>2007.1684587813616</v>
      </c>
      <c r="U142" s="192">
        <f>IF($C141&gt;R141,3,IF($C141&gt;R142,2,IF($C141&gt;R143,1,0)))</f>
        <v>0</v>
      </c>
      <c r="V142" s="57">
        <v>11200</v>
      </c>
      <c r="W142" s="140">
        <f>(W$150-W$130)/5+W138</f>
        <v>4.92</v>
      </c>
      <c r="X142" s="201">
        <f t="shared" si="46"/>
        <v>2276.4227642276423</v>
      </c>
      <c r="Y142" s="190">
        <f>IF($C141&gt;V141,3,IF($C141&gt;V142,2,IF($C141&gt;V143,1,0)))</f>
        <v>0</v>
      </c>
      <c r="Z142" s="57">
        <v>11200</v>
      </c>
      <c r="AA142" s="140">
        <f>(AA$150-AA$130)/5+AA138</f>
        <v>4.2600000000000007</v>
      </c>
      <c r="AB142" s="201">
        <f t="shared" si="47"/>
        <v>2629.1079812206567</v>
      </c>
      <c r="AC142" s="189">
        <f>IF($C141&gt;Z141,3,IF($C141&gt;Z142,2,IF($C141&gt;Z143,1,0)))</f>
        <v>0</v>
      </c>
      <c r="AL142" s="23"/>
    </row>
    <row r="143" spans="1:38" ht="15.75" thickBot="1" x14ac:dyDescent="0.3">
      <c r="A143" s="186"/>
      <c r="B143" s="253"/>
      <c r="C143" s="35"/>
      <c r="D143" s="33">
        <f>C141/D140</f>
        <v>0</v>
      </c>
      <c r="E143" s="154" t="s">
        <v>7</v>
      </c>
      <c r="F143" s="148">
        <f>(F$151-F$131)/5+F139</f>
        <v>7140</v>
      </c>
      <c r="G143" s="144">
        <f>(G$151-G$131)/5+G139</f>
        <v>10.459999999999999</v>
      </c>
      <c r="H143" s="195">
        <f t="shared" si="42"/>
        <v>682.60038240917788</v>
      </c>
      <c r="I143" s="191">
        <f>IF(I142=1,($C141-F143)/(F142-F143),IF(I142=2,($C141-F142)/(F141-F142),IF(I142=3,($C141-F141)/(F140-F141),0)))</f>
        <v>0</v>
      </c>
      <c r="J143" s="148">
        <f>(J$151-J$131)/5+J139</f>
        <v>6580</v>
      </c>
      <c r="K143" s="144">
        <f>(K$151-K$131)/5+K139</f>
        <v>6.84</v>
      </c>
      <c r="L143" s="195">
        <f t="shared" si="43"/>
        <v>961.98830409356731</v>
      </c>
      <c r="M143" s="191">
        <f>IF(M142=1,($C141-J143)/(J142-J143),IF(M142=2,($C141-J142)/(J141-J142),IF(M142=3,($C141-J141)/(J140-J141),0)))</f>
        <v>0</v>
      </c>
      <c r="N143" s="148">
        <f>(N$151-N$131)/5+N139</f>
        <v>6200</v>
      </c>
      <c r="O143" s="144">
        <f>(O$151-O$131)/5+O139</f>
        <v>6.0100000000000007</v>
      </c>
      <c r="P143" s="195">
        <f t="shared" si="44"/>
        <v>1031.6139767054908</v>
      </c>
      <c r="Q143" s="191">
        <f>IF(Q142=1,($C141-N143)/(N142-N143),IF(Q142=2,($C141-N142)/(N141-N142),IF(Q142=3,($C141-N141)/(N140-N141),0)))</f>
        <v>0</v>
      </c>
      <c r="R143" s="148">
        <f>(R$151-R$131)/5+R139</f>
        <v>5760</v>
      </c>
      <c r="S143" s="144">
        <f>(S$151-S$131)/5+S139</f>
        <v>5.160000000000001</v>
      </c>
      <c r="T143" s="204">
        <f t="shared" si="45"/>
        <v>1116.2790697674416</v>
      </c>
      <c r="U143" s="191">
        <f>IF(U142=1,($C141-R143)/(R142-R143),IF(U142=2,($C141-R142)/(R141-R142),IF(U142=3,($C141-R141)/(R140-R141),0)))</f>
        <v>0</v>
      </c>
      <c r="V143" s="148">
        <f>(V$151-V$131)/5+V139</f>
        <v>5480</v>
      </c>
      <c r="W143" s="144">
        <f>(W$151-W$131)/5+W139</f>
        <v>4.379999999999999</v>
      </c>
      <c r="X143" s="204">
        <f t="shared" si="46"/>
        <v>1251.1415525114157</v>
      </c>
      <c r="Y143" s="191">
        <f>IF(Y142=1,($C141-V143)/(V142-V143),IF(Y142=2,($C141-V142)/(V141-V142),IF(Y142=3,($C141-V141)/(V140-V141),0)))</f>
        <v>0</v>
      </c>
      <c r="Z143" s="148">
        <f>(Z$151-Z$131)/5+Z139</f>
        <v>5140</v>
      </c>
      <c r="AA143" s="144">
        <f>(AA$151-AA$131)/5+AA139</f>
        <v>3.5500000000000007</v>
      </c>
      <c r="AB143" s="204">
        <f t="shared" si="47"/>
        <v>1447.8873239436616</v>
      </c>
      <c r="AC143" s="191">
        <f>IF(AC142=1,($C141-Z143)/(Z142-Z143),IF(AC142=2,($C141-Z142)/(Z141-Z142),IF(AC142=3,($C141-Z141)/(Z140-Z141),0)))</f>
        <v>0</v>
      </c>
      <c r="AL143" s="23"/>
    </row>
    <row r="144" spans="1:38" x14ac:dyDescent="0.25">
      <c r="A144" s="186"/>
      <c r="B144" s="251">
        <v>19</v>
      </c>
      <c r="C144" s="25"/>
      <c r="D144" s="31" t="e">
        <f>IF(D145&gt;V$5,(1-(D145-V$5)/(Z$5-V$5))*(Y144-AC144)+AC144,IF(D145&gt;R$5,(1-(D145-R$5)/(V$5-R$5))*(U144-Y144)+Y144,IF(D145&gt;N$5,(1-(D145-N$5)/(R$5-N$5))*(Q144-U144)+U144,IF(D145&gt;J$5,(1-(D145-J$5)/(N$5-J$5))*(M144-Q144)+Q144,IF(D145&gt;F$5,(1-(D145-F$5)/(J$5-F$5))*(I144-M144)+M144,I144)))))</f>
        <v>#NUM!</v>
      </c>
      <c r="E144" s="152" t="s">
        <v>6</v>
      </c>
      <c r="F144" s="147">
        <f>(F$148-F$128)/5+F140</f>
        <v>20580</v>
      </c>
      <c r="G144" s="143">
        <f>(G$148-G$128)/5+G140</f>
        <v>6.8699999999999992</v>
      </c>
      <c r="H144" s="193">
        <f t="shared" si="42"/>
        <v>2995.6331877729262</v>
      </c>
      <c r="I144" s="16">
        <f>IF(I146=0,G147,IF(I146=1,(G146-G147)*I147+G147,IF(I146=2,(G145-G146)*I147+G146,IF(I146=3,(G144-G145)*I147+G145,G144))))</f>
        <v>12.229999999999999</v>
      </c>
      <c r="J144" s="147">
        <f>(J$148-J$128)/5+J140</f>
        <v>20280</v>
      </c>
      <c r="K144" s="143">
        <f>(K$148-K$128)/5+K140</f>
        <v>6.1999999999999993</v>
      </c>
      <c r="L144" s="193">
        <f t="shared" si="43"/>
        <v>3270.9677419354844</v>
      </c>
      <c r="M144" s="16">
        <f>IF(M146=0,K147,IF(M146=1,(K146-K147)*M147+K147,IF(M146=2,(K145-K146)*M147+K146,IF(M146=3,(K144-K145)*M147+K145,K144))))</f>
        <v>7.42</v>
      </c>
      <c r="N144" s="147">
        <f>(N$148-N$128)/5+N140</f>
        <v>19980</v>
      </c>
      <c r="O144" s="143">
        <f>(O$148-O$128)/5+O140</f>
        <v>5.5500000000000007</v>
      </c>
      <c r="P144" s="193">
        <f t="shared" si="44"/>
        <v>3599.9999999999995</v>
      </c>
      <c r="Q144" s="16">
        <f>IF(Q146=0,O147,IF(Q146=1,(O146-O147)*Q147+O147,IF(Q146=2,(O145-O146)*Q147+O146,IF(Q146=3,(O144-O145)*Q147+O145,O144))))</f>
        <v>6.330000000000001</v>
      </c>
      <c r="R144" s="147">
        <f>(R$148-R$128)/5+R140</f>
        <v>19700</v>
      </c>
      <c r="S144" s="143">
        <f>(S$148-S$128)/5+S140</f>
        <v>4.8599999999999994</v>
      </c>
      <c r="T144" s="203">
        <f t="shared" si="45"/>
        <v>4053.4979423868317</v>
      </c>
      <c r="U144" s="16">
        <f>IF(U146=0,S147,IF(U146=1,(S146-S147)*U147+S147,IF(U146=2,(S145-S146)*U147+S146,IF(U146=3,(S144-S145)*U147+S145,S144))))</f>
        <v>5.2300000000000013</v>
      </c>
      <c r="V144" s="147">
        <f>(V$148-V$128)/5+V140</f>
        <v>18820</v>
      </c>
      <c r="W144" s="143">
        <f>(W$148-W$128)/5+W140</f>
        <v>4.32</v>
      </c>
      <c r="X144" s="203">
        <f t="shared" si="46"/>
        <v>4356.4814814814808</v>
      </c>
      <c r="Y144" s="16">
        <f>IF(Y146=0,W147,IF(Y146=1,(W146-W147)*Y147+W147,IF(Y146=2,(W145-W146)*Y147+W146,IF(Y146=3,(W144-W145)*Y147+W145,W144))))</f>
        <v>4.3899999999999988</v>
      </c>
      <c r="Z144" s="147">
        <f>(Z$148-Z$128)/5+Z140</f>
        <v>17840</v>
      </c>
      <c r="AA144" s="143">
        <f>(AA$148-AA$128)/5+AA140</f>
        <v>3.74</v>
      </c>
      <c r="AB144" s="203">
        <f t="shared" si="47"/>
        <v>4770.0534759358288</v>
      </c>
      <c r="AC144" s="16">
        <f>IF(AC146=0,AA147,IF(AC146=1,(AA146-AA147)*AC147+AA147,IF(AC146=2,(AA145-AA146)*AC147+AA146,IF(AC146=3,(AA144-AA145)*AC147+AA145,AA144))))</f>
        <v>3.5000000000000009</v>
      </c>
      <c r="AE144" s="23"/>
      <c r="AF144" s="23"/>
      <c r="AG144" s="23"/>
      <c r="AH144" s="23"/>
      <c r="AI144" s="23"/>
      <c r="AJ144" s="23"/>
      <c r="AK144" s="23"/>
      <c r="AL144" s="23"/>
    </row>
    <row r="145" spans="1:38" x14ac:dyDescent="0.25">
      <c r="A145" s="186"/>
      <c r="B145" s="252"/>
      <c r="C145" s="13">
        <f>C$1/(21-E$1)*(C$4-B144)</f>
        <v>-307.43801652892563</v>
      </c>
      <c r="D145" s="32" t="e">
        <f>(C145/P$1)^(1/1.3)*50+C$4+$C$2/2+$N$2/100*5</f>
        <v>#NUM!</v>
      </c>
      <c r="E145" s="153" t="s">
        <v>22</v>
      </c>
      <c r="F145" s="57">
        <v>14000</v>
      </c>
      <c r="G145" s="140">
        <f>(G$149-G$129)/5+G141</f>
        <v>7.2199999999999989</v>
      </c>
      <c r="H145" s="194">
        <f t="shared" si="42"/>
        <v>1939.0581717451525</v>
      </c>
      <c r="I145" s="76">
        <f>$C145/I144</f>
        <v>-25.138022610705288</v>
      </c>
      <c r="J145" s="57">
        <v>14000</v>
      </c>
      <c r="K145" s="140">
        <f>(K$149-K$129)/5+K141</f>
        <v>6.5300000000000011</v>
      </c>
      <c r="L145" s="194">
        <f t="shared" si="43"/>
        <v>2143.950995405819</v>
      </c>
      <c r="M145" s="76">
        <f>$C145/M144</f>
        <v>-41.433694949989977</v>
      </c>
      <c r="N145" s="57">
        <v>14000</v>
      </c>
      <c r="O145" s="140">
        <f>(O$149-O$129)/5+O141</f>
        <v>5.84</v>
      </c>
      <c r="P145" s="194">
        <f t="shared" si="44"/>
        <v>2397.2602739726026</v>
      </c>
      <c r="Q145" s="76">
        <f>$C145/Q144</f>
        <v>-48.568407034585398</v>
      </c>
      <c r="R145" s="57">
        <v>14000</v>
      </c>
      <c r="S145" s="140">
        <f>(S$149-S$129)/5+S141</f>
        <v>5.1499999999999986</v>
      </c>
      <c r="T145" s="201">
        <f t="shared" si="45"/>
        <v>2718.4466019417482</v>
      </c>
      <c r="U145" s="76">
        <f>$C145/U144</f>
        <v>-58.783559565760143</v>
      </c>
      <c r="V145" s="57">
        <v>14000</v>
      </c>
      <c r="W145" s="140">
        <f>(W$149-W$129)/5+W141</f>
        <v>4.6599999999999993</v>
      </c>
      <c r="X145" s="201">
        <f t="shared" si="46"/>
        <v>3004.2918454935625</v>
      </c>
      <c r="Y145" s="76">
        <f>$C145/Y144</f>
        <v>-70.031438844857789</v>
      </c>
      <c r="Z145" s="57">
        <v>14000</v>
      </c>
      <c r="AA145" s="140">
        <f>(AA$149-AA$129)/5+AA141</f>
        <v>4.13</v>
      </c>
      <c r="AB145" s="201">
        <f t="shared" si="47"/>
        <v>3389.8305084745762</v>
      </c>
      <c r="AC145" s="76">
        <f>$C145/AC144</f>
        <v>-87.839433293978729</v>
      </c>
      <c r="AL145" s="23"/>
    </row>
    <row r="146" spans="1:38" x14ac:dyDescent="0.25">
      <c r="A146" s="186"/>
      <c r="B146" s="252"/>
      <c r="C146" s="13"/>
      <c r="D146" s="39"/>
      <c r="E146" s="153" t="s">
        <v>23</v>
      </c>
      <c r="F146" s="57">
        <v>11200</v>
      </c>
      <c r="G146" s="140">
        <f>(G$150-G$130)/5+G142</f>
        <v>7.68</v>
      </c>
      <c r="H146" s="194">
        <f t="shared" si="42"/>
        <v>1458.3333333333335</v>
      </c>
      <c r="I146" s="190">
        <f>IF($C145&gt;F145,3,IF($C145&gt;F146,2,IF($C145&gt;F147,1,0)))</f>
        <v>0</v>
      </c>
      <c r="J146" s="57">
        <v>11200</v>
      </c>
      <c r="K146" s="140">
        <f>(K$150-K$130)/5+K142</f>
        <v>7.01</v>
      </c>
      <c r="L146" s="194">
        <f t="shared" si="43"/>
        <v>1597.7175463623396</v>
      </c>
      <c r="M146" s="190">
        <f>IF($C145&gt;J145,3,IF($C145&gt;J146,2,IF($C145&gt;J147,1,0)))</f>
        <v>0</v>
      </c>
      <c r="N146" s="57">
        <v>11200</v>
      </c>
      <c r="O146" s="140">
        <f>(O$150-O$130)/5+O142</f>
        <v>6.3699999999999983</v>
      </c>
      <c r="P146" s="194">
        <f t="shared" si="44"/>
        <v>1758.2417582417586</v>
      </c>
      <c r="Q146" s="190">
        <f>IF($C145&gt;N145,3,IF($C145&gt;N146,2,IF($C145&gt;N147,1,0)))</f>
        <v>0</v>
      </c>
      <c r="R146" s="57">
        <v>11200</v>
      </c>
      <c r="S146" s="140">
        <f>(S$150-S$130)/5+S142</f>
        <v>5.6900000000000013</v>
      </c>
      <c r="T146" s="201">
        <f t="shared" si="45"/>
        <v>1968.3655536028116</v>
      </c>
      <c r="U146" s="192">
        <f>IF($C145&gt;R145,3,IF($C145&gt;R146,2,IF($C145&gt;R147,1,0)))</f>
        <v>0</v>
      </c>
      <c r="V146" s="57">
        <v>11200</v>
      </c>
      <c r="W146" s="140">
        <f>(W$150-W$130)/5+W142</f>
        <v>5.01</v>
      </c>
      <c r="X146" s="201">
        <f t="shared" si="46"/>
        <v>2235.5289421157686</v>
      </c>
      <c r="Y146" s="190">
        <f>IF($C145&gt;V145,3,IF($C145&gt;V146,2,IF($C145&gt;V147,1,0)))</f>
        <v>0</v>
      </c>
      <c r="Z146" s="57">
        <v>11200</v>
      </c>
      <c r="AA146" s="140">
        <f>(AA$150-AA$130)/5+AA142</f>
        <v>4.330000000000001</v>
      </c>
      <c r="AB146" s="201">
        <f t="shared" si="47"/>
        <v>2586.605080831408</v>
      </c>
      <c r="AC146" s="189">
        <f>IF($C145&gt;Z145,3,IF($C145&gt;Z146,2,IF($C145&gt;Z147,1,0)))</f>
        <v>0</v>
      </c>
      <c r="AL146" s="23"/>
    </row>
    <row r="147" spans="1:38" ht="15.75" thickBot="1" x14ac:dyDescent="0.3">
      <c r="A147" s="186"/>
      <c r="B147" s="253"/>
      <c r="C147" s="14"/>
      <c r="D147" s="33" t="e">
        <f>C145/D144</f>
        <v>#NUM!</v>
      </c>
      <c r="E147" s="154" t="s">
        <v>7</v>
      </c>
      <c r="F147" s="148">
        <f>(F$151-F$131)/5+F143</f>
        <v>7220</v>
      </c>
      <c r="G147" s="144">
        <f>(G$151-G$131)/5+G143</f>
        <v>12.229999999999999</v>
      </c>
      <c r="H147" s="195">
        <f t="shared" si="42"/>
        <v>590.35159443990199</v>
      </c>
      <c r="I147" s="191">
        <f>IF(I146=1,($C145-F147)/(F146-F147),IF(I146=2,($C145-F146)/(F145-F146),IF(I146=3,($C145-F145)/(F144-F145),0)))</f>
        <v>0</v>
      </c>
      <c r="J147" s="148">
        <f>(J$151-J$131)/5+J143</f>
        <v>6640</v>
      </c>
      <c r="K147" s="144">
        <f>(K$151-K$131)/5+K143</f>
        <v>7.42</v>
      </c>
      <c r="L147" s="195">
        <f t="shared" si="43"/>
        <v>894.87870619946091</v>
      </c>
      <c r="M147" s="191">
        <f>IF(M146=1,($C145-J147)/(J146-J147),IF(M146=2,($C145-J146)/(J145-J146),IF(M146=3,($C145-J145)/(J144-J145),0)))</f>
        <v>0</v>
      </c>
      <c r="N147" s="148">
        <f>(N$151-N$131)/5+N143</f>
        <v>6300</v>
      </c>
      <c r="O147" s="144">
        <f>(O$151-O$131)/5+O143</f>
        <v>6.330000000000001</v>
      </c>
      <c r="P147" s="195">
        <f t="shared" si="44"/>
        <v>995.2606635071088</v>
      </c>
      <c r="Q147" s="191">
        <f>IF(Q146=1,($C145-N147)/(N146-N147),IF(Q146=2,($C145-N146)/(N145-N146),IF(Q146=3,($C145-N145)/(N144-N145),0)))</f>
        <v>0</v>
      </c>
      <c r="R147" s="148">
        <f>(R$151-R$131)/5+R143</f>
        <v>5880</v>
      </c>
      <c r="S147" s="144">
        <f>(S$151-S$131)/5+S143</f>
        <v>5.2300000000000013</v>
      </c>
      <c r="T147" s="204">
        <f t="shared" si="45"/>
        <v>1124.2829827915866</v>
      </c>
      <c r="U147" s="191">
        <f>IF(U146=1,($C145-R147)/(R146-R147),IF(U146=2,($C145-R146)/(R145-R146),IF(U146=3,($C145-R145)/(R144-R145),0)))</f>
        <v>0</v>
      </c>
      <c r="V147" s="148">
        <f>(V$151-V$131)/5+V143</f>
        <v>5540</v>
      </c>
      <c r="W147" s="144">
        <f>(W$151-W$131)/5+W143</f>
        <v>4.3899999999999988</v>
      </c>
      <c r="X147" s="204">
        <f t="shared" si="46"/>
        <v>1261.958997722096</v>
      </c>
      <c r="Y147" s="191">
        <f>IF(Y146=1,($C145-V147)/(V146-V147),IF(Y146=2,($C145-V146)/(V145-V146),IF(Y146=3,($C145-V145)/(V144-V145),0)))</f>
        <v>0</v>
      </c>
      <c r="Z147" s="148">
        <f>(Z$151-Z$131)/5+Z143</f>
        <v>5120</v>
      </c>
      <c r="AA147" s="144">
        <f>(AA$151-AA$131)/5+AA143</f>
        <v>3.5000000000000009</v>
      </c>
      <c r="AB147" s="204">
        <f t="shared" si="47"/>
        <v>1462.8571428571424</v>
      </c>
      <c r="AC147" s="191">
        <f>IF(AC146=1,($C145-Z147)/(Z146-Z147),IF(AC146=2,($C145-Z146)/(Z145-Z146),IF(AC146=3,($C145-Z145)/(Z144-Z145),0)))</f>
        <v>0</v>
      </c>
      <c r="AL147" s="23"/>
    </row>
    <row r="148" spans="1:38" x14ac:dyDescent="0.25">
      <c r="A148" s="186"/>
      <c r="B148" s="251">
        <v>20</v>
      </c>
      <c r="C148" s="25"/>
      <c r="D148" s="31" t="e">
        <f>IF(D149&gt;V$5,(1-(D149-V$5)/(Z$5-V$5))*(Y148-AC148)+AC148,IF(D149&gt;R$5,(1-(D149-R$5)/(V$5-R$5))*(U148-Y148)+Y148,IF(D149&gt;N$5,(1-(D149-N$5)/(R$5-N$5))*(Q148-U148)+U148,IF(D149&gt;J$5,(1-(D149-J$5)/(N$5-J$5))*(M148-Q148)+Q148,IF(D149&gt;F$5,(1-(D149-F$5)/(J$5-F$5))*(I148-M148)+M148,I148)))))</f>
        <v>#NUM!</v>
      </c>
      <c r="E148" s="153" t="s">
        <v>6</v>
      </c>
      <c r="F148" s="65">
        <v>21100</v>
      </c>
      <c r="G148" s="98">
        <v>7.25</v>
      </c>
      <c r="H148" s="196">
        <f t="shared" si="42"/>
        <v>2910.344827586207</v>
      </c>
      <c r="I148" s="77">
        <f>IF(I150=0,G151,IF(I150=1,(G150-G151)*I151+G151,IF(I150=2,(G149-G150)*I151+G150,IF(I150=3,(G148-G149)*I151+G149,G148))))</f>
        <v>14</v>
      </c>
      <c r="J148" s="65">
        <v>20800</v>
      </c>
      <c r="K148" s="49">
        <v>6.5</v>
      </c>
      <c r="L148" s="196">
        <f t="shared" si="43"/>
        <v>3200</v>
      </c>
      <c r="M148" s="77">
        <f>IF(M150=0,K151,IF(M150=1,(K150-K151)*M151+K151,IF(M150=2,(K149-K150)*M151+K150,IF(M150=3,(K148-K149)*M151+K149,K148))))</f>
        <v>8</v>
      </c>
      <c r="N148" s="65">
        <v>20500</v>
      </c>
      <c r="O148" s="49">
        <v>5.75</v>
      </c>
      <c r="P148" s="196">
        <f t="shared" si="44"/>
        <v>3565.217391304348</v>
      </c>
      <c r="Q148" s="77">
        <f>IF(Q150=0,O151,IF(Q150=1,(O150-O151)*Q151+O151,IF(Q150=2,(O149-O150)*Q151+O150,IF(Q150=3,(O148-O149)*Q151+O149,O148))))</f>
        <v>6.65</v>
      </c>
      <c r="R148" s="65">
        <v>20200</v>
      </c>
      <c r="S148" s="49">
        <v>4.95</v>
      </c>
      <c r="T148" s="205">
        <f t="shared" si="45"/>
        <v>4080.8080808080808</v>
      </c>
      <c r="U148" s="77">
        <f>IF(U150=0,S151,IF(U150=1,(S150-S151)*U151+S151,IF(U150=2,(S149-S150)*U151+S150,IF(U150=3,(S148-S149)*U151+S149,S148))))</f>
        <v>5.3</v>
      </c>
      <c r="V148" s="65">
        <v>19300</v>
      </c>
      <c r="W148" s="49">
        <v>4.4000000000000004</v>
      </c>
      <c r="X148" s="205">
        <f t="shared" si="46"/>
        <v>4386.363636363636</v>
      </c>
      <c r="Y148" s="77">
        <f>IF(Y150=0,W151,IF(Y150=1,(W150-W151)*Y151+W151,IF(Y150=2,(W149-W150)*Y151+W150,IF(Y150=3,(W148-W149)*Y151+W149,W148))))</f>
        <v>4.4000000000000004</v>
      </c>
      <c r="Z148" s="65">
        <v>18300</v>
      </c>
      <c r="AA148" s="49">
        <v>3.8</v>
      </c>
      <c r="AB148" s="205">
        <f t="shared" si="47"/>
        <v>4815.7894736842109</v>
      </c>
      <c r="AC148" s="77">
        <f>IF(AC150=0,AA151,IF(AC150=1,(AA150-AA151)*AC151+AA151,IF(AC150=2,(AA149-AA150)*AC151+AA150,IF(AC150=3,(AA148-AA149)*AC151+AA149,AA148))))</f>
        <v>3.45</v>
      </c>
      <c r="AE148" s="23"/>
      <c r="AF148" s="23"/>
      <c r="AG148" s="23"/>
      <c r="AH148" s="23"/>
      <c r="AI148" s="23"/>
      <c r="AJ148" s="23"/>
      <c r="AK148" s="23"/>
      <c r="AL148" s="23"/>
    </row>
    <row r="149" spans="1:38" x14ac:dyDescent="0.25">
      <c r="A149" s="186"/>
      <c r="B149" s="252"/>
      <c r="C149" s="13">
        <f>C$1/(21-E$1)*(C$4-B148)</f>
        <v>-614.87603305785126</v>
      </c>
      <c r="D149" s="32" t="e">
        <f>(C149/P$1)^(1/1.3)*50+C$4+$C$2/2+$N$2/100*5</f>
        <v>#NUM!</v>
      </c>
      <c r="E149" s="153" t="s">
        <v>22</v>
      </c>
      <c r="F149" s="57">
        <v>14000</v>
      </c>
      <c r="G149" s="91">
        <v>7.65</v>
      </c>
      <c r="H149" s="194">
        <f t="shared" si="42"/>
        <v>1830.065359477124</v>
      </c>
      <c r="I149" s="76">
        <f>$C149/I148</f>
        <v>-43.919716646989379</v>
      </c>
      <c r="J149" s="57">
        <v>14000</v>
      </c>
      <c r="K149" s="6">
        <v>6.85</v>
      </c>
      <c r="L149" s="194">
        <f t="shared" si="43"/>
        <v>2043.7956204379564</v>
      </c>
      <c r="M149" s="76">
        <f>$C149/M148</f>
        <v>-76.859504132231407</v>
      </c>
      <c r="N149" s="57">
        <v>14000</v>
      </c>
      <c r="O149" s="6">
        <v>6.05</v>
      </c>
      <c r="P149" s="194">
        <f t="shared" si="44"/>
        <v>2314.0495867768595</v>
      </c>
      <c r="Q149" s="76">
        <f>$C149/Q148</f>
        <v>-92.462561362082894</v>
      </c>
      <c r="R149" s="57">
        <v>14000</v>
      </c>
      <c r="S149" s="6">
        <v>5.25</v>
      </c>
      <c r="T149" s="201">
        <f t="shared" si="45"/>
        <v>2666.6666666666665</v>
      </c>
      <c r="U149" s="76">
        <f>$C149/U148</f>
        <v>-116.01434585997194</v>
      </c>
      <c r="V149" s="57">
        <v>14000</v>
      </c>
      <c r="W149" s="6">
        <v>4.75</v>
      </c>
      <c r="X149" s="201">
        <f t="shared" si="46"/>
        <v>2947.3684210526317</v>
      </c>
      <c r="Y149" s="76">
        <f>$C149/Y148</f>
        <v>-139.74455296769347</v>
      </c>
      <c r="Z149" s="57">
        <v>14000</v>
      </c>
      <c r="AA149" s="6">
        <v>4.2</v>
      </c>
      <c r="AB149" s="201">
        <f t="shared" si="47"/>
        <v>3333.333333333333</v>
      </c>
      <c r="AC149" s="76">
        <f>$C149/AC148</f>
        <v>-178.22493711821775</v>
      </c>
      <c r="AL149" s="23"/>
    </row>
    <row r="150" spans="1:38" x14ac:dyDescent="0.25">
      <c r="A150" s="186"/>
      <c r="B150" s="252"/>
      <c r="C150" s="13"/>
      <c r="D150" s="39"/>
      <c r="E150" s="153" t="s">
        <v>23</v>
      </c>
      <c r="F150" s="57">
        <v>11200</v>
      </c>
      <c r="G150" s="91">
        <v>8.1</v>
      </c>
      <c r="H150" s="194">
        <f t="shared" si="42"/>
        <v>1382.7160493827162</v>
      </c>
      <c r="I150" s="190">
        <f>IF($C149&gt;F149,3,IF($C149&gt;F150,2,IF($C149&gt;F151,1,0)))</f>
        <v>0</v>
      </c>
      <c r="J150" s="57">
        <v>11200</v>
      </c>
      <c r="K150" s="6">
        <v>7.35</v>
      </c>
      <c r="L150" s="194">
        <f t="shared" si="43"/>
        <v>1523.8095238095239</v>
      </c>
      <c r="M150" s="190">
        <f>IF($C149&gt;J149,3,IF($C149&gt;J150,2,IF($C149&gt;J151,1,0)))</f>
        <v>0</v>
      </c>
      <c r="N150" s="57">
        <v>11200</v>
      </c>
      <c r="O150" s="6">
        <v>6.6</v>
      </c>
      <c r="P150" s="194">
        <f t="shared" si="44"/>
        <v>1696.969696969697</v>
      </c>
      <c r="Q150" s="190">
        <f>IF($C149&gt;N149,3,IF($C149&gt;N150,2,IF($C149&gt;N151,1,0)))</f>
        <v>0</v>
      </c>
      <c r="R150" s="57">
        <v>11200</v>
      </c>
      <c r="S150" s="6">
        <v>5.8</v>
      </c>
      <c r="T150" s="201">
        <f t="shared" si="45"/>
        <v>1931.0344827586207</v>
      </c>
      <c r="U150" s="192">
        <f>IF($C149&gt;R149,3,IF($C149&gt;R150,2,IF($C149&gt;R151,1,0)))</f>
        <v>0</v>
      </c>
      <c r="V150" s="57">
        <v>11200</v>
      </c>
      <c r="W150" s="6">
        <v>5.0999999999999996</v>
      </c>
      <c r="X150" s="201">
        <f t="shared" si="46"/>
        <v>2196.0784313725489</v>
      </c>
      <c r="Y150" s="190">
        <f>IF($C149&gt;V149,3,IF($C149&gt;V150,2,IF($C149&gt;V151,1,0)))</f>
        <v>0</v>
      </c>
      <c r="Z150" s="57">
        <v>11200</v>
      </c>
      <c r="AA150" s="6">
        <v>4.4000000000000004</v>
      </c>
      <c r="AB150" s="201">
        <f t="shared" si="47"/>
        <v>2545.454545454545</v>
      </c>
      <c r="AC150" s="189">
        <f>IF($C149&gt;Z149,3,IF($C149&gt;Z150,2,IF($C149&gt;Z151,1,0)))</f>
        <v>0</v>
      </c>
      <c r="AL150" s="23"/>
    </row>
    <row r="151" spans="1:38" ht="15.75" thickBot="1" x14ac:dyDescent="0.3">
      <c r="A151" s="186"/>
      <c r="B151" s="253"/>
      <c r="C151" s="14"/>
      <c r="D151" s="33" t="e">
        <f>C149/D148</f>
        <v>#NUM!</v>
      </c>
      <c r="E151" s="154" t="s">
        <v>7</v>
      </c>
      <c r="F151" s="58">
        <v>7300</v>
      </c>
      <c r="G151" s="93">
        <v>14</v>
      </c>
      <c r="H151" s="197">
        <f t="shared" si="42"/>
        <v>521.42857142857144</v>
      </c>
      <c r="I151" s="191">
        <f>IF(I150=1,($C149-F151)/(F150-F151),IF(I150=2,($C149-F150)/(F149-F150),IF(I150=3,($C149-F149)/(F148-F149),0)))</f>
        <v>0</v>
      </c>
      <c r="J151" s="58">
        <v>6700</v>
      </c>
      <c r="K151" s="8">
        <v>8</v>
      </c>
      <c r="L151" s="197">
        <f t="shared" si="43"/>
        <v>837.5</v>
      </c>
      <c r="M151" s="191">
        <f>IF(M150=1,($C149-J151)/(J150-J151),IF(M150=2,($C149-J150)/(J149-J150),IF(M150=3,($C149-J149)/(J148-J149),0)))</f>
        <v>0</v>
      </c>
      <c r="N151" s="58">
        <v>6400</v>
      </c>
      <c r="O151" s="8">
        <v>6.65</v>
      </c>
      <c r="P151" s="197">
        <f t="shared" si="44"/>
        <v>962.40601503759399</v>
      </c>
      <c r="Q151" s="191">
        <f>IF(Q150=1,($C149-N151)/(N150-N151),IF(Q150=2,($C149-N150)/(N149-N150),IF(Q150=3,($C149-N149)/(N148-N149),0)))</f>
        <v>0</v>
      </c>
      <c r="R151" s="58">
        <v>6000</v>
      </c>
      <c r="S151" s="8">
        <v>5.3</v>
      </c>
      <c r="T151" s="206">
        <f t="shared" si="45"/>
        <v>1132.0754716981132</v>
      </c>
      <c r="U151" s="191">
        <f>IF(U150=1,($C149-R151)/(R150-R151),IF(U150=2,($C149-R150)/(R149-R150),IF(U150=3,($C149-R149)/(R148-R149),0)))</f>
        <v>0</v>
      </c>
      <c r="V151" s="58">
        <v>5600</v>
      </c>
      <c r="W151" s="8">
        <v>4.4000000000000004</v>
      </c>
      <c r="X151" s="206">
        <f t="shared" si="46"/>
        <v>1272.7272727272725</v>
      </c>
      <c r="Y151" s="191">
        <f>IF(Y150=1,($C149-V151)/(V150-V151),IF(Y150=2,($C149-V150)/(V149-V150),IF(Y150=3,($C149-V149)/(V148-V149),0)))</f>
        <v>0</v>
      </c>
      <c r="Z151" s="58">
        <v>5100</v>
      </c>
      <c r="AA151" s="8">
        <v>3.45</v>
      </c>
      <c r="AB151" s="206">
        <f t="shared" si="47"/>
        <v>1478.2608695652173</v>
      </c>
      <c r="AC151" s="191">
        <f>IF(AC150=1,($C149-Z151)/(Z150-Z151),IF(AC150=2,($C149-Z150)/(Z149-Z150),IF(AC150=3,($C149-Z149)/(Z148-Z149),0)))</f>
        <v>0</v>
      </c>
      <c r="AL151" s="23"/>
    </row>
    <row r="152" spans="1:38" ht="15.75" thickBot="1" x14ac:dyDescent="0.3"/>
    <row r="153" spans="1:38" ht="15.75" thickBot="1" x14ac:dyDescent="0.3">
      <c r="A153" s="18" t="s">
        <v>9</v>
      </c>
      <c r="B153" s="87"/>
      <c r="C153" s="19">
        <v>19</v>
      </c>
    </row>
    <row r="154" spans="1:38" ht="15.75" thickBot="1" x14ac:dyDescent="0.3">
      <c r="A154" s="239" t="s">
        <v>0</v>
      </c>
      <c r="B154" s="232"/>
      <c r="C154" s="12"/>
      <c r="D154" s="12"/>
      <c r="E154" s="12"/>
      <c r="F154" s="239">
        <v>25</v>
      </c>
      <c r="G154" s="232"/>
      <c r="H154" s="247"/>
      <c r="I154" s="119"/>
      <c r="J154" s="239">
        <v>35</v>
      </c>
      <c r="K154" s="232"/>
      <c r="L154" s="247"/>
      <c r="M154" s="119"/>
      <c r="N154" s="239">
        <v>40</v>
      </c>
      <c r="O154" s="232"/>
      <c r="P154" s="247"/>
      <c r="Q154" s="119"/>
      <c r="R154" s="239">
        <v>45</v>
      </c>
      <c r="S154" s="232"/>
      <c r="T154" s="247"/>
      <c r="U154" s="119"/>
      <c r="V154" s="239">
        <v>50</v>
      </c>
      <c r="W154" s="232"/>
      <c r="X154" s="247"/>
      <c r="Y154" s="119"/>
      <c r="Z154" s="239">
        <v>55</v>
      </c>
      <c r="AA154" s="232"/>
      <c r="AB154" s="247"/>
      <c r="AC154" s="132"/>
    </row>
    <row r="155" spans="1:38" x14ac:dyDescent="0.25">
      <c r="A155" s="240" t="s">
        <v>1</v>
      </c>
      <c r="B155" s="262"/>
      <c r="C155" s="263" t="s">
        <v>20</v>
      </c>
      <c r="D155" s="130" t="s">
        <v>4</v>
      </c>
      <c r="E155" s="265" t="s">
        <v>2</v>
      </c>
      <c r="F155" s="258" t="s">
        <v>3</v>
      </c>
      <c r="G155" s="266" t="s">
        <v>4</v>
      </c>
      <c r="H155" s="254" t="s">
        <v>5</v>
      </c>
      <c r="I155" s="155" t="s">
        <v>4</v>
      </c>
      <c r="J155" s="258" t="s">
        <v>3</v>
      </c>
      <c r="K155" s="260" t="s">
        <v>4</v>
      </c>
      <c r="L155" s="254" t="s">
        <v>5</v>
      </c>
      <c r="M155" s="155" t="s">
        <v>4</v>
      </c>
      <c r="N155" s="258" t="s">
        <v>3</v>
      </c>
      <c r="O155" s="260" t="s">
        <v>4</v>
      </c>
      <c r="P155" s="254" t="s">
        <v>5</v>
      </c>
      <c r="Q155" s="155" t="s">
        <v>4</v>
      </c>
      <c r="R155" s="258" t="s">
        <v>3</v>
      </c>
      <c r="S155" s="260" t="s">
        <v>4</v>
      </c>
      <c r="T155" s="254" t="s">
        <v>5</v>
      </c>
      <c r="U155" s="155" t="s">
        <v>4</v>
      </c>
      <c r="V155" s="258" t="s">
        <v>3</v>
      </c>
      <c r="W155" s="260" t="s">
        <v>4</v>
      </c>
      <c r="X155" s="254" t="s">
        <v>5</v>
      </c>
      <c r="Y155" s="155" t="s">
        <v>4</v>
      </c>
      <c r="Z155" s="258" t="s">
        <v>3</v>
      </c>
      <c r="AA155" s="260" t="s">
        <v>4</v>
      </c>
      <c r="AB155" s="254" t="s">
        <v>5</v>
      </c>
      <c r="AC155" s="130" t="s">
        <v>4</v>
      </c>
    </row>
    <row r="156" spans="1:38" ht="15.75" thickBot="1" x14ac:dyDescent="0.3">
      <c r="A156" s="241"/>
      <c r="B156" s="262"/>
      <c r="C156" s="264"/>
      <c r="D156" s="30" t="s">
        <v>0</v>
      </c>
      <c r="E156" s="265"/>
      <c r="F156" s="259"/>
      <c r="G156" s="267"/>
      <c r="H156" s="255"/>
      <c r="I156" s="15" t="s">
        <v>5</v>
      </c>
      <c r="J156" s="259"/>
      <c r="K156" s="261"/>
      <c r="L156" s="255"/>
      <c r="M156" s="15" t="s">
        <v>5</v>
      </c>
      <c r="N156" s="259"/>
      <c r="O156" s="261"/>
      <c r="P156" s="255"/>
      <c r="Q156" s="15" t="s">
        <v>5</v>
      </c>
      <c r="R156" s="259"/>
      <c r="S156" s="261"/>
      <c r="T156" s="255"/>
      <c r="U156" s="15" t="s">
        <v>5</v>
      </c>
      <c r="V156" s="259"/>
      <c r="W156" s="261"/>
      <c r="X156" s="255"/>
      <c r="Y156" s="15" t="s">
        <v>5</v>
      </c>
      <c r="Z156" s="259"/>
      <c r="AA156" s="261"/>
      <c r="AB156" s="255"/>
      <c r="AC156" s="59" t="s">
        <v>5</v>
      </c>
    </row>
    <row r="157" spans="1:38" x14ac:dyDescent="0.25">
      <c r="A157" s="186"/>
      <c r="B157" s="251">
        <v>-15</v>
      </c>
      <c r="C157" s="34"/>
      <c r="D157" s="31">
        <f>IF(D158&gt;V$5,(1-(D158-V$5)/(Z$5-V$5))*(Y157-AC157)+AC157,IF(D158&gt;R$5,(1-(D158-R$5)/(V$5-R$5))*(U157-Y157)+Y157,IF(D158&gt;N$5,(1-(D158-N$5)/(R$5-N$5))*(Q157-U157)+U157,IF(D158&gt;J$5,(1-(D158-J$5)/(N$5-J$5))*(M157-Q157)+Q157,IF(D158&gt;F$5,(1-(D158-F$5)/(J$5-F$5))*(I157-M157)+M157,I157)))))</f>
        <v>1.9373479813222445</v>
      </c>
      <c r="E157" s="152" t="s">
        <v>6</v>
      </c>
      <c r="F157" s="149" t="s">
        <v>21</v>
      </c>
      <c r="G157" s="88" t="s">
        <v>21</v>
      </c>
      <c r="H157" s="70" t="s">
        <v>21</v>
      </c>
      <c r="I157" s="73" t="str">
        <f>IF(I159=0,G160,IF(I159=1,(G159-G160)*I160+G160,IF(I159=2,(G158-G159)*I160+G159,IF(I159=3,(G157-G158)*I160+G158,G157))))</f>
        <v>-</v>
      </c>
      <c r="J157" s="56">
        <v>14000</v>
      </c>
      <c r="K157" s="4">
        <v>1.85</v>
      </c>
      <c r="L157" s="198">
        <f t="shared" ref="L157:L220" si="48">J157/K157</f>
        <v>7567.5675675675675</v>
      </c>
      <c r="M157" s="16">
        <f>IF(M159=0,K160,IF(M159=1,(K159-K160)*M160+K160,IF(M159=2,(K158-K159)*M160+K159,IF(M159=3,(K157-K158)*M160+K158,K157))))</f>
        <v>2.3497370398196842</v>
      </c>
      <c r="N157" s="56">
        <v>13500</v>
      </c>
      <c r="O157" s="4">
        <v>1.7</v>
      </c>
      <c r="P157" s="198">
        <f t="shared" ref="P157:P220" si="49">N157/O157</f>
        <v>7941.1764705882351</v>
      </c>
      <c r="Q157" s="16">
        <f>IF(Q159=0,O160,IF(Q159=1,(O159-O160)*Q160+O160,IF(Q159=2,(O158-O159)*Q160+O159,IF(Q159=3,(O157-O158)*Q160+O158,O157))))</f>
        <v>2.1497370398196844</v>
      </c>
      <c r="R157" s="56">
        <v>13100</v>
      </c>
      <c r="S157" s="4">
        <v>1.55</v>
      </c>
      <c r="T157" s="200">
        <f t="shared" ref="T157:T220" si="50">R157/S157</f>
        <v>8451.6129032258068</v>
      </c>
      <c r="U157" s="16">
        <f>IF(U159=0,S160,IF(U159=1,(S159-S160)*U160+S160,IF(U159=2,(S158-S159)*U160+S159,IF(U159=3,(S157-S158)*U160+S158,S157))))</f>
        <v>1.9497370398196843</v>
      </c>
      <c r="V157" s="56">
        <v>12600</v>
      </c>
      <c r="W157" s="4">
        <v>1.45</v>
      </c>
      <c r="X157" s="200">
        <f t="shared" ref="X157:X220" si="51">V157/W157</f>
        <v>8689.6551724137935</v>
      </c>
      <c r="Y157" s="16">
        <f>IF(Y159=0,W160,IF(Y159=1,(W159-W160)*Y160+W160,IF(Y159=2,(W158-W159)*Y160+W159,IF(Y159=3,(W157-W158)*Y160+W158,W157))))</f>
        <v>1.7873027798647634</v>
      </c>
      <c r="Z157" s="56">
        <v>12200</v>
      </c>
      <c r="AA157" s="4">
        <v>1.3</v>
      </c>
      <c r="AB157" s="200">
        <f t="shared" ref="AB157:AB220" si="52">Z157/AA157</f>
        <v>9384.6153846153848</v>
      </c>
      <c r="AC157" s="16">
        <f>IF(AC159=0,AA160,IF(AC159=1,(AA159-AA160)*AC160+AA160,IF(AC159=2,(AA158-AA159)*AC160+AA159,IF(AC159=3,(AA157-AA158)*AC160+AA158,AA157))))</f>
        <v>1.6248685199098423</v>
      </c>
      <c r="AE157" s="23"/>
      <c r="AF157" s="23"/>
      <c r="AG157" s="23"/>
      <c r="AH157" s="23"/>
      <c r="AI157" s="23"/>
      <c r="AJ157" s="23"/>
      <c r="AK157" s="23"/>
      <c r="AL157" s="23"/>
    </row>
    <row r="158" spans="1:38" x14ac:dyDescent="0.25">
      <c r="A158" s="186"/>
      <c r="B158" s="252"/>
      <c r="C158" s="13">
        <f>C$1/(21-E$1)*(C$153-B157)</f>
        <v>10452.892561983472</v>
      </c>
      <c r="D158" s="32">
        <f>(C158/P$1)^(1/1.3)*50+C$153+$C$2/2+$N$2/100*5</f>
        <v>45.381356079095568</v>
      </c>
      <c r="E158" s="153" t="s">
        <v>22</v>
      </c>
      <c r="F158" s="150" t="s">
        <v>21</v>
      </c>
      <c r="G158" s="89" t="s">
        <v>21</v>
      </c>
      <c r="H158" s="71" t="s">
        <v>21</v>
      </c>
      <c r="I158" s="74" t="str">
        <f>IF(I160=0,G161,IF(I160=1,(G160-G161)*I161+G161,IF(I160=2,(G159-G160)*I161+G160,IF(I160=3,(G158-G159)*I161+G159,G158))))</f>
        <v>-</v>
      </c>
      <c r="J158" s="57">
        <v>11000</v>
      </c>
      <c r="K158" s="6">
        <v>2.2999999999999998</v>
      </c>
      <c r="L158" s="194">
        <f t="shared" si="48"/>
        <v>4782.608695652174</v>
      </c>
      <c r="M158" s="76">
        <f>$C158/M157</f>
        <v>4448.5371702637894</v>
      </c>
      <c r="N158" s="57">
        <v>11000</v>
      </c>
      <c r="O158" s="6">
        <v>2.1</v>
      </c>
      <c r="P158" s="194">
        <f t="shared" si="49"/>
        <v>5238.0952380952376</v>
      </c>
      <c r="Q158" s="76">
        <f>$C158/Q157</f>
        <v>4862.4052004333698</v>
      </c>
      <c r="R158" s="57">
        <v>11000</v>
      </c>
      <c r="S158" s="6">
        <v>1.9</v>
      </c>
      <c r="T158" s="201">
        <f t="shared" si="50"/>
        <v>5789.4736842105267</v>
      </c>
      <c r="U158" s="76">
        <f>$C158/U157</f>
        <v>5361.1806866787419</v>
      </c>
      <c r="V158" s="57">
        <v>11000</v>
      </c>
      <c r="W158" s="6">
        <v>1.75</v>
      </c>
      <c r="X158" s="201">
        <f t="shared" si="51"/>
        <v>6285.7142857142853</v>
      </c>
      <c r="Y158" s="76">
        <f>$C158/Y157</f>
        <v>5848.4173357434111</v>
      </c>
      <c r="Z158" s="57">
        <v>11000</v>
      </c>
      <c r="AA158" s="6">
        <v>1.6</v>
      </c>
      <c r="AB158" s="194">
        <f t="shared" si="52"/>
        <v>6875</v>
      </c>
      <c r="AC158" s="76">
        <f>$C158/AC157</f>
        <v>6433.0697738937442</v>
      </c>
      <c r="AL158" s="23"/>
    </row>
    <row r="159" spans="1:38" x14ac:dyDescent="0.25">
      <c r="A159" s="186"/>
      <c r="B159" s="252"/>
      <c r="C159" s="13"/>
      <c r="D159" s="39">
        <f>IF(AND(D158&lt;F$5,C158&lt;F160),C158/F160*100,IF(AND(D158&lt;J$5,C158&lt;J160),C158/(F160-((D158-F$5)/(J$5-F$5))*(F160-J160))*100,IF(AND(D158&lt;N$5,C158&lt;N160),C158/(J160-((D158-J$5)/(N$5-J$5))*(J160-N160))*100,IF(AND(D158&lt;R$5,C158&lt;R160),C158/(N160-((D158-N$5)/(R$5-N$5))*(N160-R160))*100,IF(AND(D158&lt;V$5,C162&lt;V160),C158/(R160-((D158-R$5)/(V$5-R$5))*(R160-V160))*100,100)))))</f>
        <v>100</v>
      </c>
      <c r="E159" s="153" t="s">
        <v>23</v>
      </c>
      <c r="F159" s="150" t="s">
        <v>21</v>
      </c>
      <c r="G159" s="89" t="s">
        <v>21</v>
      </c>
      <c r="H159" s="71" t="s">
        <v>21</v>
      </c>
      <c r="I159" s="74" t="str">
        <f>IF(I161=0,G162,IF(I161=1,(G161-G162)*I162+G162,IF(I161=2,(G160-G161)*I162+G161,IF(I161=3,(G159-G160)*I162+G160,G159))))</f>
        <v>-</v>
      </c>
      <c r="J159" s="55">
        <v>8800</v>
      </c>
      <c r="K159" s="41">
        <v>2.5</v>
      </c>
      <c r="L159" s="194">
        <f t="shared" si="48"/>
        <v>3520</v>
      </c>
      <c r="M159" s="187">
        <f>IF($C158&gt;J158,3,IF($C158&gt;J159,2,IF($C158&gt;J160,1,0)))</f>
        <v>2</v>
      </c>
      <c r="N159" s="55">
        <v>8800</v>
      </c>
      <c r="O159" s="41">
        <v>2.2999999999999998</v>
      </c>
      <c r="P159" s="194">
        <f t="shared" si="49"/>
        <v>3826.0869565217395</v>
      </c>
      <c r="Q159" s="187">
        <f>IF($C158&gt;N158,3,IF($C158&gt;N159,2,IF($C158&gt;N160,1,0)))</f>
        <v>2</v>
      </c>
      <c r="R159" s="55">
        <v>8800</v>
      </c>
      <c r="S159" s="41">
        <v>2.1</v>
      </c>
      <c r="T159" s="201">
        <f t="shared" si="50"/>
        <v>4190.4761904761899</v>
      </c>
      <c r="U159" s="187">
        <f>IF($C158&gt;R158,3,IF($C158&gt;R159,2,IF($C158&gt;R160,1,0)))</f>
        <v>2</v>
      </c>
      <c r="V159" s="55">
        <v>8800</v>
      </c>
      <c r="W159" s="41">
        <v>1.9</v>
      </c>
      <c r="X159" s="201">
        <f t="shared" si="51"/>
        <v>4631.5789473684217</v>
      </c>
      <c r="Y159" s="187">
        <f>IF($C158&gt;V158,3,IF($C158&gt;V159,2,IF($C158&gt;V160,1,0)))</f>
        <v>2</v>
      </c>
      <c r="Z159" s="55">
        <v>8800</v>
      </c>
      <c r="AA159" s="41">
        <v>1.7</v>
      </c>
      <c r="AB159" s="201">
        <f t="shared" si="52"/>
        <v>5176.4705882352946</v>
      </c>
      <c r="AC159" s="189">
        <f>IF($C158&gt;Z158,3,IF($C158&gt;Z159,2,IF($C158&gt;Z160,1,0)))</f>
        <v>2</v>
      </c>
      <c r="AL159" s="23"/>
    </row>
    <row r="160" spans="1:38" ht="15.75" thickBot="1" x14ac:dyDescent="0.3">
      <c r="A160" s="186"/>
      <c r="B160" s="253"/>
      <c r="C160" s="35"/>
      <c r="D160" s="33">
        <f>C158/D157</f>
        <v>5395.4646572317633</v>
      </c>
      <c r="E160" s="153" t="s">
        <v>7</v>
      </c>
      <c r="F160" s="151" t="s">
        <v>21</v>
      </c>
      <c r="G160" s="137" t="s">
        <v>21</v>
      </c>
      <c r="H160" s="138" t="s">
        <v>21</v>
      </c>
      <c r="I160" s="139" t="str">
        <f>IF(I162=0,G163,IF(I162=1,(G162-G163)*I163+G163,IF(I162=2,(G161-G162)*I163+G162,IF(I162=3,(G160-G161)*I163+G161,G160))))</f>
        <v>-</v>
      </c>
      <c r="J160" s="55">
        <v>7800</v>
      </c>
      <c r="K160" s="41">
        <v>2.35</v>
      </c>
      <c r="L160" s="199">
        <f t="shared" si="48"/>
        <v>3319.1489361702124</v>
      </c>
      <c r="M160" s="188">
        <f>IF(M159=1,($C158-J160)/(J159-J160),IF(M159=2,($C158-J159)/(J158-J159),IF(M159=3,($C158-J158)/(J157-J158),0)))</f>
        <v>0.75131480090157809</v>
      </c>
      <c r="N160" s="55">
        <v>7200</v>
      </c>
      <c r="O160" s="41">
        <v>2</v>
      </c>
      <c r="P160" s="199">
        <f t="shared" si="49"/>
        <v>3600</v>
      </c>
      <c r="Q160" s="188">
        <f>IF(Q159=1,($C158-N160)/(N159-N160),IF(Q159=2,($C158-N159)/(N158-N159),IF(Q159=3,($C158-N158)/(N157-N158),0)))</f>
        <v>0.75131480090157809</v>
      </c>
      <c r="R160" s="55">
        <v>6500</v>
      </c>
      <c r="S160" s="41">
        <v>1.6</v>
      </c>
      <c r="T160" s="202">
        <f t="shared" si="50"/>
        <v>4062.5</v>
      </c>
      <c r="U160" s="188">
        <f>IF(U159=1,($C158-R160)/(R159-R160),IF(U159=2,($C158-R159)/(R158-R159),IF(U159=3,($C158-R158)/(R157-R158),0)))</f>
        <v>0.75131480090157809</v>
      </c>
      <c r="V160" s="55">
        <v>5700</v>
      </c>
      <c r="W160" s="41">
        <v>1.3</v>
      </c>
      <c r="X160" s="202">
        <f t="shared" si="51"/>
        <v>4384.6153846153848</v>
      </c>
      <c r="Y160" s="188">
        <f>IF(Y159=1,($C158-V160)/(V159-V160),IF(Y159=2,($C158-V159)/(V158-V159),IF(Y159=3,($C158-V158)/(V157-V158),0)))</f>
        <v>0.75131480090157809</v>
      </c>
      <c r="Z160" s="55">
        <v>4800</v>
      </c>
      <c r="AA160" s="41">
        <v>1</v>
      </c>
      <c r="AB160" s="199">
        <f t="shared" si="52"/>
        <v>4800</v>
      </c>
      <c r="AC160" s="188">
        <f>IF(AC159=1,($C158-Z160)/(Z159-Z160),IF(AC159=2,($C158-Z159)/(Z158-Z159),IF(AC159=3,($C158-Z158)/(Z157-Z158),0)))</f>
        <v>0.75131480090157809</v>
      </c>
      <c r="AL160" s="23"/>
    </row>
    <row r="161" spans="1:38" x14ac:dyDescent="0.25">
      <c r="A161" s="186"/>
      <c r="B161" s="251">
        <v>-14</v>
      </c>
      <c r="C161" s="34"/>
      <c r="D161" s="31">
        <f>IF(D162&gt;V$5,(1-(D162-V$5)/(Z$5-V$5))*(Y161-AC161)+AC161,IF(D162&gt;R$5,(1-(D162-R$5)/(V$5-R$5))*(U161-Y161)+Y161,IF(D162&gt;N$5,(1-(D162-N$5)/(R$5-N$5))*(Q161-U161)+U161,IF(D162&gt;J$5,(1-(D162-J$5)/(N$5-J$5))*(M161-Q161)+Q161,IF(D162&gt;F$5,(1-(D162-F$5)/(J$5-F$5))*(I161-M161)+M161,I161)))))</f>
        <v>2.0489161958528839</v>
      </c>
      <c r="E161" s="152" t="s">
        <v>6</v>
      </c>
      <c r="F161" s="56">
        <v>14280</v>
      </c>
      <c r="G161" s="94">
        <v>2.08</v>
      </c>
      <c r="H161" s="193">
        <f t="shared" ref="H161:H224" si="53">F161/G161</f>
        <v>6865.3846153846152</v>
      </c>
      <c r="I161" s="16">
        <f>IF(I163=0,G164,IF(I163=1,(G163-G164)*I164+G164,IF(I163=2,(G162-G163)*I164+G163,IF(I163=3,(G161-G162)*I164+G162,G161))))</f>
        <v>2.6596969696969697</v>
      </c>
      <c r="J161" s="145">
        <f>(J$177-J$157)/5+J157</f>
        <v>14080</v>
      </c>
      <c r="K161" s="141">
        <f>(K$177-K$157)/5+K157</f>
        <v>1.9300000000000002</v>
      </c>
      <c r="L161" s="193">
        <f t="shared" si="48"/>
        <v>7295.3367875647664</v>
      </c>
      <c r="M161" s="16">
        <f>IF(M163=0,K164,IF(M163=1,(K163-K164)*M164+K164,IF(M163=2,(K162-K163)*M164+K163,IF(M163=3,(K161-K162)*M164+K162,K161))))</f>
        <v>2.4842039442039443</v>
      </c>
      <c r="N161" s="145">
        <f>(N$177-N$157)/5+N157</f>
        <v>13640</v>
      </c>
      <c r="O161" s="141">
        <f>(O$177-O$157)/5+O157</f>
        <v>1.78</v>
      </c>
      <c r="P161" s="193">
        <f t="shared" si="49"/>
        <v>7662.9213483146068</v>
      </c>
      <c r="Q161" s="16">
        <f>IF(Q163=0,O164,IF(Q163=1,(O163-O164)*Q164+O164,IF(Q163=2,(O162-O163)*Q164+O163,IF(Q163=3,(O161-O162)*Q164+O162,O161))))</f>
        <v>2.2670033670033667</v>
      </c>
      <c r="R161" s="145">
        <f>(R$177-R$157)/5+R157</f>
        <v>13280</v>
      </c>
      <c r="S161" s="141">
        <f>(S$177-S$157)/5+S157</f>
        <v>1.62</v>
      </c>
      <c r="T161" s="203">
        <f t="shared" si="50"/>
        <v>8197.5308641975298</v>
      </c>
      <c r="U161" s="16">
        <f>IF(U163=0,S164,IF(U163=1,(S163-S164)*U164+S164,IF(U163=2,(S162-S163)*U164+S163,IF(U163=3,(S161-S162)*U164+S162,S161))))</f>
        <v>2.0389952153110049</v>
      </c>
      <c r="V161" s="145">
        <f>(V$177-V$157)/5+V157</f>
        <v>12880</v>
      </c>
      <c r="W161" s="141">
        <f>(W$177-W$157)/5+W157</f>
        <v>1.53</v>
      </c>
      <c r="X161" s="203">
        <f t="shared" si="51"/>
        <v>8418.3006535947716</v>
      </c>
      <c r="Y161" s="16">
        <f>IF(Y163=0,W164,IF(Y163=1,(W163-W164)*Y164+W164,IF(Y163=2,(W162-W163)*Y164+W163,IF(Y163=3,(W161-W162)*Y164+W162,W161))))</f>
        <v>1.8275397329942784</v>
      </c>
      <c r="Z161" s="145">
        <f>(Z$177-Z$157)/5+Z157</f>
        <v>12560</v>
      </c>
      <c r="AA161" s="141">
        <f>(AA$177-AA$157)/5+AA157</f>
        <v>1.3900000000000001</v>
      </c>
      <c r="AB161" s="203">
        <f t="shared" si="52"/>
        <v>9035.9712230215828</v>
      </c>
      <c r="AC161" s="16">
        <f>IF(AC163=0,AA164,IF(AC163=1,(AA163-AA164)*AC164+AA164,IF(AC163=2,(AA162-AA163)*AC164+AA163,IF(AC163=3,(AA161-AA162)*AC164+AA162,AA161))))</f>
        <v>1.6158647450110866</v>
      </c>
      <c r="AE161" s="23"/>
      <c r="AF161" s="23"/>
      <c r="AG161" s="23"/>
      <c r="AH161" s="23"/>
      <c r="AI161" s="23"/>
      <c r="AJ161" s="23"/>
      <c r="AK161" s="23"/>
      <c r="AL161" s="23"/>
    </row>
    <row r="162" spans="1:38" x14ac:dyDescent="0.25">
      <c r="A162" s="186"/>
      <c r="B162" s="252"/>
      <c r="C162" s="13">
        <f>C$1/(21-E$1)*(C$153-B161)</f>
        <v>10145.454545454546</v>
      </c>
      <c r="D162" s="32">
        <f>(C162/P$1)^(1/1.3)*50+C$153+$C$2/2+$N$2/100*5</f>
        <v>44.782442415583795</v>
      </c>
      <c r="E162" s="153" t="s">
        <v>22</v>
      </c>
      <c r="F162" s="57">
        <v>14000</v>
      </c>
      <c r="G162" s="91">
        <v>2.64</v>
      </c>
      <c r="H162" s="194">
        <f t="shared" si="53"/>
        <v>5303.030303030303</v>
      </c>
      <c r="I162" s="76">
        <f>$C162/I161</f>
        <v>3814.5152102084999</v>
      </c>
      <c r="J162" s="57">
        <v>14000</v>
      </c>
      <c r="K162" s="135">
        <f>(K$178-K$158)/5+K158</f>
        <v>2.34</v>
      </c>
      <c r="L162" s="194">
        <f t="shared" si="48"/>
        <v>5982.9059829059834</v>
      </c>
      <c r="M162" s="76">
        <f>$C162/M161</f>
        <v>4083.9861675308734</v>
      </c>
      <c r="N162" s="57">
        <v>14000</v>
      </c>
      <c r="O162" s="135">
        <f>(O$178-O$158)/5+O158</f>
        <v>2.12</v>
      </c>
      <c r="P162" s="194">
        <f t="shared" si="49"/>
        <v>6603.7735849056598</v>
      </c>
      <c r="Q162" s="76">
        <f>$C162/Q161</f>
        <v>4475.2710530224276</v>
      </c>
      <c r="R162" s="57">
        <v>14000</v>
      </c>
      <c r="S162" s="135">
        <f>(S$178-S$158)/5+S158</f>
        <v>1.9</v>
      </c>
      <c r="T162" s="201">
        <f t="shared" si="50"/>
        <v>7368.4210526315792</v>
      </c>
      <c r="U162" s="76">
        <f>$C162/U161</f>
        <v>4975.71277719113</v>
      </c>
      <c r="V162" s="57">
        <v>14000</v>
      </c>
      <c r="W162" s="135">
        <f>(W$178-W$158)/5+W158</f>
        <v>1.77</v>
      </c>
      <c r="X162" s="201">
        <f t="shared" si="51"/>
        <v>7909.6045197740114</v>
      </c>
      <c r="Y162" s="76">
        <f>$C162/Y161</f>
        <v>5551.4276172983809</v>
      </c>
      <c r="Z162" s="57">
        <v>14000</v>
      </c>
      <c r="AA162" s="135">
        <f>(AA$178-AA$158)/5+AA158</f>
        <v>1.6300000000000001</v>
      </c>
      <c r="AB162" s="201">
        <f t="shared" si="52"/>
        <v>8588.9570552147234</v>
      </c>
      <c r="AC162" s="76">
        <f>$C162/AC161</f>
        <v>6278.6533197027811</v>
      </c>
      <c r="AL162" s="23"/>
    </row>
    <row r="163" spans="1:38" x14ac:dyDescent="0.25">
      <c r="A163" s="186"/>
      <c r="B163" s="252"/>
      <c r="C163" s="13"/>
      <c r="D163" s="39">
        <f>IF(AND(D162&lt;F$5,C162&lt;F164),C162/F164*100,IF(AND(D162&lt;J$5,C162&lt;J164),C162/(F164-((D162-F$5)/(J$5-F$5))*(F164-J164))*100,IF(AND(D162&lt;N$5,C162&lt;N164),C162/(J164-((D162-J$5)/(N$5-J$5))*(J164-N164))*100,IF(AND(D162&lt;R$5,C162&lt;R164),C162/(N164-((D162-N$5)/(R$5-N$5))*(N164-R164))*100,IF(AND(D162&lt;V$5,C166&lt;V164),C162/(R164-((D162-R$5)/(V$5-R$5))*(R164-V164))*100,100)))))</f>
        <v>100</v>
      </c>
      <c r="E163" s="153" t="s">
        <v>23</v>
      </c>
      <c r="F163" s="57">
        <v>11200</v>
      </c>
      <c r="G163" s="91">
        <v>2.69</v>
      </c>
      <c r="H163" s="194">
        <f t="shared" si="53"/>
        <v>4163.5687732342012</v>
      </c>
      <c r="I163" s="190">
        <f>IF($C162&gt;F162,3,IF($C162&gt;F163,2,IF($C162&gt;F164,1,0)))</f>
        <v>1</v>
      </c>
      <c r="J163" s="57">
        <v>11200</v>
      </c>
      <c r="K163" s="135">
        <f>(K$179-K$159)/5+K159</f>
        <v>2.54</v>
      </c>
      <c r="L163" s="194">
        <f t="shared" si="48"/>
        <v>4409.4488188976375</v>
      </c>
      <c r="M163" s="190">
        <f>IF($C162&gt;J162,3,IF($C162&gt;J163,2,IF($C162&gt;J164,1,0)))</f>
        <v>1</v>
      </c>
      <c r="N163" s="57">
        <v>11200</v>
      </c>
      <c r="O163" s="135">
        <f>(O$179-O$159)/5+O159</f>
        <v>2.3499999999999996</v>
      </c>
      <c r="P163" s="194">
        <f t="shared" si="49"/>
        <v>4765.9574468085111</v>
      </c>
      <c r="Q163" s="190">
        <f>IF($C162&gt;N162,3,IF($C162&gt;N163,2,IF($C162&gt;N164,1,0)))</f>
        <v>1</v>
      </c>
      <c r="R163" s="57">
        <v>11200</v>
      </c>
      <c r="S163" s="135">
        <f>(S$179-S$159)/5+S159</f>
        <v>2.15</v>
      </c>
      <c r="T163" s="201">
        <f t="shared" si="50"/>
        <v>5209.302325581396</v>
      </c>
      <c r="U163" s="190">
        <f>IF($C162&gt;R162,3,IF($C162&gt;R163,2,IF($C162&gt;R164,1,0)))</f>
        <v>1</v>
      </c>
      <c r="V163" s="57">
        <v>11200</v>
      </c>
      <c r="W163" s="135">
        <f>(W$179-W$159)/5+W159</f>
        <v>1.94</v>
      </c>
      <c r="X163" s="201">
        <f t="shared" si="51"/>
        <v>5773.1958762886597</v>
      </c>
      <c r="Y163" s="190">
        <f>IF($C162&gt;V162,3,IF($C162&gt;V163,2,IF($C162&gt;V164,1,0)))</f>
        <v>1</v>
      </c>
      <c r="Z163" s="57">
        <v>11200</v>
      </c>
      <c r="AA163" s="135">
        <f>(AA$179-AA$159)/5+AA159</f>
        <v>1.73</v>
      </c>
      <c r="AB163" s="201">
        <f t="shared" si="52"/>
        <v>6473.9884393063585</v>
      </c>
      <c r="AC163" s="189">
        <f>IF($C162&gt;Z162,3,IF($C162&gt;Z163,2,IF($C162&gt;Z164,1,0)))</f>
        <v>1</v>
      </c>
      <c r="AL163" s="23"/>
    </row>
    <row r="164" spans="1:38" ht="15.75" thickBot="1" x14ac:dyDescent="0.3">
      <c r="A164" s="186"/>
      <c r="B164" s="253"/>
      <c r="C164" s="35"/>
      <c r="D164" s="33">
        <f>C162/D161</f>
        <v>4951.6200643000866</v>
      </c>
      <c r="E164" s="154" t="s">
        <v>7</v>
      </c>
      <c r="F164" s="58">
        <v>7720</v>
      </c>
      <c r="G164" s="93">
        <v>2.59</v>
      </c>
      <c r="H164" s="195">
        <f t="shared" si="53"/>
        <v>2980.694980694981</v>
      </c>
      <c r="I164" s="191">
        <f>IF(I163=1,($C162-F164)/(F163-F164),IF(I163=2,($C162-F163)/(F162-F163),IF(I163=3,($C162-F162)/(F161-F162),0)))</f>
        <v>0.69696969696969713</v>
      </c>
      <c r="J164" s="146">
        <f>(J$180-J$160)/5+J160</f>
        <v>7420</v>
      </c>
      <c r="K164" s="142">
        <f>(K$180-K$160)/5+K160</f>
        <v>2.34</v>
      </c>
      <c r="L164" s="195">
        <f t="shared" si="48"/>
        <v>3170.9401709401714</v>
      </c>
      <c r="M164" s="191">
        <f>IF(M163=1,($C162-J164)/(J163-J164),IF(M163=2,($C162-J163)/(J162-J163),IF(M163=3,($C162-J162)/(J161-J162),0)))</f>
        <v>0.72101972101972112</v>
      </c>
      <c r="N164" s="146">
        <f>(N$180-N$160)/5+N160</f>
        <v>6880</v>
      </c>
      <c r="O164" s="142">
        <f>(O$180-O$160)/5+O160</f>
        <v>2.0099999999999998</v>
      </c>
      <c r="P164" s="195">
        <f t="shared" si="49"/>
        <v>3422.8855721393038</v>
      </c>
      <c r="Q164" s="191">
        <f>IF(Q163=1,($C162-N164)/(N163-N164),IF(Q163=2,($C162-N163)/(N162-N163),IF(Q163=3,($C162-N162)/(N161-N162),0)))</f>
        <v>0.75589225589225606</v>
      </c>
      <c r="R164" s="146">
        <f>(R$180-R$160)/5+R160</f>
        <v>6260</v>
      </c>
      <c r="S164" s="142">
        <f>(S$180-S$160)/5+S160</f>
        <v>1.6300000000000001</v>
      </c>
      <c r="T164" s="204">
        <f t="shared" si="50"/>
        <v>3840.4907975460119</v>
      </c>
      <c r="U164" s="191">
        <f>IF(U163=1,($C162-R164)/(R163-R164),IF(U163=2,($C162-R163)/(R162-R163),IF(U163=3,($C162-R162)/(R161-R162),0)))</f>
        <v>0.7865292602134708</v>
      </c>
      <c r="V164" s="146">
        <f>(V$180-V$160)/5+V160</f>
        <v>5480</v>
      </c>
      <c r="W164" s="142">
        <f>(W$180-W$160)/5+W160</f>
        <v>1.33</v>
      </c>
      <c r="X164" s="204">
        <f t="shared" si="51"/>
        <v>4120.3007518796994</v>
      </c>
      <c r="Y164" s="191">
        <f>IF(Y163=1,($C162-V164)/(V163-V164),IF(Y163=2,($C162-V163)/(V162-V163),IF(Y163=3,($C162-V162)/(V161-V162),0)))</f>
        <v>0.81563890654799753</v>
      </c>
      <c r="Z164" s="146">
        <f>(Z$180-Z$160)/5+Z160</f>
        <v>4640</v>
      </c>
      <c r="AA164" s="142">
        <f>(AA$180-AA$160)/5+AA160</f>
        <v>1.02</v>
      </c>
      <c r="AB164" s="204">
        <f t="shared" si="52"/>
        <v>4549.0196078431372</v>
      </c>
      <c r="AC164" s="191">
        <f>IF(AC163=1,($C162-Z164)/(Z163-Z164),IF(AC163=2,($C162-Z163)/(Z162-Z163),IF(AC163=3,($C162-Z162)/(Z161-Z162),0)))</f>
        <v>0.83924611973392471</v>
      </c>
      <c r="AL164" s="23"/>
    </row>
    <row r="165" spans="1:38" x14ac:dyDescent="0.25">
      <c r="A165" s="186"/>
      <c r="B165" s="251">
        <v>-13</v>
      </c>
      <c r="C165" s="25"/>
      <c r="D165" s="31">
        <f>IF(D166&gt;V$5,(1-(D166-V$5)/(Z$5-V$5))*(Y165-AC165)+AC165,IF(D166&gt;R$5,(1-(D166-R$5)/(V$5-R$5))*(U165-Y165)+Y165,IF(D166&gt;N$5,(1-(D166-N$5)/(R$5-N$5))*(Q165-U165)+U165,IF(D166&gt;J$5,(1-(D166-J$5)/(N$5-J$5))*(M165-Q165)+Q165,IF(D166&gt;F$5,(1-(D166-F$5)/(J$5-F$5))*(I165-M165)+M165,I165)))))</f>
        <v>2.0958406075499028</v>
      </c>
      <c r="E165" s="152" t="s">
        <v>6</v>
      </c>
      <c r="F165" s="145">
        <f>(F$177-F$161)/4+F161</f>
        <v>14360</v>
      </c>
      <c r="G165" s="143">
        <f>(G$177-G$161)/4+G161</f>
        <v>2.16</v>
      </c>
      <c r="H165" s="193">
        <f t="shared" si="53"/>
        <v>6648.1481481481478</v>
      </c>
      <c r="I165" s="16">
        <f>IF(I167=0,G168,IF(I167=1,(G167-G168)*I168+G168,IF(I167=2,(G166-G167)*I168+G167,IF(I167=3,(G165-G166)*I168+G166,G165))))</f>
        <v>2.6770731811758659</v>
      </c>
      <c r="J165" s="145">
        <f>(J$177-J$157)/5+J161</f>
        <v>14160</v>
      </c>
      <c r="K165" s="141">
        <f>(K$177-K$157)/5+K161</f>
        <v>2.0100000000000002</v>
      </c>
      <c r="L165" s="193">
        <f t="shared" si="48"/>
        <v>7044.7761194029845</v>
      </c>
      <c r="M165" s="16">
        <f>IF(M167=0,K168,IF(M167=1,(K167-K168)*M168+K168,IF(M167=2,(K166-K167)*M168+K167,IF(M167=3,(K165-K166)*M168+K166,K165))))</f>
        <v>2.4981500317863956</v>
      </c>
      <c r="N165" s="145">
        <f>(N$177-N$157)/5+N161</f>
        <v>13780</v>
      </c>
      <c r="O165" s="141">
        <f>(O$177-O$157)/5+O161</f>
        <v>1.86</v>
      </c>
      <c r="P165" s="193">
        <f t="shared" si="49"/>
        <v>7408.6021505376339</v>
      </c>
      <c r="Q165" s="16">
        <f>IF(Q167=0,O168,IF(Q167=1,(O167-O168)*Q168+O168,IF(Q167=2,(O166-O167)*Q168+O167,IF(Q167=3,(O165-O166)*Q168+O166,O165))))</f>
        <v>2.2884582502137358</v>
      </c>
      <c r="R165" s="145">
        <f>(R$177-R$157)/5+R161</f>
        <v>13460</v>
      </c>
      <c r="S165" s="141">
        <f>(S$177-S$157)/5+S161</f>
        <v>1.6900000000000002</v>
      </c>
      <c r="T165" s="203">
        <f t="shared" si="50"/>
        <v>7964.497041420118</v>
      </c>
      <c r="U165" s="16">
        <f>IF(U167=0,S168,IF(U167=1,(S167-S168)*U168+S168,IF(U167=2,(S166-S167)*U168+S167,IF(U167=3,(S165-S166)*U168+S166,S165))))</f>
        <v>2.0580171671080763</v>
      </c>
      <c r="V165" s="145">
        <f>(V$177-V$157)/5+V161</f>
        <v>13160</v>
      </c>
      <c r="W165" s="141">
        <f>(W$177-W$157)/5+W161</f>
        <v>1.61</v>
      </c>
      <c r="X165" s="203">
        <f t="shared" si="51"/>
        <v>8173.9130434782601</v>
      </c>
      <c r="Y165" s="16">
        <f>IF(Y167=0,W168,IF(Y167=1,(W167-W168)*Y168+W168,IF(Y167=2,(W166-W167)*Y168+W167,IF(Y167=3,(W165-W166)*Y168+W166,W165))))</f>
        <v>1.8378401090797785</v>
      </c>
      <c r="Z165" s="145">
        <f>(Z$177-Z$157)/5+Z161</f>
        <v>12920</v>
      </c>
      <c r="AA165" s="141">
        <f>(AA$177-AA$157)/5+AA161</f>
        <v>1.4800000000000002</v>
      </c>
      <c r="AB165" s="203">
        <f t="shared" si="52"/>
        <v>8729.7297297297282</v>
      </c>
      <c r="AC165" s="16">
        <f>IF(AC167=0,AA168,IF(AC167=1,(AA167-AA168)*AC168+AA168,IF(AC167=2,(AA166-AA167)*AC168+AA167,IF(AC167=3,(AA165-AA166)*AC168+AA166,AA165))))</f>
        <v>1.6140731995277449</v>
      </c>
      <c r="AE165" s="23"/>
      <c r="AF165" s="23"/>
      <c r="AG165" s="23"/>
      <c r="AH165" s="23"/>
      <c r="AI165" s="23"/>
      <c r="AJ165" s="23"/>
      <c r="AK165" s="23"/>
      <c r="AL165" s="23"/>
    </row>
    <row r="166" spans="1:38" x14ac:dyDescent="0.25">
      <c r="A166" s="186"/>
      <c r="B166" s="252"/>
      <c r="C166" s="13">
        <f>C$1/(21-E$1)*(C$153-B165)</f>
        <v>9838.0165289256202</v>
      </c>
      <c r="D166" s="32">
        <f>(C166/P$1)^(1/1.3)*50+C$153+$C$2/2+$N$2/100*5</f>
        <v>44.179325146105043</v>
      </c>
      <c r="E166" s="153" t="s">
        <v>22</v>
      </c>
      <c r="F166" s="57">
        <v>14000</v>
      </c>
      <c r="G166" s="140">
        <f>(G$178-G$162)/4+G162</f>
        <v>2.68</v>
      </c>
      <c r="H166" s="194">
        <f t="shared" si="53"/>
        <v>5223.8805970149251</v>
      </c>
      <c r="I166" s="76">
        <f>$C166/I165</f>
        <v>3674.9150520436697</v>
      </c>
      <c r="J166" s="57">
        <v>14000</v>
      </c>
      <c r="K166" s="135">
        <f>(K$178-K$158)/5+K162</f>
        <v>2.38</v>
      </c>
      <c r="L166" s="194">
        <f t="shared" si="48"/>
        <v>5882.3529411764712</v>
      </c>
      <c r="M166" s="76">
        <f>$C166/M165</f>
        <v>3938.1207708692255</v>
      </c>
      <c r="N166" s="57">
        <v>14000</v>
      </c>
      <c r="O166" s="135">
        <f>(O$178-O$158)/5+O162</f>
        <v>2.14</v>
      </c>
      <c r="P166" s="194">
        <f t="shared" si="49"/>
        <v>6542.0560747663549</v>
      </c>
      <c r="Q166" s="76">
        <f>$C166/Q165</f>
        <v>4298.9713830290657</v>
      </c>
      <c r="R166" s="57">
        <v>14000</v>
      </c>
      <c r="S166" s="135">
        <f>(S$178-S$158)/5+S162</f>
        <v>1.9</v>
      </c>
      <c r="T166" s="201">
        <f t="shared" si="50"/>
        <v>7368.4210526315792</v>
      </c>
      <c r="U166" s="76">
        <f>$C166/U165</f>
        <v>4780.337446237143</v>
      </c>
      <c r="V166" s="57">
        <v>14000</v>
      </c>
      <c r="W166" s="135">
        <f>(W$178-W$158)/5+W162</f>
        <v>1.79</v>
      </c>
      <c r="X166" s="201">
        <f t="shared" si="51"/>
        <v>7821.2290502793294</v>
      </c>
      <c r="Y166" s="76">
        <f>$C166/Y165</f>
        <v>5353.0317900459768</v>
      </c>
      <c r="Z166" s="57">
        <v>14000</v>
      </c>
      <c r="AA166" s="135">
        <f>(AA$178-AA$158)/5+AA162</f>
        <v>1.6600000000000001</v>
      </c>
      <c r="AB166" s="201">
        <f t="shared" si="52"/>
        <v>8433.7349397590351</v>
      </c>
      <c r="AC166" s="76">
        <f>$C166/AC165</f>
        <v>6095.148926209843</v>
      </c>
      <c r="AL166" s="23"/>
    </row>
    <row r="167" spans="1:38" x14ac:dyDescent="0.25">
      <c r="A167" s="186"/>
      <c r="B167" s="252"/>
      <c r="C167" s="13"/>
      <c r="D167" s="39">
        <f>IF(AND(D166&lt;F$5,C166&lt;F168),C166/F168*100,IF(AND(D166&lt;J$5,C166&lt;J168),C166/(F168-((D166-F$5)/(J$5-F$5))*(F168-J168))*100,IF(AND(D166&lt;N$5,C166&lt;N168),C166/(J168-((D166-J$5)/(N$5-J$5))*(J168-N168))*100,IF(AND(D166&lt;R$5,C166&lt;R168),C166/(N168-((D166-N$5)/(R$5-N$5))*(N168-R168))*100,IF(AND(D166&lt;V$5,C170&lt;V168),C166/(R168-((D166-R$5)/(V$5-R$5))*(R168-V168))*100,100)))))</f>
        <v>100</v>
      </c>
      <c r="E167" s="153" t="s">
        <v>23</v>
      </c>
      <c r="F167" s="57">
        <v>11200</v>
      </c>
      <c r="G167" s="140">
        <f>(G$179-G$163)/4+G163</f>
        <v>2.73</v>
      </c>
      <c r="H167" s="194">
        <f t="shared" si="53"/>
        <v>4102.5641025641025</v>
      </c>
      <c r="I167" s="190">
        <f>IF($C166&gt;F166,3,IF($C166&gt;F167,2,IF($C166&gt;F168,1,0)))</f>
        <v>1</v>
      </c>
      <c r="J167" s="57">
        <v>11200</v>
      </c>
      <c r="K167" s="135">
        <f>(K$179-K$159)/5+K163</f>
        <v>2.58</v>
      </c>
      <c r="L167" s="194">
        <f t="shared" si="48"/>
        <v>4341.0852713178292</v>
      </c>
      <c r="M167" s="190">
        <f>IF($C166&gt;J166,3,IF($C166&gt;J167,2,IF($C166&gt;J168,1,0)))</f>
        <v>1</v>
      </c>
      <c r="N167" s="57">
        <v>11200</v>
      </c>
      <c r="O167" s="135">
        <f>(O$179-O$159)/5+O163</f>
        <v>2.3999999999999995</v>
      </c>
      <c r="P167" s="194">
        <f t="shared" si="49"/>
        <v>4666.6666666666679</v>
      </c>
      <c r="Q167" s="190">
        <f>IF($C166&gt;N166,3,IF($C166&gt;N167,2,IF($C166&gt;N168,1,0)))</f>
        <v>1</v>
      </c>
      <c r="R167" s="57">
        <v>11200</v>
      </c>
      <c r="S167" s="135">
        <f>(S$179-S$159)/5+S163</f>
        <v>2.1999999999999997</v>
      </c>
      <c r="T167" s="201">
        <f t="shared" si="50"/>
        <v>5090.9090909090919</v>
      </c>
      <c r="U167" s="190">
        <f>IF($C166&gt;R166,3,IF($C166&gt;R167,2,IF($C166&gt;R168,1,0)))</f>
        <v>1</v>
      </c>
      <c r="V167" s="57">
        <v>11200</v>
      </c>
      <c r="W167" s="135">
        <f>(W$179-W$159)/5+W163</f>
        <v>1.98</v>
      </c>
      <c r="X167" s="201">
        <f t="shared" si="51"/>
        <v>5656.5656565656564</v>
      </c>
      <c r="Y167" s="190">
        <f>IF($C166&gt;V166,3,IF($C166&gt;V167,2,IF($C166&gt;V168,1,0)))</f>
        <v>1</v>
      </c>
      <c r="Z167" s="57">
        <v>11200</v>
      </c>
      <c r="AA167" s="135">
        <f>(AA$179-AA$159)/5+AA163</f>
        <v>1.76</v>
      </c>
      <c r="AB167" s="201">
        <f t="shared" si="52"/>
        <v>6363.636363636364</v>
      </c>
      <c r="AC167" s="189">
        <f>IF($C166&gt;Z166,3,IF($C166&gt;Z167,2,IF($C166&gt;Z168,1,0)))</f>
        <v>1</v>
      </c>
      <c r="AL167" s="23"/>
    </row>
    <row r="168" spans="1:38" ht="15.75" thickBot="1" x14ac:dyDescent="0.3">
      <c r="A168" s="186"/>
      <c r="B168" s="253"/>
      <c r="C168" s="14"/>
      <c r="D168" s="33">
        <f>C166/D165</f>
        <v>4694.0671411203075</v>
      </c>
      <c r="E168" s="154" t="s">
        <v>7</v>
      </c>
      <c r="F168" s="146">
        <f>(F$180-F$164)/4+F164</f>
        <v>7340</v>
      </c>
      <c r="G168" s="144">
        <f>(G$180-G$164)/4+G164</f>
        <v>2.58</v>
      </c>
      <c r="H168" s="195">
        <f t="shared" si="53"/>
        <v>2844.9612403100773</v>
      </c>
      <c r="I168" s="191">
        <f>IF(I167=1,($C166-F168)/(F167-F168),IF(I167=2,($C166-F167)/(F166-F167),IF(I167=3,($C166-F166)/(F165-F166),0)))</f>
        <v>0.64715454117244042</v>
      </c>
      <c r="J168" s="146">
        <f>(J$180-J$160)/5+J164</f>
        <v>7040</v>
      </c>
      <c r="K168" s="142">
        <f>(K$180-K$160)/5+K164</f>
        <v>2.3299999999999996</v>
      </c>
      <c r="L168" s="195">
        <f t="shared" si="48"/>
        <v>3021.4592274678116</v>
      </c>
      <c r="M168" s="191">
        <f>IF(M167=1,($C166-J168)/(J167-J168),IF(M167=2,($C166-J167)/(J166-J167),IF(M167=3,($C166-J166)/(J165-J166),0)))</f>
        <v>0.67260012714558182</v>
      </c>
      <c r="N168" s="146">
        <f>(N$180-N$160)/5+N164</f>
        <v>6560</v>
      </c>
      <c r="O168" s="142">
        <f>(O$180-O$160)/5+O164</f>
        <v>2.0199999999999996</v>
      </c>
      <c r="P168" s="195">
        <f t="shared" si="49"/>
        <v>3247.5247524752481</v>
      </c>
      <c r="Q168" s="191">
        <f>IF(Q167=1,($C166-N168)/(N167-N168),IF(Q167=2,($C166-N167)/(N166-N167),IF(Q167=3,($C166-N166)/(N165-N166),0)))</f>
        <v>0.70646907950983195</v>
      </c>
      <c r="R168" s="146">
        <f>(R$180-R$160)/5+R164</f>
        <v>6020</v>
      </c>
      <c r="S168" s="142">
        <f>(S$180-S$160)/5+S164</f>
        <v>1.6600000000000001</v>
      </c>
      <c r="T168" s="204">
        <f t="shared" si="50"/>
        <v>3626.5060240963853</v>
      </c>
      <c r="U168" s="191">
        <f>IF(U167=1,($C166-R168)/(R167-R168),IF(U167=2,($C166-R167)/(R166-R167),IF(U167=3,($C166-R166)/(R165-R166),0)))</f>
        <v>0.73706882797791895</v>
      </c>
      <c r="V168" s="146">
        <f>(V$180-V$160)/5+V164</f>
        <v>5260</v>
      </c>
      <c r="W168" s="142">
        <f>(W$180-W$160)/5+W164</f>
        <v>1.36</v>
      </c>
      <c r="X168" s="204">
        <f t="shared" si="51"/>
        <v>3867.6470588235293</v>
      </c>
      <c r="Y168" s="191">
        <f>IF(Y167=1,($C166-V168)/(V167-V168),IF(Y167=2,($C166-V167)/(V166-V167),IF(Y167=3,($C166-V166)/(V165-V166),0)))</f>
        <v>0.7707098533544815</v>
      </c>
      <c r="Z168" s="146">
        <f>(Z$180-Z$160)/5+Z164</f>
        <v>4480</v>
      </c>
      <c r="AA168" s="142">
        <f>(AA$180-AA$160)/5+AA164</f>
        <v>1.04</v>
      </c>
      <c r="AB168" s="204">
        <f t="shared" si="52"/>
        <v>4307.6923076923076</v>
      </c>
      <c r="AC168" s="191">
        <f>IF(AC167=1,($C166-Z168)/(Z167-Z168),IF(AC167=2,($C166-Z167)/(Z166-Z167),IF(AC167=3,($C166-Z166)/(Z165-Z166),0)))</f>
        <v>0.79732388823297917</v>
      </c>
      <c r="AL168" s="23"/>
    </row>
    <row r="169" spans="1:38" x14ac:dyDescent="0.25">
      <c r="A169" s="186"/>
      <c r="B169" s="251">
        <v>-12</v>
      </c>
      <c r="C169" s="34"/>
      <c r="D169" s="31">
        <f>IF(D170&gt;V$5,(1-(D170-V$5)/(Z$5-V$5))*(Y169-AC169)+AC169,IF(D170&gt;R$5,(1-(D170-R$5)/(V$5-R$5))*(U169-Y169)+Y169,IF(D170&gt;N$5,(1-(D170-N$5)/(R$5-N$5))*(Q169-U169)+U169,IF(D170&gt;J$5,(1-(D170-J$5)/(N$5-J$5))*(M169-Q169)+Q169,IF(D170&gt;F$5,(1-(D170-F$5)/(J$5-F$5))*(I169-M169)+M169,I169)))))</f>
        <v>2.143529981109582</v>
      </c>
      <c r="E169" s="152" t="s">
        <v>6</v>
      </c>
      <c r="F169" s="145">
        <f>(F$177-F$161)/4+F165</f>
        <v>14440</v>
      </c>
      <c r="G169" s="143">
        <f>(G$177-G$161)/4+G165</f>
        <v>2.2400000000000002</v>
      </c>
      <c r="H169" s="193">
        <f t="shared" si="53"/>
        <v>6446.4285714285706</v>
      </c>
      <c r="I169" s="16">
        <f>IF(I171=0,G172,IF(I171=1,(G171-G172)*I172+G172,IF(I171=2,(G170-G171)*I172+G171,IF(I171=3,(G169-G170)*I172+G170,G169))))</f>
        <v>2.6912537034149384</v>
      </c>
      <c r="J169" s="145">
        <f>(J$177-J$157)/5+J165</f>
        <v>14240</v>
      </c>
      <c r="K169" s="141">
        <f>(K$177-K$157)/5+K165</f>
        <v>2.0900000000000003</v>
      </c>
      <c r="L169" s="193">
        <f t="shared" si="48"/>
        <v>6813.3971291866019</v>
      </c>
      <c r="M169" s="16">
        <f>IF(M171=0,K172,IF(M171=1,(K171-K172)*M172+K172,IF(M171=2,(K170-K171)*M172+K171,IF(M171=3,(K169-K170)*M172+K170,K169))))</f>
        <v>2.5096858047839223</v>
      </c>
      <c r="N169" s="145">
        <f>(N$177-N$157)/5+N165</f>
        <v>13920</v>
      </c>
      <c r="O169" s="141">
        <f>(O$177-O$157)/5+O165</f>
        <v>1.9400000000000002</v>
      </c>
      <c r="P169" s="193">
        <f t="shared" si="49"/>
        <v>7175.2577319587626</v>
      </c>
      <c r="Q169" s="16">
        <f>IF(Q171=0,O172,IF(Q171=1,(O171-O172)*Q172+O172,IF(Q171=2,(O170-O171)*Q172+O171,IF(Q171=3,(O169-O170)*Q172+O170,O169))))</f>
        <v>2.3086376966142357</v>
      </c>
      <c r="R169" s="145">
        <f>(R$177-R$157)/5+R165</f>
        <v>13640</v>
      </c>
      <c r="S169" s="141">
        <f>(S$177-S$157)/5+S165</f>
        <v>1.7600000000000002</v>
      </c>
      <c r="T169" s="203">
        <f t="shared" si="50"/>
        <v>7749.9999999999991</v>
      </c>
      <c r="U169" s="16">
        <f>IF(U171=0,S172,IF(U171=1,(S171-S172)*U172+S172,IF(U171=2,(S170-S171)*U172+S171,IF(U171=3,(S169-S170)*U172+S170,S169))))</f>
        <v>2.0775136470372964</v>
      </c>
      <c r="V169" s="145">
        <f>(V$177-V$157)/5+V165</f>
        <v>13440</v>
      </c>
      <c r="W169" s="141">
        <f>(W$177-W$157)/5+W165</f>
        <v>1.6900000000000002</v>
      </c>
      <c r="X169" s="193">
        <f t="shared" si="51"/>
        <v>7952.66272189349</v>
      </c>
      <c r="Y169" s="16">
        <f>IF(Y171=0,W172,IF(Y171=1,(W171-W172)*Y172+W172,IF(Y171=2,(W170-W171)*Y172+W171,IF(Y171=3,(W169-W170)*Y172+W170,W169))))</f>
        <v>1.8492637114951165</v>
      </c>
      <c r="Z169" s="145">
        <f>(Z$177-Z$157)/5+Z165</f>
        <v>13280</v>
      </c>
      <c r="AA169" s="141">
        <f>(AA$177-AA$157)/5+AA165</f>
        <v>1.5700000000000003</v>
      </c>
      <c r="AB169" s="203">
        <f t="shared" si="52"/>
        <v>8458.5987261146474</v>
      </c>
      <c r="AC169" s="16">
        <f>IF(AC171=0,AA172,IF(AC171=1,(AA171-AA172)*AC172+AA172,IF(AC171=2,(AA170-AA171)*AC172+AA171,IF(AC171=3,(AA169-AA170)*AC172+AA170,AA169))))</f>
        <v>1.6128666154141842</v>
      </c>
      <c r="AE169" s="23"/>
      <c r="AF169" s="23"/>
      <c r="AG169" s="23"/>
      <c r="AH169" s="23"/>
      <c r="AI169" s="23"/>
      <c r="AJ169" s="23"/>
      <c r="AK169" s="23"/>
      <c r="AL169" s="23"/>
    </row>
    <row r="170" spans="1:38" x14ac:dyDescent="0.25">
      <c r="A170" s="186"/>
      <c r="B170" s="252"/>
      <c r="C170" s="13">
        <f>C$1/(21-E$1)*(C$153-B169)</f>
        <v>9530.5785123966944</v>
      </c>
      <c r="D170" s="32">
        <f>(C170/P$1)^(1/1.3)*50+C$153+$C$2/2+$N$2/100*5</f>
        <v>43.571841956881485</v>
      </c>
      <c r="E170" s="153" t="s">
        <v>22</v>
      </c>
      <c r="F170" s="57">
        <v>14000</v>
      </c>
      <c r="G170" s="140">
        <f>(G$178-G$162)/4+G166</f>
        <v>2.72</v>
      </c>
      <c r="H170" s="194">
        <f t="shared" si="53"/>
        <v>5147.0588235294117</v>
      </c>
      <c r="I170" s="76">
        <f>$C170/I169</f>
        <v>3541.3155215739489</v>
      </c>
      <c r="J170" s="57">
        <v>14000</v>
      </c>
      <c r="K170" s="135">
        <f>(K$178-K$158)/5+K166</f>
        <v>2.42</v>
      </c>
      <c r="L170" s="194">
        <f t="shared" si="48"/>
        <v>5785.1239669421493</v>
      </c>
      <c r="M170" s="76">
        <f>$C170/M169</f>
        <v>3797.5185954471513</v>
      </c>
      <c r="N170" s="57">
        <v>14000</v>
      </c>
      <c r="O170" s="135">
        <f>(O$178-O$158)/5+O166</f>
        <v>2.16</v>
      </c>
      <c r="P170" s="194">
        <f t="shared" si="49"/>
        <v>6481.4814814814808</v>
      </c>
      <c r="Q170" s="76">
        <f>$C170/Q169</f>
        <v>4128.2261510213993</v>
      </c>
      <c r="R170" s="57">
        <v>14000</v>
      </c>
      <c r="S170" s="135">
        <f>(S$178-S$158)/5+S166</f>
        <v>1.9</v>
      </c>
      <c r="T170" s="201">
        <f t="shared" si="50"/>
        <v>7368.4210526315792</v>
      </c>
      <c r="U170" s="76">
        <f>$C170/U169</f>
        <v>4587.4926145433874</v>
      </c>
      <c r="V170" s="57">
        <v>14000</v>
      </c>
      <c r="W170" s="135">
        <f>(W$178-W$158)/5+W166</f>
        <v>1.81</v>
      </c>
      <c r="X170" s="201">
        <f t="shared" si="51"/>
        <v>7734.8066298342537</v>
      </c>
      <c r="Y170" s="76">
        <f>$C170/Y169</f>
        <v>5153.7152073845054</v>
      </c>
      <c r="Z170" s="57">
        <v>14000</v>
      </c>
      <c r="AA170" s="135">
        <f>(AA$178-AA$158)/5+AA166</f>
        <v>1.6900000000000002</v>
      </c>
      <c r="AB170" s="201">
        <f t="shared" si="52"/>
        <v>8284.0236686390526</v>
      </c>
      <c r="AC170" s="76">
        <f>$C170/AC169</f>
        <v>5909.0928048933802</v>
      </c>
      <c r="AL170" s="23"/>
    </row>
    <row r="171" spans="1:38" x14ac:dyDescent="0.25">
      <c r="A171" s="186"/>
      <c r="B171" s="252"/>
      <c r="C171" s="13"/>
      <c r="D171" s="39">
        <f>IF(AND(D170&lt;F$5,C170&lt;F172),C170/F172*100,IF(AND(D170&lt;J$5,C170&lt;J172),C170/(F172-((D170-F$5)/(J$5-F$5))*(F172-J172))*100,IF(AND(D170&lt;N$5,C170&lt;N172),C170/(J172-((D170-J$5)/(N$5-J$5))*(J172-N172))*100,IF(AND(D170&lt;R$5,C170&lt;R172),C170/(N172-((D170-N$5)/(R$5-N$5))*(N172-R172))*100,IF(AND(D170&lt;V$5,C174&lt;V172),C170/(R172-((D170-R$5)/(V$5-R$5))*(R172-V172))*100,100)))))</f>
        <v>100</v>
      </c>
      <c r="E171" s="153" t="s">
        <v>23</v>
      </c>
      <c r="F171" s="57">
        <v>11200</v>
      </c>
      <c r="G171" s="140">
        <f>(G$179-G$163)/4+G167</f>
        <v>2.77</v>
      </c>
      <c r="H171" s="194">
        <f t="shared" si="53"/>
        <v>4043.3212996389893</v>
      </c>
      <c r="I171" s="190">
        <f>IF($C170&gt;F170,3,IF($C170&gt;F171,2,IF($C170&gt;F172,1,0)))</f>
        <v>1</v>
      </c>
      <c r="J171" s="57">
        <v>11200</v>
      </c>
      <c r="K171" s="135">
        <f>(K$179-K$159)/5+K167</f>
        <v>2.62</v>
      </c>
      <c r="L171" s="194">
        <f t="shared" si="48"/>
        <v>4274.8091603053435</v>
      </c>
      <c r="M171" s="190">
        <f>IF($C170&gt;J170,3,IF($C170&gt;J171,2,IF($C170&gt;J172,1,0)))</f>
        <v>1</v>
      </c>
      <c r="N171" s="57">
        <v>11200</v>
      </c>
      <c r="O171" s="135">
        <f>(O$179-O$159)/5+O167</f>
        <v>2.4499999999999993</v>
      </c>
      <c r="P171" s="194">
        <f t="shared" si="49"/>
        <v>4571.4285714285725</v>
      </c>
      <c r="Q171" s="190">
        <f>IF($C170&gt;N170,3,IF($C170&gt;N171,2,IF($C170&gt;N172,1,0)))</f>
        <v>1</v>
      </c>
      <c r="R171" s="57">
        <v>11200</v>
      </c>
      <c r="S171" s="135">
        <f>(S$179-S$159)/5+S167</f>
        <v>2.2499999999999996</v>
      </c>
      <c r="T171" s="201">
        <f t="shared" si="50"/>
        <v>4977.7777777777792</v>
      </c>
      <c r="U171" s="190">
        <f>IF($C170&gt;R170,3,IF($C170&gt;R171,2,IF($C170&gt;R172,1,0)))</f>
        <v>1</v>
      </c>
      <c r="V171" s="57">
        <v>11200</v>
      </c>
      <c r="W171" s="135">
        <f>(W$179-W$159)/5+W167</f>
        <v>2.02</v>
      </c>
      <c r="X171" s="201">
        <f t="shared" si="51"/>
        <v>5544.5544554455446</v>
      </c>
      <c r="Y171" s="190">
        <f>IF($C170&gt;V170,3,IF($C170&gt;V171,2,IF($C170&gt;V172,1,0)))</f>
        <v>1</v>
      </c>
      <c r="Z171" s="57">
        <v>11200</v>
      </c>
      <c r="AA171" s="135">
        <f>(AA$179-AA$159)/5+AA167</f>
        <v>1.79</v>
      </c>
      <c r="AB171" s="201">
        <f t="shared" si="52"/>
        <v>6256.9832402234633</v>
      </c>
      <c r="AC171" s="189">
        <f>IF($C170&gt;Z170,3,IF($C170&gt;Z171,2,IF($C170&gt;Z172,1,0)))</f>
        <v>1</v>
      </c>
      <c r="AL171" s="23"/>
    </row>
    <row r="172" spans="1:38" ht="15.75" thickBot="1" x14ac:dyDescent="0.3">
      <c r="A172" s="186"/>
      <c r="B172" s="253"/>
      <c r="C172" s="35"/>
      <c r="D172" s="33">
        <f>C170/D169</f>
        <v>4446.2072359087151</v>
      </c>
      <c r="E172" s="154" t="s">
        <v>7</v>
      </c>
      <c r="F172" s="146">
        <f>(F$180-F$164)/4+F168</f>
        <v>6960</v>
      </c>
      <c r="G172" s="144">
        <f>(G$180-G$164)/4+G168</f>
        <v>2.5700000000000003</v>
      </c>
      <c r="H172" s="195">
        <f t="shared" si="53"/>
        <v>2708.1712062256806</v>
      </c>
      <c r="I172" s="191">
        <f>IF(I171=1,($C170-F172)/(F171-F172),IF(I171=2,($C170-F171)/(F170-F171),IF(I171=3,($C170-F170)/(F169-F170),0)))</f>
        <v>0.60626851707469209</v>
      </c>
      <c r="J172" s="146">
        <f>(J$180-J$160)/5+J168</f>
        <v>6660</v>
      </c>
      <c r="K172" s="142">
        <f>(K$180-K$160)/5+K168</f>
        <v>2.3199999999999994</v>
      </c>
      <c r="L172" s="195">
        <f t="shared" si="48"/>
        <v>2870.6896551724144</v>
      </c>
      <c r="M172" s="191">
        <f>IF(M171=1,($C170-J172)/(J171-J172),IF(M171=2,($C170-J171)/(J170-J171),IF(M171=3,($C170-J170)/(J169-J170),0)))</f>
        <v>0.63228601594640843</v>
      </c>
      <c r="N172" s="146">
        <f>(N$180-N$160)/5+N168</f>
        <v>6240</v>
      </c>
      <c r="O172" s="142">
        <f>(O$180-O$160)/5+O168</f>
        <v>2.0299999999999994</v>
      </c>
      <c r="P172" s="195">
        <f t="shared" si="49"/>
        <v>3073.8916256157645</v>
      </c>
      <c r="Q172" s="191">
        <f>IF(Q171=1,($C170-N172)/(N171-N172),IF(Q171=2,($C170-N171)/(N170-N171),IF(Q171=3,($C170-N170)/(N169-N170),0)))</f>
        <v>0.66342308717675291</v>
      </c>
      <c r="R172" s="146">
        <f>(R$180-R$160)/5+R168</f>
        <v>5780</v>
      </c>
      <c r="S172" s="142">
        <f>(S$180-S$160)/5+S168</f>
        <v>1.6900000000000002</v>
      </c>
      <c r="T172" s="204">
        <f t="shared" si="50"/>
        <v>3420.1183431952659</v>
      </c>
      <c r="U172" s="191">
        <f>IF(U171=1,($C170-R172)/(R171-R172),IF(U171=2,($C170-R171)/(R170-R171),IF(U171=3,($C170-R170)/(R169-R170),0)))</f>
        <v>0.69198865542374433</v>
      </c>
      <c r="V172" s="146">
        <f>(V$180-V$160)/5+V168</f>
        <v>5040</v>
      </c>
      <c r="W172" s="142">
        <f>(W$180-W$160)/5+W168</f>
        <v>1.3900000000000001</v>
      </c>
      <c r="X172" s="204">
        <f t="shared" si="51"/>
        <v>3625.8992805755393</v>
      </c>
      <c r="Y172" s="191">
        <f>IF(Y171=1,($C170-V172)/(V171-V172),IF(Y171=2,($C170-V171)/(V170-V171),IF(Y171=3,($C170-V170)/(V169-V170),0)))</f>
        <v>0.72899001824621656</v>
      </c>
      <c r="Z172" s="146">
        <f>(Z$180-Z$160)/5+Z168</f>
        <v>4320</v>
      </c>
      <c r="AA172" s="142">
        <f>(AA$180-AA$160)/5+AA168</f>
        <v>1.06</v>
      </c>
      <c r="AB172" s="204">
        <f t="shared" si="52"/>
        <v>4075.4716981132074</v>
      </c>
      <c r="AC172" s="191">
        <f>IF(AC171=1,($C170-Z172)/(Z171-Z172),IF(AC171=2,($C170-Z171)/(Z170-Z171),IF(AC171=3,($C170-Z170)/(Z169-Z170),0)))</f>
        <v>0.75735152796463578</v>
      </c>
      <c r="AL172" s="23"/>
    </row>
    <row r="173" spans="1:38" x14ac:dyDescent="0.25">
      <c r="A173" s="186"/>
      <c r="B173" s="251">
        <v>-11</v>
      </c>
      <c r="C173" s="25"/>
      <c r="D173" s="31">
        <f>IF(D174&gt;V$5,(1-(D174-V$5)/(Z$5-V$5))*(Y173-AC173)+AC173,IF(D174&gt;R$5,(1-(D174-R$5)/(V$5-R$5))*(U173-Y173)+Y173,IF(D174&gt;N$5,(1-(D174-N$5)/(R$5-N$5))*(Q173-U173)+U173,IF(D174&gt;J$5,(1-(D174-J$5)/(N$5-J$5))*(M173-Q173)+Q173,IF(D174&gt;F$5,(1-(D174-F$5)/(J$5-F$5))*(I173-M173)+M173,I173)))))</f>
        <v>2.1914151583248946</v>
      </c>
      <c r="E173" s="152" t="s">
        <v>6</v>
      </c>
      <c r="F173" s="145">
        <f>(F$177-F$161)/4+F169</f>
        <v>14520</v>
      </c>
      <c r="G173" s="143">
        <f>(G$177-G$161)/4+G169</f>
        <v>2.3200000000000003</v>
      </c>
      <c r="H173" s="193">
        <f t="shared" si="53"/>
        <v>6258.6206896551721</v>
      </c>
      <c r="I173" s="16">
        <f>IF(I175=0,G176,IF(I175=1,(G175-G176)*I176+G176,IF(I175=2,(G174-G175)*I176+G175,IF(I175=3,(G173-G174)*I176+G174,G173))))</f>
        <v>2.7030270831097281</v>
      </c>
      <c r="J173" s="145">
        <f>(J$177-J$157)/5+J169</f>
        <v>14320</v>
      </c>
      <c r="K173" s="141">
        <f>(K$177-K$157)/5+K169</f>
        <v>2.1700000000000004</v>
      </c>
      <c r="L173" s="193">
        <f t="shared" si="48"/>
        <v>6599.0783410138238</v>
      </c>
      <c r="M173" s="16">
        <f>IF(M175=0,K176,IF(M175=1,(K175-K176)*M176+K176,IF(M175=2,(K174-K175)*M176+K175,IF(M175=3,(K173-K174)*M176+K174,K173))))</f>
        <v>2.5193697507223005</v>
      </c>
      <c r="N173" s="145">
        <f>(N$177-N$157)/5+N169</f>
        <v>14060</v>
      </c>
      <c r="O173" s="141">
        <f>(O$177-O$157)/5+O169</f>
        <v>2.02</v>
      </c>
      <c r="P173" s="193">
        <f t="shared" si="49"/>
        <v>6960.3960396039602</v>
      </c>
      <c r="Q173" s="16">
        <f>IF(Q175=0,O176,IF(Q175=1,(O175-O176)*Q176+O176,IF(Q175=2,(O174-O175)*Q176+O175,IF(Q175=3,(O173-O174)*Q176+O174,O173))))</f>
        <v>2.3277736038066608</v>
      </c>
      <c r="R173" s="145">
        <f>(R$177-R$157)/5+R169</f>
        <v>13820</v>
      </c>
      <c r="S173" s="141">
        <f>(S$177-S$157)/5+S169</f>
        <v>1.8300000000000003</v>
      </c>
      <c r="T173" s="203">
        <f t="shared" si="50"/>
        <v>7551.9125683060101</v>
      </c>
      <c r="U173" s="16">
        <f>IF(U175=0,S176,IF(U175=1,(S175-S176)*U176+S176,IF(U175=2,(S174-S175)*U176+S175,IF(U175=3,(S173-S174)*U176+S174,S173))))</f>
        <v>2.0974242910959902</v>
      </c>
      <c r="V173" s="145">
        <f>(V$177-V$157)/5+V169</f>
        <v>13720</v>
      </c>
      <c r="W173" s="141">
        <f>(W$177-W$157)/5+W169</f>
        <v>1.7700000000000002</v>
      </c>
      <c r="X173" s="203">
        <f t="shared" si="51"/>
        <v>7751.4124293785299</v>
      </c>
      <c r="Y173" s="16">
        <f>IF(Y175=0,W176,IF(Y175=1,(W175-W176)*Y176+W176,IF(Y175=2,(W174-W175)*Y176+W175,IF(Y175=3,(W173-W174)*Y176+W174,W173))))</f>
        <v>1.8616943444130678</v>
      </c>
      <c r="Z173" s="145">
        <f>(Z$177-Z$157)/5+Z169</f>
        <v>13640</v>
      </c>
      <c r="AA173" s="141">
        <f>(AA$177-AA$157)/5+AA169</f>
        <v>1.6600000000000004</v>
      </c>
      <c r="AB173" s="203">
        <f t="shared" si="52"/>
        <v>8216.8674698795166</v>
      </c>
      <c r="AC173" s="16">
        <f>IF(AC175=0,AA176,IF(AC175=1,(AA175-AA176)*AC176+AA176,IF(AC175=2,(AA174-AA175)*AC176+AA175,IF(AC175=3,(AA173-AA174)*AC176+AA174,AA173))))</f>
        <v>1.6122051089406462</v>
      </c>
      <c r="AE173" s="23"/>
      <c r="AF173" s="23"/>
      <c r="AG173" s="23"/>
      <c r="AH173" s="23"/>
      <c r="AI173" s="23"/>
      <c r="AJ173" s="23"/>
      <c r="AK173" s="23"/>
      <c r="AL173" s="23"/>
    </row>
    <row r="174" spans="1:38" x14ac:dyDescent="0.25">
      <c r="A174" s="186"/>
      <c r="B174" s="252"/>
      <c r="C174" s="13">
        <f>C$1/(21-E$1)*(C$153-B173)</f>
        <v>9223.1404958677685</v>
      </c>
      <c r="D174" s="32">
        <f>(C174/P$1)^(1/1.3)*50+C$153+$C$2/2+$N$2/100*5</f>
        <v>42.959818804691608</v>
      </c>
      <c r="E174" s="153" t="s">
        <v>22</v>
      </c>
      <c r="F174" s="57">
        <v>14000</v>
      </c>
      <c r="G174" s="140">
        <f>(G$178-G$162)/4+G170</f>
        <v>2.7600000000000002</v>
      </c>
      <c r="H174" s="194">
        <f t="shared" si="53"/>
        <v>5072.463768115942</v>
      </c>
      <c r="I174" s="76">
        <f>$C174/I173</f>
        <v>3412.1524543723413</v>
      </c>
      <c r="J174" s="57">
        <v>14000</v>
      </c>
      <c r="K174" s="135">
        <f>(K$178-K$158)/5+K170</f>
        <v>2.46</v>
      </c>
      <c r="L174" s="194">
        <f t="shared" si="48"/>
        <v>5691.0569105691056</v>
      </c>
      <c r="M174" s="76">
        <f>$C174/M173</f>
        <v>3660.8919723766248</v>
      </c>
      <c r="N174" s="57">
        <v>14000</v>
      </c>
      <c r="O174" s="135">
        <f>(O$178-O$158)/5+O170</f>
        <v>2.1800000000000002</v>
      </c>
      <c r="P174" s="194">
        <f t="shared" si="49"/>
        <v>6422.0183486238529</v>
      </c>
      <c r="Q174" s="76">
        <f>$C174/Q173</f>
        <v>3962.21543228472</v>
      </c>
      <c r="R174" s="57">
        <v>14000</v>
      </c>
      <c r="S174" s="135">
        <f>(S$178-S$158)/5+S170</f>
        <v>1.9</v>
      </c>
      <c r="T174" s="201">
        <f t="shared" si="50"/>
        <v>7368.4210526315792</v>
      </c>
      <c r="U174" s="76">
        <f>$C174/U173</f>
        <v>4397.3651564072898</v>
      </c>
      <c r="V174" s="57">
        <v>14000</v>
      </c>
      <c r="W174" s="135">
        <f>(W$178-W$158)/5+W170</f>
        <v>1.83</v>
      </c>
      <c r="X174" s="201">
        <f t="shared" si="51"/>
        <v>7650.2732240437153</v>
      </c>
      <c r="Y174" s="76">
        <f>$C174/Y173</f>
        <v>4954.164749732603</v>
      </c>
      <c r="Z174" s="57">
        <v>14000</v>
      </c>
      <c r="AA174" s="135">
        <f>(AA$178-AA$158)/5+AA170</f>
        <v>1.7200000000000002</v>
      </c>
      <c r="AB174" s="201">
        <f t="shared" si="52"/>
        <v>8139.5348837209294</v>
      </c>
      <c r="AC174" s="76">
        <f>$C174/AC173</f>
        <v>5720.8232654269059</v>
      </c>
      <c r="AL174" s="23"/>
    </row>
    <row r="175" spans="1:38" x14ac:dyDescent="0.25">
      <c r="A175" s="186"/>
      <c r="B175" s="252"/>
      <c r="C175" s="13"/>
      <c r="D175" s="39">
        <f>IF(AND(D174&lt;F$5,C174&lt;F176),C174/F176*100,IF(AND(D174&lt;J$5,C174&lt;J176),C174/(F176-((D174-F$5)/(J$5-F$5))*(F176-J176))*100,IF(AND(D174&lt;N$5,C174&lt;N176),C174/(J176-((D174-J$5)/(N$5-J$5))*(J176-N176))*100,IF(AND(D174&lt;R$5,C174&lt;R176),C174/(N176-((D174-N$5)/(R$5-N$5))*(N176-R176))*100,IF(AND(D174&lt;V$5,C178&lt;V176),C174/(R176-((D174-R$5)/(V$5-R$5))*(R176-V176))*100,100)))))</f>
        <v>100</v>
      </c>
      <c r="E175" s="153" t="s">
        <v>23</v>
      </c>
      <c r="F175" s="57">
        <v>11200</v>
      </c>
      <c r="G175" s="140">
        <f>(G$179-G$163)/4+G171</f>
        <v>2.81</v>
      </c>
      <c r="H175" s="194">
        <f t="shared" si="53"/>
        <v>3985.7651245551601</v>
      </c>
      <c r="I175" s="190">
        <f>IF($C174&gt;F174,3,IF($C174&gt;F175,2,IF($C174&gt;F176,1,0)))</f>
        <v>1</v>
      </c>
      <c r="J175" s="57">
        <v>11200</v>
      </c>
      <c r="K175" s="135">
        <f>(K$179-K$159)/5+K171</f>
        <v>2.66</v>
      </c>
      <c r="L175" s="194">
        <f t="shared" si="48"/>
        <v>4210.5263157894733</v>
      </c>
      <c r="M175" s="190">
        <f>IF($C174&gt;J174,3,IF($C174&gt;J175,2,IF($C174&gt;J176,1,0)))</f>
        <v>1</v>
      </c>
      <c r="N175" s="57">
        <v>11200</v>
      </c>
      <c r="O175" s="135">
        <f>(O$179-O$159)/5+O171</f>
        <v>2.4999999999999991</v>
      </c>
      <c r="P175" s="194">
        <f t="shared" si="49"/>
        <v>4480.0000000000018</v>
      </c>
      <c r="Q175" s="190">
        <f>IF($C174&gt;N174,3,IF($C174&gt;N175,2,IF($C174&gt;N176,1,0)))</f>
        <v>1</v>
      </c>
      <c r="R175" s="57">
        <v>11200</v>
      </c>
      <c r="S175" s="135">
        <f>(S$179-S$159)/5+S171</f>
        <v>2.2999999999999994</v>
      </c>
      <c r="T175" s="201">
        <f t="shared" si="50"/>
        <v>4869.5652173913059</v>
      </c>
      <c r="U175" s="190">
        <f>IF($C174&gt;R174,3,IF($C174&gt;R175,2,IF($C174&gt;R176,1,0)))</f>
        <v>1</v>
      </c>
      <c r="V175" s="57">
        <v>11200</v>
      </c>
      <c r="W175" s="135">
        <f>(W$179-W$159)/5+W171</f>
        <v>2.06</v>
      </c>
      <c r="X175" s="201">
        <f t="shared" si="51"/>
        <v>5436.8932038834946</v>
      </c>
      <c r="Y175" s="190">
        <f>IF($C174&gt;V174,3,IF($C174&gt;V175,2,IF($C174&gt;V176,1,0)))</f>
        <v>1</v>
      </c>
      <c r="Z175" s="57">
        <v>11200</v>
      </c>
      <c r="AA175" s="135">
        <f>(AA$179-AA$159)/5+AA171</f>
        <v>1.82</v>
      </c>
      <c r="AB175" s="201">
        <f t="shared" si="52"/>
        <v>6153.8461538461534</v>
      </c>
      <c r="AC175" s="189">
        <f>IF($C174&gt;Z174,3,IF($C174&gt;Z175,2,IF($C174&gt;Z176,1,0)))</f>
        <v>1</v>
      </c>
      <c r="AL175" s="23"/>
    </row>
    <row r="176" spans="1:38" ht="15.75" thickBot="1" x14ac:dyDescent="0.3">
      <c r="A176" s="186"/>
      <c r="B176" s="253"/>
      <c r="C176" s="14"/>
      <c r="D176" s="33">
        <f>C174/D173</f>
        <v>4208.7600155681521</v>
      </c>
      <c r="E176" s="154" t="s">
        <v>7</v>
      </c>
      <c r="F176" s="146">
        <f>(F$180-F$164)/4+F172</f>
        <v>6580</v>
      </c>
      <c r="G176" s="144">
        <f>(G$180-G$164)/4+G172</f>
        <v>2.5600000000000005</v>
      </c>
      <c r="H176" s="195">
        <f t="shared" si="53"/>
        <v>2570.3124999999995</v>
      </c>
      <c r="I176" s="191">
        <f>IF(I175=1,($C174-F176)/(F175-F176),IF(I175=2,($C174-F175)/(F174-F175),IF(I175=3,($C174-F174)/(F173-F174),0)))</f>
        <v>0.5721083324389109</v>
      </c>
      <c r="J176" s="146">
        <f>(J$180-J$160)/5+J172</f>
        <v>6280</v>
      </c>
      <c r="K176" s="142">
        <f>(K$180-K$160)/5+K172</f>
        <v>2.3099999999999992</v>
      </c>
      <c r="L176" s="195">
        <f t="shared" si="48"/>
        <v>2718.6147186147195</v>
      </c>
      <c r="M176" s="191">
        <f>IF(M175=1,($C174-J176)/(J175-J176),IF(M175=2,($C174-J175)/(J174-J175),IF(M175=3,($C174-J174)/(J173-J174),0)))</f>
        <v>0.59819928777800169</v>
      </c>
      <c r="N176" s="146">
        <f>(N$180-N$160)/5+N172</f>
        <v>5920</v>
      </c>
      <c r="O176" s="142">
        <f>(O$180-O$160)/5+O172</f>
        <v>2.0399999999999991</v>
      </c>
      <c r="P176" s="195">
        <f t="shared" si="49"/>
        <v>2901.9607843137269</v>
      </c>
      <c r="Q176" s="191">
        <f>IF(Q175=1,($C174-N176)/(N175-N176),IF(Q175=2,($C174-N175)/(N174-N175),IF(Q175=3,($C174-N174)/(N173-N174),0)))</f>
        <v>0.62559479088404712</v>
      </c>
      <c r="R176" s="146">
        <f>(R$180-R$160)/5+R172</f>
        <v>5540</v>
      </c>
      <c r="S176" s="142">
        <f>(S$180-S$160)/5+S172</f>
        <v>1.7200000000000002</v>
      </c>
      <c r="T176" s="204">
        <f t="shared" si="50"/>
        <v>3220.9302325581393</v>
      </c>
      <c r="U176" s="191">
        <f>IF(U175=1,($C174-R176)/(R175-R176),IF(U175=2,($C174-R175)/(R174-R175),IF(U175=3,($C174-R174)/(R173-R174),0)))</f>
        <v>0.65073153637239722</v>
      </c>
      <c r="V176" s="146">
        <f>(V$180-V$160)/5+V172</f>
        <v>4820</v>
      </c>
      <c r="W176" s="142">
        <f>(W$180-W$160)/5+W172</f>
        <v>1.4200000000000002</v>
      </c>
      <c r="X176" s="204">
        <f t="shared" si="51"/>
        <v>3394.3661971830984</v>
      </c>
      <c r="Y176" s="191">
        <f>IF(Y175=1,($C174-V176)/(V175-V176),IF(Y175=2,($C174-V175)/(V174-V175),IF(Y175=3,($C174-V174)/(V173-V174),0)))</f>
        <v>0.69014741314541828</v>
      </c>
      <c r="Z176" s="146">
        <f>(Z$180-Z$160)/5+Z172</f>
        <v>4160</v>
      </c>
      <c r="AA176" s="142">
        <f>(AA$180-AA$160)/5+AA172</f>
        <v>1.08</v>
      </c>
      <c r="AB176" s="204">
        <f t="shared" si="52"/>
        <v>3851.8518518518517</v>
      </c>
      <c r="AC176" s="191">
        <f>IF(AC175=1,($C174-Z176)/(Z175-Z176),IF(AC175=2,($C174-Z175)/(Z174-Z175),IF(AC175=3,($C174-Z174)/(Z173-Z174),0)))</f>
        <v>0.71919609316303534</v>
      </c>
      <c r="AL176" s="23"/>
    </row>
    <row r="177" spans="1:38" x14ac:dyDescent="0.25">
      <c r="A177" s="186"/>
      <c r="B177" s="251">
        <v>-10</v>
      </c>
      <c r="C177" s="34"/>
      <c r="D177" s="31">
        <f>IF(D178&gt;V$5,(1-(D178-V$5)/(Z$5-V$5))*(Y177-AC177)+AC177,IF(D178&gt;R$5,(1-(D178-R$5)/(V$5-R$5))*(U177-Y177)+Y177,IF(D178&gt;N$5,(1-(D178-N$5)/(R$5-N$5))*(Q177-U177)+U177,IF(D178&gt;J$5,(1-(D178-J$5)/(N$5-J$5))*(M177-Q177)+Q177,IF(D178&gt;F$5,(1-(D178-F$5)/(J$5-F$5))*(I177-M177)+M177,I177)))))</f>
        <v>2.2390386496612242</v>
      </c>
      <c r="E177" s="152" t="s">
        <v>6</v>
      </c>
      <c r="F177" s="56">
        <v>14600</v>
      </c>
      <c r="G177" s="94">
        <v>2.4</v>
      </c>
      <c r="H177" s="193">
        <f t="shared" si="53"/>
        <v>6083.3333333333339</v>
      </c>
      <c r="I177" s="16">
        <f>IF(I179=0,G180,IF(I179=1,(G179-G180)*I180+G180,IF(I179=2,(G178-G179)*I180+G179,IF(I179=3,(G177-G178)*I180+G178,G177))))</f>
        <v>2.7129421487603307</v>
      </c>
      <c r="J177" s="56">
        <v>14400</v>
      </c>
      <c r="K177" s="4">
        <v>2.25</v>
      </c>
      <c r="L177" s="193">
        <f t="shared" si="48"/>
        <v>6400</v>
      </c>
      <c r="M177" s="16">
        <f>IF(M179=0,K180,IF(M179=1,(K179-K180)*M180+K180,IF(M179=2,(K178-K179)*M180+K179,IF(M179=3,(K177-K178)*M180+K178,K177))))</f>
        <v>2.5276001871199125</v>
      </c>
      <c r="N177" s="56">
        <v>14200</v>
      </c>
      <c r="O177" s="4">
        <v>2.1</v>
      </c>
      <c r="P177" s="193">
        <f t="shared" si="49"/>
        <v>6761.9047619047615</v>
      </c>
      <c r="Q177" s="16">
        <f>IF(Q179=0,O180,IF(Q179=1,(O179-O180)*Q180+O180,IF(Q179=2,(O178-O179)*Q180+O179,IF(Q179=3,(O177-O178)*Q180+O178,O177))))</f>
        <v>2.3460448642266822</v>
      </c>
      <c r="R177" s="56">
        <v>14000</v>
      </c>
      <c r="S177" s="4">
        <v>1.9</v>
      </c>
      <c r="T177" s="203">
        <f t="shared" si="50"/>
        <v>7368.4210526315792</v>
      </c>
      <c r="U177" s="16">
        <f>IF(U179=0,S180,IF(U179=1,(S179-S180)*U180+S180,IF(U179=2,(S178-S179)*U180+S179,IF(U179=3,(S177-S178)*U180+S178,S177))))</f>
        <v>2.1176985572208995</v>
      </c>
      <c r="V177" s="56">
        <v>14000</v>
      </c>
      <c r="W177" s="4">
        <v>1.85</v>
      </c>
      <c r="X177" s="203">
        <f t="shared" si="51"/>
        <v>7567.5675675675675</v>
      </c>
      <c r="Y177" s="16">
        <f>IF(Y179=0,W180,IF(Y179=1,(W179-W180)*Y180+W180,IF(Y179=2,(W178-W179)*Y180+W179,IF(Y179=3,(W177-W178)*Y180+W178,W177))))</f>
        <v>1.8750313047833709</v>
      </c>
      <c r="Z177" s="56">
        <v>14000</v>
      </c>
      <c r="AA177" s="4">
        <v>1.75</v>
      </c>
      <c r="AB177" s="193">
        <f t="shared" si="52"/>
        <v>8000</v>
      </c>
      <c r="AC177" s="16">
        <f>IF(AC179=0,AA180,IF(AC179=1,(AA179-AA180)*AC180+AA180,IF(AC179=2,(AA178-AA179)*AC180+AA179,IF(AC179=3,(AA177-AA178)*AC180+AA178,AA177))))</f>
        <v>1.6120523415977961</v>
      </c>
      <c r="AE177" s="23"/>
      <c r="AF177" s="23"/>
      <c r="AG177" s="23"/>
      <c r="AH177" s="23"/>
      <c r="AI177" s="23"/>
      <c r="AJ177" s="23"/>
      <c r="AK177" s="23"/>
      <c r="AL177" s="23"/>
    </row>
    <row r="178" spans="1:38" x14ac:dyDescent="0.25">
      <c r="A178" s="186"/>
      <c r="B178" s="252"/>
      <c r="C178" s="13">
        <f>C$1/(21-E$1)*(C$153-B177)</f>
        <v>8915.7024793388427</v>
      </c>
      <c r="D178" s="32">
        <f>(C178/P$1)^(1/1.3)*50+C$153+$C$2/2+$N$2/100*5</f>
        <v>42.343068647980104</v>
      </c>
      <c r="E178" s="153" t="s">
        <v>22</v>
      </c>
      <c r="F178" s="57">
        <v>14000</v>
      </c>
      <c r="G178" s="91">
        <v>2.8</v>
      </c>
      <c r="H178" s="194">
        <f t="shared" si="53"/>
        <v>5000</v>
      </c>
      <c r="I178" s="76">
        <f>$C178/I177</f>
        <v>3286.3592330609931</v>
      </c>
      <c r="J178" s="57">
        <v>14000</v>
      </c>
      <c r="K178" s="6">
        <v>2.5</v>
      </c>
      <c r="L178" s="194">
        <f t="shared" si="48"/>
        <v>5600</v>
      </c>
      <c r="M178" s="76">
        <f>$C178/M177</f>
        <v>3527.3389061969833</v>
      </c>
      <c r="N178" s="57">
        <v>14000</v>
      </c>
      <c r="O178" s="6">
        <v>2.2000000000000002</v>
      </c>
      <c r="P178" s="194">
        <f t="shared" si="49"/>
        <v>6363.6363636363631</v>
      </c>
      <c r="Q178" s="76">
        <f>$C178/Q177</f>
        <v>3800.3120124804996</v>
      </c>
      <c r="R178" s="57">
        <v>14000</v>
      </c>
      <c r="S178" s="6">
        <v>1.9</v>
      </c>
      <c r="T178" s="201">
        <f t="shared" si="50"/>
        <v>7368.4210526315792</v>
      </c>
      <c r="U178" s="76">
        <f>$C178/U177</f>
        <v>4210.0904535908585</v>
      </c>
      <c r="V178" s="57">
        <v>14000</v>
      </c>
      <c r="W178" s="6">
        <v>1.85</v>
      </c>
      <c r="X178" s="201">
        <f t="shared" si="51"/>
        <v>7567.5675675675675</v>
      </c>
      <c r="Y178" s="76">
        <f>$C178/Y177</f>
        <v>4754.9619340189665</v>
      </c>
      <c r="Z178" s="57">
        <v>14000</v>
      </c>
      <c r="AA178" s="6">
        <v>1.75</v>
      </c>
      <c r="AB178" s="194">
        <f t="shared" si="52"/>
        <v>8000</v>
      </c>
      <c r="AC178" s="76">
        <f>$C178/AC177</f>
        <v>5530.6532233947109</v>
      </c>
      <c r="AL178" s="23"/>
    </row>
    <row r="179" spans="1:38" x14ac:dyDescent="0.25">
      <c r="A179" s="186"/>
      <c r="B179" s="252"/>
      <c r="C179" s="13"/>
      <c r="D179" s="39">
        <f>IF(AND(D178&lt;F$5,C178&lt;F180),C178/F180*100,IF(AND(D178&lt;J$5,C178&lt;J180),C178/(F180-((D178-F$5)/(J$5-F$5))*(F180-J180))*100,IF(AND(D178&lt;N$5,C178&lt;N180),C178/(J180-((D178-J$5)/(N$5-J$5))*(J180-N180))*100,IF(AND(D178&lt;R$5,C178&lt;R180),C178/(N180-((D178-N$5)/(R$5-N$5))*(N180-R180))*100,IF(AND(D178&lt;V$5,C182&lt;V180),C178/(R180-((D178-R$5)/(V$5-R$5))*(R180-V180))*100,100)))))</f>
        <v>100</v>
      </c>
      <c r="E179" s="153" t="s">
        <v>23</v>
      </c>
      <c r="F179" s="57">
        <v>11200</v>
      </c>
      <c r="G179" s="91">
        <v>2.85</v>
      </c>
      <c r="H179" s="194">
        <f t="shared" si="53"/>
        <v>3929.8245614035086</v>
      </c>
      <c r="I179" s="192">
        <f>IF($C178&gt;F178,3,IF($C178&gt;F179,2,IF($C178&gt;F180,1,0)))</f>
        <v>1</v>
      </c>
      <c r="J179" s="57">
        <v>11200</v>
      </c>
      <c r="K179" s="6">
        <v>2.7</v>
      </c>
      <c r="L179" s="194">
        <f t="shared" si="48"/>
        <v>4148.1481481481478</v>
      </c>
      <c r="M179" s="192">
        <f>IF($C178&gt;J178,3,IF($C178&gt;J179,2,IF($C178&gt;J180,1,0)))</f>
        <v>1</v>
      </c>
      <c r="N179" s="57">
        <v>11200</v>
      </c>
      <c r="O179" s="6">
        <v>2.5499999999999998</v>
      </c>
      <c r="P179" s="194">
        <f t="shared" si="49"/>
        <v>4392.1568627450979</v>
      </c>
      <c r="Q179" s="192">
        <f>IF($C178&gt;N178,3,IF($C178&gt;N179,2,IF($C178&gt;N180,1,0)))</f>
        <v>1</v>
      </c>
      <c r="R179" s="57">
        <v>11200</v>
      </c>
      <c r="S179" s="6">
        <v>2.35</v>
      </c>
      <c r="T179" s="201">
        <f t="shared" si="50"/>
        <v>4765.9574468085102</v>
      </c>
      <c r="U179" s="192">
        <f>IF($C178&gt;R178,3,IF($C178&gt;R179,2,IF($C178&gt;R180,1,0)))</f>
        <v>1</v>
      </c>
      <c r="V179" s="57">
        <v>11200</v>
      </c>
      <c r="W179" s="6">
        <v>2.1</v>
      </c>
      <c r="X179" s="201">
        <f t="shared" si="51"/>
        <v>5333.333333333333</v>
      </c>
      <c r="Y179" s="192">
        <f>IF($C178&gt;V178,3,IF($C178&gt;V179,2,IF($C178&gt;V180,1,0)))</f>
        <v>1</v>
      </c>
      <c r="Z179" s="57">
        <v>11200</v>
      </c>
      <c r="AA179" s="6">
        <v>1.85</v>
      </c>
      <c r="AB179" s="201">
        <f t="shared" si="52"/>
        <v>6054.0540540540542</v>
      </c>
      <c r="AC179" s="189">
        <f>IF($C178&gt;Z178,3,IF($C178&gt;Z179,2,IF($C178&gt;Z180,1,0)))</f>
        <v>1</v>
      </c>
      <c r="AL179" s="23"/>
    </row>
    <row r="180" spans="1:38" ht="15.75" thickBot="1" x14ac:dyDescent="0.3">
      <c r="A180" s="186"/>
      <c r="B180" s="253"/>
      <c r="C180" s="35"/>
      <c r="D180" s="33">
        <f>C178/D177</f>
        <v>3981.933264389083</v>
      </c>
      <c r="E180" s="154" t="s">
        <v>7</v>
      </c>
      <c r="F180" s="58">
        <v>6200</v>
      </c>
      <c r="G180" s="93">
        <v>2.5499999999999998</v>
      </c>
      <c r="H180" s="195">
        <f t="shared" si="53"/>
        <v>2431.372549019608</v>
      </c>
      <c r="I180" s="191">
        <f>IF(I179=1,($C178-F180)/(F179-F180),IF(I179=2,($C178-F179)/(F178-F179),IF(I179=3,($C178-F178)/(F177-F178),0)))</f>
        <v>0.54314049586776858</v>
      </c>
      <c r="J180" s="58">
        <v>5900</v>
      </c>
      <c r="K180" s="8">
        <v>2.2999999999999998</v>
      </c>
      <c r="L180" s="195">
        <f t="shared" si="48"/>
        <v>2565.217391304348</v>
      </c>
      <c r="M180" s="191">
        <f>IF(M179=1,($C178-J180)/(J179-J180),IF(M179=2,($C178-J179)/(J178-J179),IF(M179=3,($C178-J178)/(J177-J178),0)))</f>
        <v>0.56900046779978164</v>
      </c>
      <c r="N180" s="58">
        <v>5600</v>
      </c>
      <c r="O180" s="8">
        <v>2.0499999999999998</v>
      </c>
      <c r="P180" s="195">
        <f t="shared" si="49"/>
        <v>2731.707317073171</v>
      </c>
      <c r="Q180" s="191">
        <f>IF(Q179=1,($C178-N180)/(N179-N180),IF(Q179=2,($C178-N179)/(N178-N179),IF(Q179=3,($C178-N178)/(N177-N178),0)))</f>
        <v>0.59208972845336483</v>
      </c>
      <c r="R180" s="58">
        <v>5300</v>
      </c>
      <c r="S180" s="8">
        <v>1.75</v>
      </c>
      <c r="T180" s="204">
        <f t="shared" si="50"/>
        <v>3028.5714285714284</v>
      </c>
      <c r="U180" s="191">
        <f>IF(U179=1,($C178-R180)/(R179-R180),IF(U179=2,($C178-R179)/(R178-R179),IF(U179=3,($C178-R178)/(R177-R178),0)))</f>
        <v>0.6128309287014988</v>
      </c>
      <c r="V180" s="58">
        <v>4600</v>
      </c>
      <c r="W180" s="8">
        <v>1.45</v>
      </c>
      <c r="X180" s="204">
        <f t="shared" si="51"/>
        <v>3172.4137931034484</v>
      </c>
      <c r="Y180" s="191">
        <f>IF(Y179=1,($C178-V180)/(V179-V180),IF(Y179=2,($C178-V179)/(V178-V179),IF(Y179=3,($C178-V178)/(V177-V178),0)))</f>
        <v>0.65389431505133977</v>
      </c>
      <c r="Z180" s="58">
        <v>4000</v>
      </c>
      <c r="AA180" s="8">
        <v>1.1000000000000001</v>
      </c>
      <c r="AB180" s="204">
        <f t="shared" si="52"/>
        <v>3636.363636363636</v>
      </c>
      <c r="AC180" s="191">
        <f>IF(AC179=1,($C178-Z180)/(Z179-Z180),IF(AC179=2,($C178-Z179)/(Z178-Z179),IF(AC179=3,($C178-Z178)/(Z177-Z178),0)))</f>
        <v>0.68273645546372819</v>
      </c>
      <c r="AL180" s="23"/>
    </row>
    <row r="181" spans="1:38" x14ac:dyDescent="0.25">
      <c r="A181" s="186"/>
      <c r="B181" s="251">
        <v>-9</v>
      </c>
      <c r="C181" s="25"/>
      <c r="D181" s="31">
        <f>IF(D182&gt;V$5,(1-(D182-V$5)/(Z$5-V$5))*(Y181-AC181)+AC181,IF(D182&gt;R$5,(1-(D182-R$5)/(V$5-R$5))*(U181-Y181)+Y181,IF(D182&gt;N$5,(1-(D182-N$5)/(R$5-N$5))*(Q181-U181)+U181,IF(D182&gt;J$5,(1-(D182-J$5)/(N$5-J$5))*(M181-Q181)+Q181,IF(D182&gt;F$5,(1-(D182-F$5)/(J$5-F$5))*(I181-M181)+M181,I181)))))</f>
        <v>2.2981783041776365</v>
      </c>
      <c r="E181" s="152" t="s">
        <v>6</v>
      </c>
      <c r="F181" s="147">
        <f>(F$189-F$177)/3+F177</f>
        <v>15100</v>
      </c>
      <c r="G181" s="143">
        <f>(G$189-G$177)/3+G177</f>
        <v>2.5</v>
      </c>
      <c r="H181" s="193">
        <f t="shared" si="53"/>
        <v>6040</v>
      </c>
      <c r="I181" s="16">
        <f>IF(I183=0,G184,IF(I183=1,(G183-G184)*I184+G184,IF(I183=2,(G182-G183)*I184+G183,IF(I183=3,(G181-G182)*I184+G182,G181))))</f>
        <v>2.9511378608216554</v>
      </c>
      <c r="J181" s="147">
        <f>(J$189-J$177)/3+J177</f>
        <v>14900</v>
      </c>
      <c r="K181" s="143">
        <f>(K$189-K$177)/3+K177</f>
        <v>2.3333333333333335</v>
      </c>
      <c r="L181" s="193">
        <f t="shared" si="48"/>
        <v>6385.7142857142853</v>
      </c>
      <c r="M181" s="16">
        <f>IF(M183=0,K184,IF(M183=1,(K183-K184)*M184+K184,IF(M183=2,(K182-K183)*M184+K183,IF(M183=3,(K181-K182)*M184+K182,K181))))</f>
        <v>2.5743151638963693</v>
      </c>
      <c r="N181" s="147">
        <f>(N$189-N$177)/3+N177</f>
        <v>14700</v>
      </c>
      <c r="O181" s="143">
        <f>(O$189-O$177)/3+O177</f>
        <v>2.1666666666666665</v>
      </c>
      <c r="P181" s="193">
        <f t="shared" si="49"/>
        <v>6784.6153846153848</v>
      </c>
      <c r="Q181" s="16">
        <f>IF(Q183=0,O184,IF(Q183=1,(O183-O184)*Q184+O184,IF(Q183=2,(O182-O183)*Q184+O183,IF(Q183=3,(O181-O182)*Q184+O182,O181))))</f>
        <v>2.3772128398610612</v>
      </c>
      <c r="R181" s="147">
        <f>(R$189-R$177)/3+R177</f>
        <v>14500</v>
      </c>
      <c r="S181" s="143">
        <f>(S$189-S$177)/3+S177</f>
        <v>1.9666666666666666</v>
      </c>
      <c r="T181" s="203">
        <f t="shared" si="50"/>
        <v>7372.8813559322034</v>
      </c>
      <c r="U181" s="16">
        <f>IF(U183=0,S184,IF(U183=1,(S183-S184)*U184+S184,IF(U183=2,(S182-S183)*U184+S183,IF(U183=3,(S181-S182)*U184+S182,S181))))</f>
        <v>2.1476468029578077</v>
      </c>
      <c r="V181" s="147">
        <f>(V$189-V$177)/3+V177</f>
        <v>14233.333333333334</v>
      </c>
      <c r="W181" s="143">
        <f>(W$189-W$177)/3+W177</f>
        <v>1.9166666666666667</v>
      </c>
      <c r="X181" s="203">
        <f t="shared" si="51"/>
        <v>7426.086956521739</v>
      </c>
      <c r="Y181" s="16">
        <f>IF(Y183=0,W184,IF(Y183=1,(W183-W184)*Y184+W184,IF(Y183=2,(W182-W183)*Y184+W183,IF(Y183=3,(W181-W182)*Y184+W182,W181))))</f>
        <v>1.9050010595465139</v>
      </c>
      <c r="Z181" s="147">
        <f>(Z$189-Z$177)/3+Z177</f>
        <v>14000</v>
      </c>
      <c r="AA181" s="143">
        <f>(AA$189-AA$177)/3+AA177</f>
        <v>1.8166666666666667</v>
      </c>
      <c r="AB181" s="203">
        <f t="shared" si="52"/>
        <v>7706.4220183486241</v>
      </c>
      <c r="AC181" s="16">
        <f>IF(AC183=0,AA184,IF(AC183=1,(AA183-AA184)*AC184+AA184,IF(AC183=2,(AA182-AA183)*AC184+AA183,IF(AC183=3,(AA181-AA182)*AC184+AA182,AA181))))</f>
        <v>1.6511221303948576</v>
      </c>
      <c r="AE181" s="23"/>
      <c r="AF181" s="23"/>
      <c r="AG181" s="23"/>
      <c r="AH181" s="23"/>
      <c r="AI181" s="23"/>
      <c r="AJ181" s="23"/>
      <c r="AK181" s="23"/>
      <c r="AL181" s="23"/>
    </row>
    <row r="182" spans="1:38" x14ac:dyDescent="0.25">
      <c r="A182" s="186"/>
      <c r="B182" s="252"/>
      <c r="C182" s="13">
        <f>C$1/(21-E$1)*(C$153-B181)</f>
        <v>8608.2644628099169</v>
      </c>
      <c r="D182" s="32">
        <f>(C182/P$1)^(1/1.3)*50+C$153+$C$2/2+$N$2/100*5</f>
        <v>41.721389991951042</v>
      </c>
      <c r="E182" s="153" t="s">
        <v>22</v>
      </c>
      <c r="F182" s="57">
        <v>14000</v>
      </c>
      <c r="G182" s="140">
        <f>(G$190-G$178)/3+G178</f>
        <v>2.8833333333333333</v>
      </c>
      <c r="H182" s="194">
        <f t="shared" si="53"/>
        <v>4855.4913294797689</v>
      </c>
      <c r="I182" s="76">
        <f>$C182/I181</f>
        <v>2916.9306446474193</v>
      </c>
      <c r="J182" s="57">
        <v>14000</v>
      </c>
      <c r="K182" s="140">
        <f>(K$190-K$178)/3+K178</f>
        <v>2.6</v>
      </c>
      <c r="L182" s="194">
        <f t="shared" si="48"/>
        <v>5384.6153846153848</v>
      </c>
      <c r="M182" s="76">
        <f>$C182/M181</f>
        <v>3343.9046560953439</v>
      </c>
      <c r="N182" s="57">
        <v>14000</v>
      </c>
      <c r="O182" s="140">
        <f>(O$190-O$178)/3+O178</f>
        <v>2.3166666666666669</v>
      </c>
      <c r="P182" s="194">
        <f t="shared" si="49"/>
        <v>6043.1654676258986</v>
      </c>
      <c r="Q182" s="76">
        <f>$C182/Q181</f>
        <v>3621.1584921916524</v>
      </c>
      <c r="R182" s="57">
        <v>14000</v>
      </c>
      <c r="S182" s="140">
        <f>(S$190-S$178)/3+S178</f>
        <v>2.0333333333333332</v>
      </c>
      <c r="T182" s="201">
        <f t="shared" si="50"/>
        <v>6885.245901639345</v>
      </c>
      <c r="U182" s="76">
        <f>$C182/U181</f>
        <v>4008.2309860980586</v>
      </c>
      <c r="V182" s="57">
        <v>14000</v>
      </c>
      <c r="W182" s="140">
        <f>(W$190-W$178)/3+W178</f>
        <v>1.95</v>
      </c>
      <c r="X182" s="201">
        <f t="shared" si="51"/>
        <v>7179.4871794871797</v>
      </c>
      <c r="Y182" s="76">
        <f>$C182/Y181</f>
        <v>4518.771482919341</v>
      </c>
      <c r="Z182" s="57">
        <v>14000</v>
      </c>
      <c r="AA182" s="140">
        <f>(AA$190-AA$178)/3+AA178</f>
        <v>1.8166666666666667</v>
      </c>
      <c r="AB182" s="201">
        <f t="shared" si="52"/>
        <v>7706.4220183486241</v>
      </c>
      <c r="AC182" s="76">
        <f>$C182/AC181</f>
        <v>5213.5843281025454</v>
      </c>
      <c r="AL182" s="23"/>
    </row>
    <row r="183" spans="1:38" x14ac:dyDescent="0.25">
      <c r="A183" s="186"/>
      <c r="B183" s="252"/>
      <c r="C183" s="13"/>
      <c r="D183" s="39">
        <f>IF(AND(D182&lt;F$5,C182&lt;F184),C182/F184*100,IF(AND(D182&lt;J$5,C182&lt;J184),C182/(F184-((D182-F$5)/(J$5-F$5))*(F184-J184))*100,IF(AND(D182&lt;N$5,C182&lt;N184),C182/(J184-((D182-J$5)/(N$5-J$5))*(J184-N184))*100,IF(AND(D182&lt;R$5,C182&lt;R184),C182/(N184-((D182-N$5)/(R$5-N$5))*(N184-R184))*100,IF(AND(D182&lt;V$5,C186&lt;V184),C182/(R184-((D182-R$5)/(V$5-R$5))*(R184-V184))*100,100)))))</f>
        <v>100</v>
      </c>
      <c r="E183" s="153" t="s">
        <v>23</v>
      </c>
      <c r="F183" s="57">
        <v>11200</v>
      </c>
      <c r="G183" s="140">
        <f>(G$191-G$179)/3+G179</f>
        <v>2.9833333333333334</v>
      </c>
      <c r="H183" s="194">
        <f t="shared" si="53"/>
        <v>3754.1899441340784</v>
      </c>
      <c r="I183" s="190">
        <f>IF($C182&gt;F182,3,IF($C182&gt;F183,2,IF($C182&gt;F184,1,0)))</f>
        <v>1</v>
      </c>
      <c r="J183" s="57">
        <v>11200</v>
      </c>
      <c r="K183" s="140">
        <f>(K$191-K$179)/3+K179</f>
        <v>2.8000000000000003</v>
      </c>
      <c r="L183" s="194">
        <f t="shared" si="48"/>
        <v>3999.9999999999995</v>
      </c>
      <c r="M183" s="190">
        <f>IF($C182&gt;J182,3,IF($C182&gt;J183,2,IF($C182&gt;J184,1,0)))</f>
        <v>1</v>
      </c>
      <c r="N183" s="57">
        <v>11200</v>
      </c>
      <c r="O183" s="140">
        <f>(O$191-O$179)/3+O179</f>
        <v>2.6166666666666667</v>
      </c>
      <c r="P183" s="194">
        <f t="shared" si="49"/>
        <v>4280.2547770700639</v>
      </c>
      <c r="Q183" s="190">
        <f>IF($C182&gt;N182,3,IF($C182&gt;N183,2,IF($C182&gt;N184,1,0)))</f>
        <v>1</v>
      </c>
      <c r="R183" s="57">
        <v>11200</v>
      </c>
      <c r="S183" s="140">
        <f>(S$191-S$179)/3+S179</f>
        <v>2.4</v>
      </c>
      <c r="T183" s="201">
        <f t="shared" si="50"/>
        <v>4666.666666666667</v>
      </c>
      <c r="U183" s="190">
        <f>IF($C182&gt;R182,3,IF($C182&gt;R183,2,IF($C182&gt;R184,1,0)))</f>
        <v>1</v>
      </c>
      <c r="V183" s="57">
        <v>11200</v>
      </c>
      <c r="W183" s="140">
        <f>(W$191-W$179)/3+W179</f>
        <v>2.1666666666666665</v>
      </c>
      <c r="X183" s="201">
        <f t="shared" si="51"/>
        <v>5169.2307692307695</v>
      </c>
      <c r="Y183" s="190">
        <f>IF($C182&gt;V182,3,IF($C182&gt;V183,2,IF($C182&gt;V184,1,0)))</f>
        <v>1</v>
      </c>
      <c r="Z183" s="57">
        <v>11200</v>
      </c>
      <c r="AA183" s="140">
        <f>(AA$191-AA$179)/3+AA179</f>
        <v>1.9333333333333333</v>
      </c>
      <c r="AB183" s="201">
        <f t="shared" si="52"/>
        <v>5793.1034482758623</v>
      </c>
      <c r="AC183" s="189">
        <f>IF($C182&gt;Z182,3,IF($C182&gt;Z183,2,IF($C182&gt;Z184,1,0)))</f>
        <v>1</v>
      </c>
      <c r="AL183" s="23"/>
    </row>
    <row r="184" spans="1:38" ht="15.75" thickBot="1" x14ac:dyDescent="0.3">
      <c r="A184" s="186"/>
      <c r="B184" s="253"/>
      <c r="C184" s="14"/>
      <c r="D184" s="33">
        <f>C182/D181</f>
        <v>3745.6904223496426</v>
      </c>
      <c r="E184" s="154" t="s">
        <v>7</v>
      </c>
      <c r="F184" s="148">
        <f>(F$192-F$180)/3+F180</f>
        <v>5833.333333333333</v>
      </c>
      <c r="G184" s="144">
        <f>(G$192-G$180)/3+G180</f>
        <v>2.9166666666666665</v>
      </c>
      <c r="H184" s="195">
        <f t="shared" si="53"/>
        <v>2000</v>
      </c>
      <c r="I184" s="191">
        <f>IF(I183=1,($C182-F184)/(F183-F184),IF(I183=2,($C182-F183)/(F182-F183),IF(I183=3,($C182-F182)/(F181-F182),0)))</f>
        <v>0.51706791232482929</v>
      </c>
      <c r="J184" s="148">
        <f>(J$192-J$180)/3+J180</f>
        <v>5266.666666666667</v>
      </c>
      <c r="K184" s="144">
        <f>(K$192-K$180)/3+K180</f>
        <v>2.2833333333333332</v>
      </c>
      <c r="L184" s="195">
        <f t="shared" si="48"/>
        <v>2306.5693430656938</v>
      </c>
      <c r="M184" s="191">
        <f>IF(M183=1,($C182-J184)/(J183-J184),IF(M183=2,($C182-J183)/(J182-J183),IF(M183=3,($C182-J182)/(J181-J182),0)))</f>
        <v>0.56319063979942419</v>
      </c>
      <c r="N184" s="148">
        <f>(N$192-N$180)/3+N180</f>
        <v>5066.666666666667</v>
      </c>
      <c r="O184" s="144">
        <f>(O$192-O$180)/3+O180</f>
        <v>2.0499999999999998</v>
      </c>
      <c r="P184" s="195">
        <f t="shared" si="49"/>
        <v>2471.5447154471549</v>
      </c>
      <c r="Q184" s="191">
        <f>IF(Q183=1,($C182-N184)/(N183-N184),IF(Q183=2,($C182-N183)/(N182-N183),IF(Q183=3,($C182-N182)/(N181-N182),0)))</f>
        <v>0.57743442328422556</v>
      </c>
      <c r="R184" s="148">
        <f>(R$192-R$180)/3+R180</f>
        <v>4866.666666666667</v>
      </c>
      <c r="S184" s="144">
        <f>(S$192-S$180)/3+S180</f>
        <v>1.7833333333333334</v>
      </c>
      <c r="T184" s="204">
        <f t="shared" si="50"/>
        <v>2728.9719626168226</v>
      </c>
      <c r="U184" s="191">
        <f>IF(U183=1,($C182-R184)/(R183-R184),IF(U183=2,($C182-R183)/(R182-R183),IF(U183=3,($C182-R182)/(R181-R182),0)))</f>
        <v>0.59077859939103949</v>
      </c>
      <c r="V184" s="148">
        <f>(V$192-V$180)/3+V180</f>
        <v>4266.666666666667</v>
      </c>
      <c r="W184" s="144">
        <f>(W$192-W$180)/3+W180</f>
        <v>1.4666666666666666</v>
      </c>
      <c r="X184" s="204">
        <f t="shared" si="51"/>
        <v>2909.0909090909095</v>
      </c>
      <c r="Y184" s="191">
        <f>IF(Y183=1,($C182-V184)/(V183-V184),IF(Y183=2,($C182-V183)/(V182-V183),IF(Y183=3,($C182-V182)/(V181-V182),0)))</f>
        <v>0.62619198982835333</v>
      </c>
      <c r="Z184" s="148">
        <f>(Z$192-Z$180)/3+Z180</f>
        <v>3700</v>
      </c>
      <c r="AA184" s="144">
        <f>(AA$192-AA$180)/3+AA180</f>
        <v>1.1166666666666667</v>
      </c>
      <c r="AB184" s="204">
        <f t="shared" si="52"/>
        <v>3313.4328358208954</v>
      </c>
      <c r="AC184" s="191">
        <f>IF(AC183=1,($C182-Z184)/(Z183-Z184),IF(AC183=2,($C182-Z183)/(Z182-Z183),IF(AC183=3,($C182-Z182)/(Z181-Z182),0)))</f>
        <v>0.65443526170798894</v>
      </c>
      <c r="AL184" s="23"/>
    </row>
    <row r="185" spans="1:38" x14ac:dyDescent="0.25">
      <c r="A185" s="186"/>
      <c r="B185" s="251">
        <v>-8</v>
      </c>
      <c r="C185" s="34"/>
      <c r="D185" s="31">
        <f>IF(D186&gt;V$5,(1-(D186-V$5)/(Z$5-V$5))*(Y185-AC185)+AC185,IF(D186&gt;R$5,(1-(D186-R$5)/(V$5-R$5))*(U185-Y185)+Y185,IF(D186&gt;N$5,(1-(D186-N$5)/(R$5-N$5))*(Q185-U185)+U185,IF(D186&gt;J$5,(1-(D186-J$5)/(N$5-J$5))*(M185-Q185)+Q185,IF(D186&gt;F$5,(1-(D186-F$5)/(J$5-F$5))*(I185-M185)+M185,I185)))))</f>
        <v>2.3577231706187187</v>
      </c>
      <c r="E185" s="152" t="s">
        <v>6</v>
      </c>
      <c r="F185" s="147">
        <f>(F$189-F$177)/3+F181</f>
        <v>15600</v>
      </c>
      <c r="G185" s="143">
        <f>(G$189-G$177)/3+G181</f>
        <v>2.6</v>
      </c>
      <c r="H185" s="193">
        <f t="shared" si="53"/>
        <v>6000</v>
      </c>
      <c r="I185" s="16">
        <f>IF(I187=0,G188,IF(I187=1,(G187-G188)*I188+G188,IF(I187=2,(G186-G187)*I188+G187,IF(I187=3,(G185-G186)*I188+G186,G185))))</f>
        <v>3.2009449676468704</v>
      </c>
      <c r="J185" s="147">
        <f>(J$189-J$177)/3+J181</f>
        <v>15400</v>
      </c>
      <c r="K185" s="143">
        <f>(K$189-K$177)/3+K181</f>
        <v>2.416666666666667</v>
      </c>
      <c r="L185" s="193">
        <f t="shared" si="48"/>
        <v>6372.4137931034475</v>
      </c>
      <c r="M185" s="16">
        <f>IF(M187=0,K188,IF(M187=1,(K187-K188)*M188+K188,IF(M187=2,(K186-K187)*M188+K187,IF(M187=3,(K185-K186)*M188+K186,K185))))</f>
        <v>2.6203842765448675</v>
      </c>
      <c r="N185" s="147">
        <f>(N$189-N$177)/3+N181</f>
        <v>15200</v>
      </c>
      <c r="O185" s="143">
        <f>(O$189-O$177)/3+O181</f>
        <v>2.2333333333333329</v>
      </c>
      <c r="P185" s="193">
        <f t="shared" si="49"/>
        <v>6805.9701492537324</v>
      </c>
      <c r="Q185" s="16">
        <f>IF(Q187=0,O188,IF(Q187=1,(O187-O188)*Q188+O188,IF(Q187=2,(O186-O187)*Q188+O187,IF(Q187=3,(O185-O186)*Q188+O186,O185))))</f>
        <v>2.4079118457300277</v>
      </c>
      <c r="R185" s="147">
        <f>(R$189-R$177)/3+R181</f>
        <v>15000</v>
      </c>
      <c r="S185" s="143">
        <f>(S$189-S$177)/3+S181</f>
        <v>2.0333333333333332</v>
      </c>
      <c r="T185" s="203">
        <f t="shared" si="50"/>
        <v>7377.0491803278692</v>
      </c>
      <c r="U185" s="16">
        <f>IF(U187=0,S188,IF(U187=1,(S187-S188)*U188+S188,IF(U187=2,(S186-S187)*U188+S187,IF(U187=3,(S185-S186)*U188+S186,S185))))</f>
        <v>2.1786487806863981</v>
      </c>
      <c r="V185" s="147">
        <f>(V$189-V$177)/3+V181</f>
        <v>14466.666666666668</v>
      </c>
      <c r="W185" s="143">
        <f>(W$189-W$177)/3+W181</f>
        <v>1.9833333333333334</v>
      </c>
      <c r="X185" s="193">
        <f t="shared" si="51"/>
        <v>7294.1176470588243</v>
      </c>
      <c r="Y185" s="16">
        <f>IF(Y187=0,W188,IF(Y187=1,(W187-W188)*Y188+W188,IF(Y187=2,(W186-W187)*Y188+W187,IF(Y187=3,(W185-W186)*Y188+W186,W185))))</f>
        <v>1.9341067050825178</v>
      </c>
      <c r="Z185" s="147">
        <f>(Z$189-Z$177)/3+Z181</f>
        <v>14000</v>
      </c>
      <c r="AA185" s="143">
        <f>(AA$189-AA$177)/3+AA181</f>
        <v>1.8833333333333333</v>
      </c>
      <c r="AB185" s="203">
        <f t="shared" si="52"/>
        <v>7433.6283185840712</v>
      </c>
      <c r="AC185" s="16">
        <f>IF(AC187=0,AA188,IF(AC187=1,(AA187-AA188)*AC188+AA188,IF(AC187=2,(AA186-AA187)*AC188+AA187,IF(AC187=3,(AA185-AA186)*AC188+AA186,AA185))))</f>
        <v>1.6883414565232746</v>
      </c>
      <c r="AE185" s="23"/>
      <c r="AF185" s="23"/>
      <c r="AG185" s="23"/>
      <c r="AH185" s="23"/>
      <c r="AI185" s="23"/>
      <c r="AJ185" s="23"/>
      <c r="AK185" s="23"/>
      <c r="AL185" s="23"/>
    </row>
    <row r="186" spans="1:38" x14ac:dyDescent="0.25">
      <c r="A186" s="186"/>
      <c r="B186" s="252"/>
      <c r="C186" s="13">
        <f>C$1/(21-E$1)*(C$153-B185)</f>
        <v>8300.8264462809911</v>
      </c>
      <c r="D186" s="32">
        <f>(C186/P$1)^(1/1.3)*50+C$153+$C$2/2+$N$2/100*5</f>
        <v>41.094565212712261</v>
      </c>
      <c r="E186" s="153" t="s">
        <v>22</v>
      </c>
      <c r="F186" s="57">
        <v>14000</v>
      </c>
      <c r="G186" s="140">
        <f>(G$190-G$178)/3+G182</f>
        <v>2.9666666666666668</v>
      </c>
      <c r="H186" s="194">
        <f t="shared" si="53"/>
        <v>4719.1011235955057</v>
      </c>
      <c r="I186" s="76">
        <f>$C186/I185</f>
        <v>2593.2424737633733</v>
      </c>
      <c r="J186" s="57">
        <v>14000</v>
      </c>
      <c r="K186" s="140">
        <f>(K$190-K$178)/3+K182</f>
        <v>2.7</v>
      </c>
      <c r="L186" s="194">
        <f t="shared" si="48"/>
        <v>5185.1851851851852</v>
      </c>
      <c r="M186" s="76">
        <f>$C186/M185</f>
        <v>3167.7897477030065</v>
      </c>
      <c r="N186" s="57">
        <v>14000</v>
      </c>
      <c r="O186" s="140">
        <f>(O$190-O$178)/3+O182</f>
        <v>2.4333333333333336</v>
      </c>
      <c r="P186" s="194">
        <f t="shared" si="49"/>
        <v>5753.4246575342459</v>
      </c>
      <c r="Q186" s="76">
        <f>$C186/Q185</f>
        <v>3447.3132648111364</v>
      </c>
      <c r="R186" s="57">
        <v>14000</v>
      </c>
      <c r="S186" s="140">
        <f>(S$190-S$178)/3+S182</f>
        <v>2.1666666666666665</v>
      </c>
      <c r="T186" s="201">
        <f t="shared" si="50"/>
        <v>6461.5384615384619</v>
      </c>
      <c r="U186" s="76">
        <f>$C186/U185</f>
        <v>3810.080137683211</v>
      </c>
      <c r="V186" s="57">
        <v>14000</v>
      </c>
      <c r="W186" s="140">
        <f>(W$190-W$178)/3+W182</f>
        <v>2.0499999999999998</v>
      </c>
      <c r="X186" s="201">
        <f t="shared" si="51"/>
        <v>6829.2682926829275</v>
      </c>
      <c r="Y186" s="76">
        <f>$C186/Y185</f>
        <v>4291.8141095668452</v>
      </c>
      <c r="Z186" s="57">
        <v>14000</v>
      </c>
      <c r="AA186" s="140">
        <f>(AA$190-AA$178)/3+AA182</f>
        <v>1.8833333333333333</v>
      </c>
      <c r="AB186" s="201">
        <f t="shared" si="52"/>
        <v>7433.6283185840712</v>
      </c>
      <c r="AC186" s="76">
        <f>$C186/AC185</f>
        <v>4916.5566682076906</v>
      </c>
      <c r="AL186" s="23"/>
    </row>
    <row r="187" spans="1:38" x14ac:dyDescent="0.25">
      <c r="A187" s="186"/>
      <c r="B187" s="252"/>
      <c r="C187" s="13"/>
      <c r="D187" s="39">
        <f>IF(AND(D186&lt;F$5,C186&lt;F188),C186/F188*100,IF(AND(D186&lt;J$5,C186&lt;J188),C186/(F188-((D186-F$5)/(J$5-F$5))*(F188-J188))*100,IF(AND(D186&lt;N$5,C186&lt;N188),C186/(J188-((D186-J$5)/(N$5-J$5))*(J188-N188))*100,IF(AND(D186&lt;R$5,C186&lt;R188),C186/(N188-((D186-N$5)/(R$5-N$5))*(N188-R188))*100,IF(AND(D186&lt;V$5,C190&lt;V188),C186/(R188-((D186-R$5)/(V$5-R$5))*(R188-V188))*100,100)))))</f>
        <v>100</v>
      </c>
      <c r="E187" s="153" t="s">
        <v>23</v>
      </c>
      <c r="F187" s="57">
        <v>11200</v>
      </c>
      <c r="G187" s="140">
        <f>(G$191-G$179)/3+G183</f>
        <v>3.1166666666666667</v>
      </c>
      <c r="H187" s="194">
        <f t="shared" si="53"/>
        <v>3593.5828877005347</v>
      </c>
      <c r="I187" s="190">
        <f>IF($C186&gt;F186,3,IF($C186&gt;F187,2,IF($C186&gt;F188,1,0)))</f>
        <v>1</v>
      </c>
      <c r="J187" s="57">
        <v>11200</v>
      </c>
      <c r="K187" s="140">
        <f>(K$191-K$179)/3+K183</f>
        <v>2.9000000000000004</v>
      </c>
      <c r="L187" s="194">
        <f t="shared" si="48"/>
        <v>3862.0689655172409</v>
      </c>
      <c r="M187" s="190">
        <f>IF($C186&gt;J186,3,IF($C186&gt;J187,2,IF($C186&gt;J188,1,0)))</f>
        <v>1</v>
      </c>
      <c r="N187" s="57">
        <v>11200</v>
      </c>
      <c r="O187" s="140">
        <f>(O$191-O$179)/3+O183</f>
        <v>2.6833333333333336</v>
      </c>
      <c r="P187" s="194">
        <f t="shared" si="49"/>
        <v>4173.9130434782601</v>
      </c>
      <c r="Q187" s="190">
        <f>IF($C186&gt;N186,3,IF($C186&gt;N187,2,IF($C186&gt;N188,1,0)))</f>
        <v>1</v>
      </c>
      <c r="R187" s="57">
        <v>11200</v>
      </c>
      <c r="S187" s="140">
        <f>(S$191-S$179)/3+S183</f>
        <v>2.4499999999999997</v>
      </c>
      <c r="T187" s="201">
        <f t="shared" si="50"/>
        <v>4571.4285714285716</v>
      </c>
      <c r="U187" s="190">
        <f>IF($C186&gt;R186,3,IF($C186&gt;R187,2,IF($C186&gt;R188,1,0)))</f>
        <v>1</v>
      </c>
      <c r="V187" s="57">
        <v>11200</v>
      </c>
      <c r="W187" s="140">
        <f>(W$191-W$179)/3+W183</f>
        <v>2.2333333333333329</v>
      </c>
      <c r="X187" s="201">
        <f t="shared" si="51"/>
        <v>5014.9253731343297</v>
      </c>
      <c r="Y187" s="190">
        <f>IF($C186&gt;V186,3,IF($C186&gt;V187,2,IF($C186&gt;V188,1,0)))</f>
        <v>1</v>
      </c>
      <c r="Z187" s="57">
        <v>11200</v>
      </c>
      <c r="AA187" s="140">
        <f>(AA$191-AA$179)/3+AA183</f>
        <v>2.0166666666666666</v>
      </c>
      <c r="AB187" s="201">
        <f t="shared" si="52"/>
        <v>5553.7190082644629</v>
      </c>
      <c r="AC187" s="189">
        <f>IF($C186&gt;Z186,3,IF($C186&gt;Z187,2,IF($C186&gt;Z188,1,0)))</f>
        <v>1</v>
      </c>
      <c r="AL187" s="23"/>
    </row>
    <row r="188" spans="1:38" ht="15.75" thickBot="1" x14ac:dyDescent="0.3">
      <c r="A188" s="186"/>
      <c r="B188" s="253"/>
      <c r="C188" s="35"/>
      <c r="D188" s="33">
        <f>C186/D185</f>
        <v>3520.6959619872041</v>
      </c>
      <c r="E188" s="154" t="s">
        <v>7</v>
      </c>
      <c r="F188" s="148">
        <f>(F$192-F$180)/3+F184</f>
        <v>5466.6666666666661</v>
      </c>
      <c r="G188" s="144">
        <f>(G$192-G$180)/3+G184</f>
        <v>3.2833333333333332</v>
      </c>
      <c r="H188" s="195">
        <f t="shared" si="53"/>
        <v>1664.9746192893399</v>
      </c>
      <c r="I188" s="191">
        <f>IF(I187=1,($C186-F188)/(F187-F188),IF(I187=2,($C186-F187)/(F186-F187),IF(I187=3,($C186-F186)/(F185-F186),0)))</f>
        <v>0.4943301941187776</v>
      </c>
      <c r="J188" s="148">
        <f>(J$192-J$180)/3+J184</f>
        <v>4633.3333333333339</v>
      </c>
      <c r="K188" s="144">
        <f>(K$192-K$180)/3+K184</f>
        <v>2.2666666666666666</v>
      </c>
      <c r="L188" s="195">
        <f t="shared" si="48"/>
        <v>2044.1176470588239</v>
      </c>
      <c r="M188" s="191">
        <f>IF(M187=1,($C186-J188)/(J187-J188),IF(M187=2,($C186-J187)/(J186-J187),IF(M187=3,($C186-J186)/(J185-J186),0)))</f>
        <v>0.55850148928136922</v>
      </c>
      <c r="N188" s="148">
        <f>(N$192-N$180)/3+N184</f>
        <v>4533.3333333333339</v>
      </c>
      <c r="O188" s="144">
        <f>(O$192-O$180)/3+O184</f>
        <v>2.0499999999999998</v>
      </c>
      <c r="P188" s="195">
        <f t="shared" si="49"/>
        <v>2211.3821138211388</v>
      </c>
      <c r="Q188" s="191">
        <f>IF(Q187=1,($C186-N188)/(N187-N188),IF(Q187=2,($C186-N187)/(N186-N187),IF(Q187=3,($C186-N186)/(N185-N186),0)))</f>
        <v>0.56512396694214861</v>
      </c>
      <c r="R188" s="148">
        <f>(R$192-R$180)/3+R184</f>
        <v>4433.3333333333339</v>
      </c>
      <c r="S188" s="144">
        <f>(S$192-S$180)/3+S184</f>
        <v>1.8166666666666669</v>
      </c>
      <c r="T188" s="204">
        <f t="shared" si="50"/>
        <v>2440.3669724770643</v>
      </c>
      <c r="U188" s="191">
        <f>IF(U187=1,($C186-R188)/(R187-R188),IF(U187=2,($C186-R187)/(R186-R187),IF(U187=3,($C186-R186)/(R185-R186),0)))</f>
        <v>0.57155070634694449</v>
      </c>
      <c r="V188" s="148">
        <f>(V$192-V$180)/3+V184</f>
        <v>3933.3333333333335</v>
      </c>
      <c r="W188" s="144">
        <f>(W$192-W$180)/3+W184</f>
        <v>1.4833333333333332</v>
      </c>
      <c r="X188" s="204">
        <f t="shared" si="51"/>
        <v>2651.6853932584272</v>
      </c>
      <c r="Y188" s="191">
        <f>IF(Y187=1,($C186-V188)/(V187-V188),IF(Y187=2,($C186-V187)/(V186-V187),IF(Y187=3,($C186-V186)/(V185-V186),0)))</f>
        <v>0.6010311623322464</v>
      </c>
      <c r="Z188" s="148">
        <f>(Z$192-Z$180)/3+Z184</f>
        <v>3400</v>
      </c>
      <c r="AA188" s="144">
        <f>(AA$192-AA$180)/3+AA184</f>
        <v>1.1333333333333333</v>
      </c>
      <c r="AB188" s="204">
        <f t="shared" si="52"/>
        <v>3000</v>
      </c>
      <c r="AC188" s="191">
        <f>IF(AC187=1,($C186-Z188)/(Z187-Z188),IF(AC187=2,($C186-Z187)/(Z186-Z187),IF(AC187=3,($C186-Z186)/(Z185-Z186),0)))</f>
        <v>0.62831108285653736</v>
      </c>
      <c r="AL188" s="23"/>
    </row>
    <row r="189" spans="1:38" x14ac:dyDescent="0.25">
      <c r="A189" s="186"/>
      <c r="B189" s="251">
        <v>-7</v>
      </c>
      <c r="C189" s="25"/>
      <c r="D189" s="31">
        <f>IF(D190&gt;V$5,(1-(D190-V$5)/(Z$5-V$5))*(Y189-AC189)+AC189,IF(D190&gt;R$5,(1-(D190-R$5)/(V$5-R$5))*(U189-Y189)+Y189,IF(D190&gt;N$5,(1-(D190-N$5)/(R$5-N$5))*(Q189-U189)+U189,IF(D190&gt;J$5,(1-(D190-J$5)/(N$5-J$5))*(M189-Q189)+Q189,IF(D190&gt;F$5,(1-(D190-F$5)/(J$5-F$5))*(I189-M189)+M189,I189)))))</f>
        <v>2.4171873393713001</v>
      </c>
      <c r="E189" s="152" t="s">
        <v>6</v>
      </c>
      <c r="F189" s="56">
        <v>16100</v>
      </c>
      <c r="G189" s="94">
        <v>2.7</v>
      </c>
      <c r="H189" s="193">
        <f t="shared" si="53"/>
        <v>5962.9629629629626</v>
      </c>
      <c r="I189" s="16">
        <f>IF(I191=0,G192,IF(I191=1,(G191-G192)*I192+G192,IF(I191=2,(G190-G191)*I192+G191,IF(I191=3,(G189-G190)*I192+G190,G189))))</f>
        <v>3.4602696111637989</v>
      </c>
      <c r="J189" s="56">
        <v>15900</v>
      </c>
      <c r="K189" s="4">
        <v>2.5</v>
      </c>
      <c r="L189" s="193">
        <f t="shared" si="48"/>
        <v>6360</v>
      </c>
      <c r="M189" s="16">
        <f>IF(M191=0,K192,IF(M191=1,(K191-K192)*M192+K192,IF(M191=2,(K190-K191)*M192+K191,IF(M191=3,(K189-K190)*M192+K190,K189))))</f>
        <v>2.6659779614325068</v>
      </c>
      <c r="N189" s="56">
        <v>15700</v>
      </c>
      <c r="O189" s="4">
        <v>2.2999999999999998</v>
      </c>
      <c r="P189" s="193">
        <f t="shared" si="49"/>
        <v>6826.0869565217399</v>
      </c>
      <c r="Q189" s="16">
        <f>IF(Q191=0,O192,IF(Q191=1,(O191-O192)*Q192+O192,IF(Q191=2,(O190-O191)*Q192+O191,IF(Q191=3,(O189-O190)*Q192+O190,O189))))</f>
        <v>2.4382460973370064</v>
      </c>
      <c r="R189" s="56">
        <v>15500</v>
      </c>
      <c r="S189" s="4">
        <v>2.1</v>
      </c>
      <c r="T189" s="203">
        <f t="shared" si="50"/>
        <v>7380.9523809523807</v>
      </c>
      <c r="U189" s="16">
        <f>IF(U191=0,S192,IF(U191=1,(S191-S192)*U192+S192,IF(U191=2,(S190-S191)*U192+S191,IF(U191=3,(S189-S190)*U192+S190,S189))))</f>
        <v>2.210514233241506</v>
      </c>
      <c r="V189" s="56">
        <v>14700</v>
      </c>
      <c r="W189" s="4">
        <v>2.0499999999999998</v>
      </c>
      <c r="X189" s="203">
        <f t="shared" si="51"/>
        <v>7170.7317073170734</v>
      </c>
      <c r="Y189" s="16">
        <f>IF(Y191=0,W192,IF(Y191=1,(W191-W192)*Y192+W192,IF(Y191=2,(W190-W191)*Y192+W191,IF(Y191=3,(W189-W190)*Y192+W190,W189))))</f>
        <v>1.9624619399739016</v>
      </c>
      <c r="Z189" s="56">
        <v>14000</v>
      </c>
      <c r="AA189" s="4">
        <v>1.95</v>
      </c>
      <c r="AB189" s="203">
        <f t="shared" si="52"/>
        <v>7179.4871794871797</v>
      </c>
      <c r="AC189" s="16">
        <f>IF(AC191=0,AA192,IF(AC191=1,(AA191-AA192)*AC192+AA192,IF(AC191=2,(AA190-AA191)*AC192+AA191,IF(AC191=3,(AA189-AA190)*AC192+AA190,AA189))))</f>
        <v>1.7239159269462299</v>
      </c>
      <c r="AE189" s="23"/>
      <c r="AF189" s="23"/>
      <c r="AG189" s="23"/>
      <c r="AH189" s="23"/>
      <c r="AI189" s="23"/>
      <c r="AJ189" s="23"/>
      <c r="AK189" s="23"/>
      <c r="AL189" s="23"/>
    </row>
    <row r="190" spans="1:38" x14ac:dyDescent="0.25">
      <c r="A190" s="186"/>
      <c r="B190" s="252"/>
      <c r="C190" s="13">
        <f>C$1/(21-E$1)*(C$153-B189)</f>
        <v>7993.3884297520663</v>
      </c>
      <c r="D190" s="32">
        <f>(C190/P$1)^(1/1.3)*50+C$153+$C$2/2+$N$2/100*5</f>
        <v>40.462358617432542</v>
      </c>
      <c r="E190" s="153" t="s">
        <v>22</v>
      </c>
      <c r="F190" s="57">
        <v>14000</v>
      </c>
      <c r="G190" s="91">
        <v>3.05</v>
      </c>
      <c r="H190" s="194">
        <f t="shared" si="53"/>
        <v>4590.1639344262294</v>
      </c>
      <c r="I190" s="76">
        <f>$C190/I189</f>
        <v>2310.0478656238683</v>
      </c>
      <c r="J190" s="57">
        <v>14000</v>
      </c>
      <c r="K190" s="6">
        <v>2.8</v>
      </c>
      <c r="L190" s="194">
        <f t="shared" si="48"/>
        <v>5000</v>
      </c>
      <c r="M190" s="76">
        <f>$C190/M189</f>
        <v>2998.295014208215</v>
      </c>
      <c r="N190" s="57">
        <v>14000</v>
      </c>
      <c r="O190" s="6">
        <v>2.5499999999999998</v>
      </c>
      <c r="P190" s="194">
        <f t="shared" si="49"/>
        <v>5490.1960784313733</v>
      </c>
      <c r="Q190" s="76">
        <f>$C190/Q189</f>
        <v>3278.3353733170138</v>
      </c>
      <c r="R190" s="57">
        <v>14000</v>
      </c>
      <c r="S190" s="6">
        <v>2.2999999999999998</v>
      </c>
      <c r="T190" s="201">
        <f t="shared" si="50"/>
        <v>6086.9565217391309</v>
      </c>
      <c r="U190" s="76">
        <f>$C190/U189</f>
        <v>3616.0764357669541</v>
      </c>
      <c r="V190" s="57">
        <v>14000</v>
      </c>
      <c r="W190" s="6">
        <v>2.15</v>
      </c>
      <c r="X190" s="201">
        <f t="shared" si="51"/>
        <v>6511.6279069767443</v>
      </c>
      <c r="Y190" s="76">
        <f>$C190/Y189</f>
        <v>4073.1431611144362</v>
      </c>
      <c r="Z190" s="57">
        <v>14000</v>
      </c>
      <c r="AA190" s="6">
        <v>1.95</v>
      </c>
      <c r="AB190" s="201">
        <f t="shared" si="52"/>
        <v>7179.4871794871797</v>
      </c>
      <c r="AC190" s="76">
        <f>$C190/AC189</f>
        <v>4636.7623297684086</v>
      </c>
      <c r="AL190" s="23"/>
    </row>
    <row r="191" spans="1:38" x14ac:dyDescent="0.25">
      <c r="A191" s="186"/>
      <c r="B191" s="252"/>
      <c r="C191" s="13"/>
      <c r="D191" s="39">
        <f>IF(AND(D190&lt;F$5,C190&lt;F192),C190/F192*100,IF(AND(D190&lt;J$5,C190&lt;J192),C190/(F192-((D190-F$5)/(J$5-F$5))*(F192-J192))*100,IF(AND(D190&lt;N$5,C190&lt;N192),C190/(J192-((D190-J$5)/(N$5-J$5))*(J192-N192))*100,IF(AND(D190&lt;R$5,C190&lt;R192),C190/(N192-((D190-N$5)/(R$5-N$5))*(N192-R192))*100,IF(AND(D190&lt;V$5,C194&lt;V192),C190/(R192-((D190-R$5)/(V$5-R$5))*(R192-V192))*100,100)))))</f>
        <v>100</v>
      </c>
      <c r="E191" s="153" t="s">
        <v>23</v>
      </c>
      <c r="F191" s="57">
        <v>11200</v>
      </c>
      <c r="G191" s="91">
        <v>3.25</v>
      </c>
      <c r="H191" s="194">
        <f t="shared" si="53"/>
        <v>3446.1538461538462</v>
      </c>
      <c r="I191" s="192">
        <f>IF($C190&gt;F190,3,IF($C190&gt;F191,2,IF($C190&gt;F192,1,0)))</f>
        <v>1</v>
      </c>
      <c r="J191" s="57">
        <v>11200</v>
      </c>
      <c r="K191" s="6">
        <v>3</v>
      </c>
      <c r="L191" s="194">
        <f t="shared" si="48"/>
        <v>3733.3333333333335</v>
      </c>
      <c r="M191" s="192">
        <f>IF($C190&gt;J190,3,IF($C190&gt;J191,2,IF($C190&gt;J192,1,0)))</f>
        <v>1</v>
      </c>
      <c r="N191" s="57">
        <v>11200</v>
      </c>
      <c r="O191" s="6">
        <v>2.75</v>
      </c>
      <c r="P191" s="194">
        <f t="shared" si="49"/>
        <v>4072.7272727272725</v>
      </c>
      <c r="Q191" s="192">
        <f>IF($C190&gt;N190,3,IF($C190&gt;N191,2,IF($C190&gt;N192,1,0)))</f>
        <v>1</v>
      </c>
      <c r="R191" s="57">
        <v>11200</v>
      </c>
      <c r="S191" s="6">
        <v>2.5</v>
      </c>
      <c r="T191" s="201">
        <f t="shared" si="50"/>
        <v>4480</v>
      </c>
      <c r="U191" s="192">
        <f>IF($C190&gt;R190,3,IF($C190&gt;R191,2,IF($C190&gt;R192,1,0)))</f>
        <v>1</v>
      </c>
      <c r="V191" s="57">
        <v>11200</v>
      </c>
      <c r="W191" s="6">
        <v>2.2999999999999998</v>
      </c>
      <c r="X191" s="201">
        <f t="shared" si="51"/>
        <v>4869.5652173913049</v>
      </c>
      <c r="Y191" s="192">
        <f>IF($C190&gt;V190,3,IF($C190&gt;V191,2,IF($C190&gt;V192,1,0)))</f>
        <v>1</v>
      </c>
      <c r="Z191" s="57">
        <v>11200</v>
      </c>
      <c r="AA191" s="6">
        <v>2.1</v>
      </c>
      <c r="AB191" s="201">
        <f t="shared" si="52"/>
        <v>5333.333333333333</v>
      </c>
      <c r="AC191" s="189">
        <f>IF($C190&gt;Z190,3,IF($C190&gt;Z191,2,IF($C190&gt;Z192,1,0)))</f>
        <v>1</v>
      </c>
      <c r="AL191" s="23"/>
    </row>
    <row r="192" spans="1:38" ht="15.75" thickBot="1" x14ac:dyDescent="0.3">
      <c r="A192" s="186"/>
      <c r="B192" s="253"/>
      <c r="C192" s="14"/>
      <c r="D192" s="33">
        <f>C190/D189</f>
        <v>3306.8965319961967</v>
      </c>
      <c r="E192" s="154" t="s">
        <v>7</v>
      </c>
      <c r="F192" s="58">
        <v>5100</v>
      </c>
      <c r="G192" s="93">
        <v>3.65</v>
      </c>
      <c r="H192" s="195">
        <f t="shared" si="53"/>
        <v>1397.2602739726028</v>
      </c>
      <c r="I192" s="191">
        <f>IF(I191=1,($C190-F192)/(F191-F192),IF(I191=2,($C190-F191)/(F190-F191),IF(I191=3,($C190-F190)/(F189-F190),0)))</f>
        <v>0.47432597209050265</v>
      </c>
      <c r="J192" s="58">
        <v>4000</v>
      </c>
      <c r="K192" s="8">
        <v>2.25</v>
      </c>
      <c r="L192" s="195">
        <f t="shared" si="48"/>
        <v>1777.7777777777778</v>
      </c>
      <c r="M192" s="191">
        <f>IF(M191=1,($C190-J192)/(J191-J192),IF(M191=2,($C190-J191)/(J190-J191),IF(M191=3,($C190-J190)/(J189-J190),0)))</f>
        <v>0.55463728191000916</v>
      </c>
      <c r="N192" s="58">
        <v>4000</v>
      </c>
      <c r="O192" s="8">
        <v>2.0499999999999998</v>
      </c>
      <c r="P192" s="195">
        <f t="shared" si="49"/>
        <v>1951.2195121951222</v>
      </c>
      <c r="Q192" s="191">
        <f>IF(Q191=1,($C190-N192)/(N191-N192),IF(Q191=2,($C190-N191)/(N190-N191),IF(Q191=3,($C190-N190)/(N189-N190),0)))</f>
        <v>0.55463728191000916</v>
      </c>
      <c r="R192" s="58">
        <v>4000</v>
      </c>
      <c r="S192" s="8">
        <v>1.85</v>
      </c>
      <c r="T192" s="204">
        <f t="shared" si="50"/>
        <v>2162.1621621621621</v>
      </c>
      <c r="U192" s="191">
        <f>IF(U191=1,($C190-R192)/(R191-R192),IF(U191=2,($C190-R191)/(R190-R191),IF(U191=3,($C190-R190)/(R189-R190),0)))</f>
        <v>0.55463728191000916</v>
      </c>
      <c r="V192" s="58">
        <v>3600</v>
      </c>
      <c r="W192" s="8">
        <v>1.5</v>
      </c>
      <c r="X192" s="195">
        <f t="shared" si="51"/>
        <v>2400</v>
      </c>
      <c r="Y192" s="191">
        <f>IF(Y191=1,($C190-V192)/(V191-V192),IF(Y191=2,($C190-V191)/(V190-V191),IF(Y191=3,($C190-V190)/(V189-V190),0)))</f>
        <v>0.57807742496737713</v>
      </c>
      <c r="Z192" s="58">
        <v>3100</v>
      </c>
      <c r="AA192" s="8">
        <v>1.1499999999999999</v>
      </c>
      <c r="AB192" s="204">
        <f t="shared" si="52"/>
        <v>2695.6521739130435</v>
      </c>
      <c r="AC192" s="191">
        <f>IF(AC191=1,($C190-Z192)/(Z191-Z192),IF(AC191=2,($C190-Z191)/(Z190-Z191),IF(AC191=3,($C190-Z190)/(Z189-Z190),0)))</f>
        <v>0.60412202836445261</v>
      </c>
      <c r="AL192" s="23"/>
    </row>
    <row r="193" spans="1:38" x14ac:dyDescent="0.25">
      <c r="A193" s="186"/>
      <c r="B193" s="251">
        <v>-6</v>
      </c>
      <c r="C193" s="34"/>
      <c r="D193" s="31">
        <f>IF(D194&gt;V$5,(1-(D194-V$5)/(Z$5-V$5))*(Y193-AC193)+AC193,IF(D194&gt;R$5,(1-(D194-R$5)/(V$5-R$5))*(U193-Y193)+Y193,IF(D194&gt;N$5,(1-(D194-N$5)/(R$5-N$5))*(Q193-U193)+U193,IF(D194&gt;J$5,(1-(D194-J$5)/(N$5-J$5))*(M193-Q193)+Q193,IF(D194&gt;F$5,(1-(D194-F$5)/(J$5-F$5))*(I193-M193)+M193,I193)))))</f>
        <v>2.493216135366807</v>
      </c>
      <c r="E193" s="152" t="s">
        <v>6</v>
      </c>
      <c r="F193" s="147">
        <f>(F$225-F$189)/9+F189</f>
        <v>16144.444444444445</v>
      </c>
      <c r="G193" s="143">
        <f>(G$225-G$189)/9+G189</f>
        <v>2.7611111111111111</v>
      </c>
      <c r="H193" s="193">
        <f t="shared" si="53"/>
        <v>5847.082494969819</v>
      </c>
      <c r="I193" s="16">
        <f>IF(I195=0,G196,IF(I195=1,(G195-G196)*I196+G196,IF(I195=2,(G194-G195)*I196+G195,IF(I195=3,(G193-G194)*I196+G194,G193))))</f>
        <v>3.5366813185329229</v>
      </c>
      <c r="J193" s="147">
        <f>(J$225-J$189)/9+J189</f>
        <v>15944.444444444445</v>
      </c>
      <c r="K193" s="143">
        <f>(K$225-K$189)/9+K189</f>
        <v>2.5555555555555554</v>
      </c>
      <c r="L193" s="193">
        <f t="shared" si="48"/>
        <v>6239.1304347826099</v>
      </c>
      <c r="M193" s="16">
        <f>IF(M195=0,K196,IF(M195=1,(K195-K196)*M196+K196,IF(M195=2,(K194-K195)*M196+K195,IF(M195=3,(K193-K194)*M196+K194,K193))))</f>
        <v>2.7272421662032049</v>
      </c>
      <c r="N193" s="147">
        <f>(N$225-N$189)/9+N189</f>
        <v>15733.333333333334</v>
      </c>
      <c r="O193" s="143">
        <f>(O$225-O$189)/9+O189</f>
        <v>2.3499999999999996</v>
      </c>
      <c r="P193" s="193">
        <f t="shared" si="49"/>
        <v>6695.0354609929091</v>
      </c>
      <c r="Q193" s="16">
        <f>IF(Q195=0,O196,IF(Q195=1,(O195-O196)*Q196+O196,IF(Q195=2,(O194-O195)*Q196+O195,IF(Q195=3,(O193-O194)*Q196+O194,O193))))</f>
        <v>2.4847037242371237</v>
      </c>
      <c r="R193" s="147">
        <f>(R$225-R$189)/9+R189</f>
        <v>15533.333333333334</v>
      </c>
      <c r="S193" s="143">
        <f>(S$225-S$189)/9+S189</f>
        <v>2.1444444444444444</v>
      </c>
      <c r="T193" s="203">
        <f t="shared" si="50"/>
        <v>7243.5233160621765</v>
      </c>
      <c r="U193" s="16">
        <f>IF(U195=0,S196,IF(U195=1,(S195-S196)*U196+S196,IF(U195=2,(S194-S195)*U196+S195,IF(U195=3,(S193-S194)*U196+S194,S193))))</f>
        <v>2.2398209508538809</v>
      </c>
      <c r="V193" s="147">
        <f>(V$225-V$189)/9+V189</f>
        <v>14744.444444444445</v>
      </c>
      <c r="W193" s="143">
        <f>(W$225-W$189)/9+W189</f>
        <v>2.0944444444444441</v>
      </c>
      <c r="X193" s="193">
        <f t="shared" si="51"/>
        <v>7039.7877984084898</v>
      </c>
      <c r="Y193" s="16">
        <f>IF(Y195=0,W196,IF(Y195=1,(W195-W196)*Y196+W196,IF(Y195=2,(W194-W195)*Y196+W195,IF(Y195=3,(W193-W194)*Y196+W194,W193))))</f>
        <v>1.9847034836586279</v>
      </c>
      <c r="Z193" s="147">
        <f>(Z$225-Z$189)/9+Z189</f>
        <v>14033.333333333334</v>
      </c>
      <c r="AA193" s="143">
        <f>(AA$225-AA$189)/9+AA189</f>
        <v>1.9944444444444445</v>
      </c>
      <c r="AB193" s="203">
        <f t="shared" si="52"/>
        <v>7036.2116991643452</v>
      </c>
      <c r="AC193" s="16">
        <f>IF(AC195=0,AA196,IF(AC195=1,(AA195-AA196)*AC196+AA196,IF(AC195=2,(AA194-AA195)*AC196+AA195,IF(AC195=3,(AA193-AA194)*AC196+AA194,AA193))))</f>
        <v>1.7348787576060303</v>
      </c>
      <c r="AE193" s="23"/>
      <c r="AF193" s="23"/>
      <c r="AG193" s="23"/>
      <c r="AH193" s="23"/>
      <c r="AI193" s="23"/>
      <c r="AJ193" s="23"/>
      <c r="AK193" s="23"/>
      <c r="AL193" s="23"/>
    </row>
    <row r="194" spans="1:38" x14ac:dyDescent="0.25">
      <c r="A194" s="186"/>
      <c r="B194" s="252"/>
      <c r="C194" s="13">
        <f>C$1/(21-E$1)*(C$153-B193)</f>
        <v>7685.9504132231405</v>
      </c>
      <c r="D194" s="32">
        <f>(C194/P$1)^(1/1.3)*50+C$153+$C$2/2+$N$2/100*5</f>
        <v>39.824514187097947</v>
      </c>
      <c r="E194" s="153" t="s">
        <v>22</v>
      </c>
      <c r="F194" s="57">
        <v>14000</v>
      </c>
      <c r="G194" s="140">
        <f>(G$226-G$190)/9+G190</f>
        <v>3.0888888888888886</v>
      </c>
      <c r="H194" s="194">
        <f t="shared" si="53"/>
        <v>4532.3741007194249</v>
      </c>
      <c r="I194" s="76">
        <f>$C194/I193</f>
        <v>2173.2097752057025</v>
      </c>
      <c r="J194" s="57">
        <v>14000</v>
      </c>
      <c r="K194" s="140">
        <f>(K$226-K$190)/9+K190</f>
        <v>2.8388888888888886</v>
      </c>
      <c r="L194" s="194">
        <f t="shared" si="48"/>
        <v>4931.5068493150693</v>
      </c>
      <c r="M194" s="76">
        <f>$C194/M193</f>
        <v>2818.213398307536</v>
      </c>
      <c r="N194" s="57">
        <v>14000</v>
      </c>
      <c r="O194" s="140">
        <f>(O$226-O$190)/9+O190</f>
        <v>2.5888888888888886</v>
      </c>
      <c r="P194" s="194">
        <f t="shared" si="49"/>
        <v>5407.7253218884125</v>
      </c>
      <c r="Q194" s="76">
        <f>$C194/Q193</f>
        <v>3093.3065935589366</v>
      </c>
      <c r="R194" s="57">
        <v>14000</v>
      </c>
      <c r="S194" s="140">
        <f>(S$226-S$190)/9+S190</f>
        <v>2.3388888888888886</v>
      </c>
      <c r="T194" s="201">
        <f t="shared" si="50"/>
        <v>5985.7482185273166</v>
      </c>
      <c r="U194" s="76">
        <f>$C194/U193</f>
        <v>3431.5021521220465</v>
      </c>
      <c r="V194" s="57">
        <v>14000</v>
      </c>
      <c r="W194" s="140">
        <f>(W$226-W$190)/9+W190</f>
        <v>2.1944444444444442</v>
      </c>
      <c r="X194" s="201">
        <f t="shared" si="51"/>
        <v>6379.7468354430384</v>
      </c>
      <c r="Y194" s="76">
        <f>$C194/Y193</f>
        <v>3872.5938038133336</v>
      </c>
      <c r="Z194" s="57">
        <v>14000</v>
      </c>
      <c r="AA194" s="140">
        <f>(AA$226-AA$190)/9+AA190</f>
        <v>2</v>
      </c>
      <c r="AB194" s="201">
        <f t="shared" si="52"/>
        <v>7000</v>
      </c>
      <c r="AC194" s="76">
        <f>$C194/AC193</f>
        <v>4430.2521888209812</v>
      </c>
      <c r="AL194" s="23"/>
    </row>
    <row r="195" spans="1:38" x14ac:dyDescent="0.25">
      <c r="A195" s="186"/>
      <c r="B195" s="252"/>
      <c r="C195" s="13"/>
      <c r="D195" s="39">
        <f>IF(AND(D194&lt;F$5,C194&lt;F196),C194/F196*100,IF(AND(D194&lt;J$5,C194&lt;J196),C194/(F196-((D194-F$5)/(J$5-F$5))*(F196-J196))*100,IF(AND(D194&lt;N$5,C194&lt;N196),C194/(J196-((D194-J$5)/(N$5-J$5))*(J196-N196))*100,IF(AND(D194&lt;R$5,C194&lt;R196),C194/(N196-((D194-N$5)/(R$5-N$5))*(N196-R196))*100,IF(AND(D194&lt;V$5,C198&lt;V196),C194/(R196-((D194-R$5)/(V$5-R$5))*(R196-V196))*100,100)))))</f>
        <v>100</v>
      </c>
      <c r="E195" s="153" t="s">
        <v>23</v>
      </c>
      <c r="F195" s="57">
        <v>11200</v>
      </c>
      <c r="G195" s="140">
        <f>(G$227-G$191)/9+G191</f>
        <v>3.2944444444444443</v>
      </c>
      <c r="H195" s="194">
        <f t="shared" si="53"/>
        <v>3399.6627318718383</v>
      </c>
      <c r="I195" s="190">
        <f>IF($C194&gt;F194,3,IF($C194&gt;F195,2,IF($C194&gt;F196,1,0)))</f>
        <v>1</v>
      </c>
      <c r="J195" s="57">
        <v>11200</v>
      </c>
      <c r="K195" s="140">
        <f>(K$227-K$191)/9+K191</f>
        <v>3.0444444444444443</v>
      </c>
      <c r="L195" s="194">
        <f t="shared" si="48"/>
        <v>3678.8321167883214</v>
      </c>
      <c r="M195" s="190">
        <f>IF($C194&gt;J194,3,IF($C194&gt;J195,2,IF($C194&gt;J196,1,0)))</f>
        <v>1</v>
      </c>
      <c r="N195" s="57">
        <v>11200</v>
      </c>
      <c r="O195" s="140">
        <f>(O$227-O$191)/9+O191</f>
        <v>2.7944444444444443</v>
      </c>
      <c r="P195" s="194">
        <f t="shared" si="49"/>
        <v>4007.9522862823064</v>
      </c>
      <c r="Q195" s="190">
        <f>IF($C194&gt;N194,3,IF($C194&gt;N195,2,IF($C194&gt;N196,1,0)))</f>
        <v>1</v>
      </c>
      <c r="R195" s="57">
        <v>11200</v>
      </c>
      <c r="S195" s="140">
        <f>(S$227-S$191)/9+S191</f>
        <v>2.5444444444444443</v>
      </c>
      <c r="T195" s="201">
        <f t="shared" si="50"/>
        <v>4401.7467248908297</v>
      </c>
      <c r="U195" s="190">
        <f>IF($C194&gt;R194,3,IF($C194&gt;R195,2,IF($C194&gt;R196,1,0)))</f>
        <v>1</v>
      </c>
      <c r="V195" s="57">
        <v>11200</v>
      </c>
      <c r="W195" s="140">
        <f>(W$227-W$191)/9+W191</f>
        <v>2.3499999999999996</v>
      </c>
      <c r="X195" s="201">
        <f t="shared" si="51"/>
        <v>4765.9574468085111</v>
      </c>
      <c r="Y195" s="190">
        <f>IF($C194&gt;V194,3,IF($C194&gt;V195,2,IF($C194&gt;V196,1,0)))</f>
        <v>1</v>
      </c>
      <c r="Z195" s="57">
        <v>11200</v>
      </c>
      <c r="AA195" s="140">
        <f>(AA$227-AA$191)/9+AA191</f>
        <v>2.15</v>
      </c>
      <c r="AB195" s="201">
        <f t="shared" si="52"/>
        <v>5209.302325581396</v>
      </c>
      <c r="AC195" s="189">
        <f>IF($C194&gt;Z194,3,IF($C194&gt;Z195,2,IF($C194&gt;Z196,1,0)))</f>
        <v>1</v>
      </c>
      <c r="AL195" s="23"/>
    </row>
    <row r="196" spans="1:38" ht="15.75" thickBot="1" x14ac:dyDescent="0.3">
      <c r="A196" s="186"/>
      <c r="B196" s="253"/>
      <c r="C196" s="35"/>
      <c r="D196" s="33">
        <f>C194/D193</f>
        <v>3082.7453361127746</v>
      </c>
      <c r="E196" s="154" t="s">
        <v>7</v>
      </c>
      <c r="F196" s="148">
        <f>(F$228-F$192)/9+F192</f>
        <v>5155.5555555555557</v>
      </c>
      <c r="G196" s="144">
        <f>(G$228-G$192)/9+G192</f>
        <v>3.7111111111111112</v>
      </c>
      <c r="H196" s="195">
        <f t="shared" si="53"/>
        <v>1389.2215568862275</v>
      </c>
      <c r="I196" s="191">
        <f>IF(I195=1,($C194-F196)/(F195-F196),IF(I195=2,($C194-F195)/(F194-F195),IF(I195=3,($C194-F194)/(F193-F194),0)))</f>
        <v>0.41863150218765188</v>
      </c>
      <c r="J196" s="148">
        <f>(J$228-J$192)/9+J192</f>
        <v>4122.2222222222226</v>
      </c>
      <c r="K196" s="144">
        <f>(K$228-K$192)/9+K192</f>
        <v>2.4055555555555554</v>
      </c>
      <c r="L196" s="195">
        <f t="shared" si="48"/>
        <v>1713.6258660508086</v>
      </c>
      <c r="M196" s="191">
        <f>IF(M195=1,($C194-J196)/(J195-J196),IF(M195=2,($C194-J195)/(J194-J195),IF(M195=3,($C194-J194)/(J193-J194),0)))</f>
        <v>0.5035094775354515</v>
      </c>
      <c r="N196" s="148">
        <f>(N$228-N$192)/9+N192</f>
        <v>4077.7777777777778</v>
      </c>
      <c r="O196" s="144">
        <f>(O$228-O$192)/9+O192</f>
        <v>2.1666666666666665</v>
      </c>
      <c r="P196" s="195">
        <f t="shared" si="49"/>
        <v>1882.0512820512822</v>
      </c>
      <c r="Q196" s="191">
        <f>IF(Q195=1,($C194-N196)/(N195-N196),IF(Q195=2,($C194-N195)/(N194-N195),IF(Q195=3,($C194-N194)/(N193-N194),0)))</f>
        <v>0.50660770232462182</v>
      </c>
      <c r="R196" s="148">
        <f>(R$228-R$192)/9+R192</f>
        <v>4022.2222222222222</v>
      </c>
      <c r="S196" s="144">
        <f>(S$228-S$192)/9+S192</f>
        <v>1.9222222222222223</v>
      </c>
      <c r="T196" s="204">
        <f t="shared" si="50"/>
        <v>2092.4855491329481</v>
      </c>
      <c r="U196" s="191">
        <f>IF(U195=1,($C194-R196)/(R195-R196),IF(U195=2,($C194-R195)/(R194-R195),IF(U195=3,($C194-R194)/(R193-R194),0)))</f>
        <v>0.5104265281580227</v>
      </c>
      <c r="V196" s="148">
        <f>(V$228-V$192)/9+V192</f>
        <v>3611.1111111111113</v>
      </c>
      <c r="W196" s="144">
        <f>(W$228-W$192)/9+W192</f>
        <v>1.5611111111111111</v>
      </c>
      <c r="X196" s="204">
        <f t="shared" si="51"/>
        <v>2313.1672597864772</v>
      </c>
      <c r="Y196" s="191">
        <f>IF(Y195=1,($C194-V196)/(V195-V196),IF(Y195=2,($C194-V195)/(V194-V195),IF(Y195=3,($C194-V194)/(V193-V194),0)))</f>
        <v>0.53694807787713417</v>
      </c>
      <c r="Z196" s="148">
        <f>(Z$228-Z$192)/9+Z192</f>
        <v>3111.1111111111113</v>
      </c>
      <c r="AA196" s="144">
        <f>(AA$228-AA$192)/9+AA192</f>
        <v>1.1944444444444444</v>
      </c>
      <c r="AB196" s="204">
        <f t="shared" si="52"/>
        <v>2604.651162790698</v>
      </c>
      <c r="AC196" s="191">
        <f>IF(AC195=1,($C194-Z196)/(Z195-Z196),IF(AC195=2,($C194-Z195)/(Z194-Z195),IF(AC195=3,($C194-Z194)/(Z193-Z194),0)))</f>
        <v>0.56557079284352008</v>
      </c>
      <c r="AL196" s="23"/>
    </row>
    <row r="197" spans="1:38" x14ac:dyDescent="0.25">
      <c r="A197" s="186"/>
      <c r="B197" s="251">
        <v>-5</v>
      </c>
      <c r="C197" s="25"/>
      <c r="D197" s="31">
        <f>IF(D198&gt;V$5,(1-(D198-V$5)/(Z$5-V$5))*(Y197-AC197)+AC197,IF(D198&gt;R$5,(1-(D198-R$5)/(V$5-R$5))*(U197-Y197)+Y197,IF(D198&gt;N$5,(1-(D198-N$5)/(R$5-N$5))*(Q197-U197)+U197,IF(D198&gt;J$5,(1-(D198-J$5)/(N$5-J$5))*(M197-Q197)+Q197,IF(D198&gt;F$5,(1-(D198-F$5)/(J$5-F$5))*(I197-M197)+M197,I197)))))</f>
        <v>2.5803416221705695</v>
      </c>
      <c r="E197" s="152" t="s">
        <v>6</v>
      </c>
      <c r="F197" s="147">
        <f>(F$225-F$189)/9+F193</f>
        <v>16188.888888888891</v>
      </c>
      <c r="G197" s="143">
        <f>(G$225-G$189)/9+G193</f>
        <v>2.822222222222222</v>
      </c>
      <c r="H197" s="193">
        <f t="shared" si="53"/>
        <v>5736.2204724409457</v>
      </c>
      <c r="I197" s="16">
        <f>IF(I199=0,G200,IF(I199=1,(G199-G200)*I200+G200,IF(I199=2,(G198-G199)*I200+G199,IF(I199=3,(G197-G198)*I200+G198,G197))))</f>
        <v>3.6153972683488624</v>
      </c>
      <c r="J197" s="147">
        <f>(J$225-J$189)/9+J193</f>
        <v>15988.888888888891</v>
      </c>
      <c r="K197" s="143">
        <f>(K$225-K$189)/9+K193</f>
        <v>2.6111111111111107</v>
      </c>
      <c r="L197" s="193">
        <f t="shared" si="48"/>
        <v>6123.4042553191503</v>
      </c>
      <c r="M197" s="16">
        <f>IF(M199=0,K200,IF(M199=1,(K199-K200)*M200+K200,IF(M199=2,(K198-K199)*M200+K199,IF(M199=3,(K197-K198)*M200+K198,K197))))</f>
        <v>2.7989197816092961</v>
      </c>
      <c r="N197" s="147">
        <f>(N$225-N$189)/9+N193</f>
        <v>15766.666666666668</v>
      </c>
      <c r="O197" s="143">
        <f>(O$225-O$189)/9+O193</f>
        <v>2.3999999999999995</v>
      </c>
      <c r="P197" s="193">
        <f t="shared" si="49"/>
        <v>6569.4444444444462</v>
      </c>
      <c r="Q197" s="16">
        <f>IF(Q199=0,O200,IF(Q199=1,(O199-O200)*Q200+O200,IF(Q199=2,(O198-O199)*Q200+O199,IF(Q199=3,(O197-O198)*Q200+O198,O197))))</f>
        <v>2.5375097403631957</v>
      </c>
      <c r="R197" s="147">
        <f>(R$225-R$189)/9+R193</f>
        <v>15566.666666666668</v>
      </c>
      <c r="S197" s="143">
        <f>(S$225-S$189)/9+S193</f>
        <v>2.1888888888888887</v>
      </c>
      <c r="T197" s="203">
        <f t="shared" si="50"/>
        <v>7111.6751269035549</v>
      </c>
      <c r="U197" s="16">
        <f>IF(U199=0,S200,IF(U199=1,(S199-S200)*U200+S200,IF(U199=2,(S198-S199)*U200+S199,IF(U199=3,(S197-S198)*U200+S198,S197))))</f>
        <v>2.2714205864403492</v>
      </c>
      <c r="V197" s="147">
        <f>(V$225-V$189)/9+V193</f>
        <v>14788.888888888891</v>
      </c>
      <c r="W197" s="143">
        <f>(W$225-W$189)/9+W193</f>
        <v>2.1388888888888884</v>
      </c>
      <c r="X197" s="203">
        <f t="shared" si="51"/>
        <v>6914.2857142857165</v>
      </c>
      <c r="Y197" s="16">
        <f>IF(Y199=0,W200,IF(Y199=1,(W199-W200)*Y200+W200,IF(Y199=2,(W198-W199)*Y200+W199,IF(Y199=3,(W197-W198)*Y200+W198,W197))))</f>
        <v>2.0077652020067376</v>
      </c>
      <c r="Z197" s="147">
        <f>(Z$225-Z$189)/9+Z193</f>
        <v>14066.666666666668</v>
      </c>
      <c r="AA197" s="143">
        <f>(AA$225-AA$189)/9+AA193</f>
        <v>2.0388888888888888</v>
      </c>
      <c r="AB197" s="203">
        <f t="shared" si="52"/>
        <v>6899.1825613079027</v>
      </c>
      <c r="AC197" s="16">
        <f>IF(AC199=0,AA200,IF(AC199=1,(AA199-AA200)*AC200+AA200,IF(AC199=2,(AA198-AA199)*AC200+AA199,IF(AC199=3,(AA197-AA198)*AC200+AA198,AA197))))</f>
        <v>1.7453113099230393</v>
      </c>
      <c r="AE197" s="23"/>
      <c r="AF197" s="23"/>
      <c r="AG197" s="23"/>
      <c r="AH197" s="23"/>
      <c r="AI197" s="23"/>
      <c r="AJ197" s="23"/>
      <c r="AK197" s="23"/>
      <c r="AL197" s="23"/>
    </row>
    <row r="198" spans="1:38" x14ac:dyDescent="0.25">
      <c r="A198" s="186"/>
      <c r="B198" s="252"/>
      <c r="C198" s="13">
        <f>C$1/(21-E$1)*(C$153-B197)</f>
        <v>7378.5123966942156</v>
      </c>
      <c r="D198" s="32">
        <f>(C198/P$1)^(1/1.3)*50+C$153+$C$2/2+$N$2/100*5</f>
        <v>39.180752935059402</v>
      </c>
      <c r="E198" s="153" t="s">
        <v>22</v>
      </c>
      <c r="F198" s="57">
        <v>14000</v>
      </c>
      <c r="G198" s="140">
        <f>(G$226-G$190)/9+G194</f>
        <v>3.1277777777777773</v>
      </c>
      <c r="H198" s="194">
        <f t="shared" si="53"/>
        <v>4476.0213143872124</v>
      </c>
      <c r="I198" s="76">
        <f>$C198/I197</f>
        <v>2040.8579884953979</v>
      </c>
      <c r="J198" s="57">
        <v>14000</v>
      </c>
      <c r="K198" s="140">
        <f>(K$226-K$190)/9+K194</f>
        <v>2.8777777777777773</v>
      </c>
      <c r="L198" s="194">
        <f t="shared" si="48"/>
        <v>4864.8648648648659</v>
      </c>
      <c r="M198" s="76">
        <f>$C198/M197</f>
        <v>2636.2000244436404</v>
      </c>
      <c r="N198" s="57">
        <v>14000</v>
      </c>
      <c r="O198" s="140">
        <f>(O$226-O$190)/9+O194</f>
        <v>2.6277777777777773</v>
      </c>
      <c r="P198" s="194">
        <f t="shared" si="49"/>
        <v>5327.6955602537009</v>
      </c>
      <c r="Q198" s="76">
        <f>$C198/Q197</f>
        <v>2907.7769749321724</v>
      </c>
      <c r="R198" s="57">
        <v>14000</v>
      </c>
      <c r="S198" s="140">
        <f>(S$226-S$190)/9+S194</f>
        <v>2.3777777777777773</v>
      </c>
      <c r="T198" s="201">
        <f t="shared" si="50"/>
        <v>5887.8504672897207</v>
      </c>
      <c r="U198" s="76">
        <f>$C198/U197</f>
        <v>3248.4131035623973</v>
      </c>
      <c r="V198" s="57">
        <v>14000</v>
      </c>
      <c r="W198" s="140">
        <f>(W$226-W$190)/9+W194</f>
        <v>2.2388888888888885</v>
      </c>
      <c r="X198" s="201">
        <f t="shared" si="51"/>
        <v>6253.101736972706</v>
      </c>
      <c r="Y198" s="76">
        <f>$C198/Y197</f>
        <v>3674.9876874643905</v>
      </c>
      <c r="Z198" s="57">
        <v>14000</v>
      </c>
      <c r="AA198" s="140">
        <f>(AA$226-AA$190)/9+AA194</f>
        <v>2.0499999999999998</v>
      </c>
      <c r="AB198" s="201">
        <f t="shared" si="52"/>
        <v>6829.2682926829275</v>
      </c>
      <c r="AC198" s="76">
        <f>$C198/AC197</f>
        <v>4227.6196542951275</v>
      </c>
      <c r="AL198" s="23"/>
    </row>
    <row r="199" spans="1:38" x14ac:dyDescent="0.25">
      <c r="A199" s="186"/>
      <c r="B199" s="252"/>
      <c r="C199" s="13"/>
      <c r="D199" s="39">
        <f>IF(AND(D198&lt;F$5,C198&lt;F200),C198/F200*100,IF(AND(D198&lt;J$5,C198&lt;J200),C198/(F200-((D198-F$5)/(J$5-F$5))*(F200-J200))*100,IF(AND(D198&lt;N$5,C198&lt;N200),C198/(J200-((D198-J$5)/(N$5-J$5))*(J200-N200))*100,IF(AND(D198&lt;R$5,C198&lt;R200),C198/(N200-((D198-N$5)/(R$5-N$5))*(N200-R200))*100,IF(AND(D198&lt;V$5,C202&lt;V200),C198/(R200-((D198-R$5)/(V$5-R$5))*(R200-V200))*100,100)))))</f>
        <v>100</v>
      </c>
      <c r="E199" s="153" t="s">
        <v>23</v>
      </c>
      <c r="F199" s="57">
        <v>11200</v>
      </c>
      <c r="G199" s="140">
        <f>(G$227-G$191)/9+G195</f>
        <v>3.3388888888888886</v>
      </c>
      <c r="H199" s="194">
        <f t="shared" si="53"/>
        <v>3354.409317803661</v>
      </c>
      <c r="I199" s="190">
        <f>IF($C198&gt;F198,3,IF($C198&gt;F199,2,IF($C198&gt;F200,1,0)))</f>
        <v>1</v>
      </c>
      <c r="J199" s="57">
        <v>11200</v>
      </c>
      <c r="K199" s="140">
        <f>(K$227-K$191)/9+K195</f>
        <v>3.0888888888888886</v>
      </c>
      <c r="L199" s="194">
        <f t="shared" si="48"/>
        <v>3625.8992805755402</v>
      </c>
      <c r="M199" s="190">
        <f>IF($C198&gt;J198,3,IF($C198&gt;J199,2,IF($C198&gt;J200,1,0)))</f>
        <v>1</v>
      </c>
      <c r="N199" s="57">
        <v>11200</v>
      </c>
      <c r="O199" s="140">
        <f>(O$227-O$191)/9+O195</f>
        <v>2.8388888888888886</v>
      </c>
      <c r="P199" s="194">
        <f t="shared" si="49"/>
        <v>3945.2054794520554</v>
      </c>
      <c r="Q199" s="190">
        <f>IF($C198&gt;N198,3,IF($C198&gt;N199,2,IF($C198&gt;N200,1,0)))</f>
        <v>1</v>
      </c>
      <c r="R199" s="57">
        <v>11200</v>
      </c>
      <c r="S199" s="140">
        <f>(S$227-S$191)/9+S195</f>
        <v>2.5888888888888886</v>
      </c>
      <c r="T199" s="201">
        <f t="shared" si="50"/>
        <v>4326.1802575107304</v>
      </c>
      <c r="U199" s="190">
        <f>IF($C198&gt;R198,3,IF($C198&gt;R199,2,IF($C198&gt;R200,1,0)))</f>
        <v>1</v>
      </c>
      <c r="V199" s="57">
        <v>11200</v>
      </c>
      <c r="W199" s="140">
        <f>(W$227-W$191)/9+W195</f>
        <v>2.3999999999999995</v>
      </c>
      <c r="X199" s="201">
        <f t="shared" si="51"/>
        <v>4666.6666666666679</v>
      </c>
      <c r="Y199" s="190">
        <f>IF($C198&gt;V198,3,IF($C198&gt;V199,2,IF($C198&gt;V200,1,0)))</f>
        <v>1</v>
      </c>
      <c r="Z199" s="57">
        <v>11200</v>
      </c>
      <c r="AA199" s="140">
        <f>(AA$227-AA$191)/9+AA195</f>
        <v>2.1999999999999997</v>
      </c>
      <c r="AB199" s="201">
        <f t="shared" si="52"/>
        <v>5090.9090909090919</v>
      </c>
      <c r="AC199" s="189">
        <f>IF($C198&gt;Z198,3,IF($C198&gt;Z199,2,IF($C198&gt;Z200,1,0)))</f>
        <v>1</v>
      </c>
      <c r="AL199" s="23"/>
    </row>
    <row r="200" spans="1:38" ht="15.75" thickBot="1" x14ac:dyDescent="0.3">
      <c r="A200" s="186"/>
      <c r="B200" s="253"/>
      <c r="C200" s="14"/>
      <c r="D200" s="33">
        <f>C198/D197</f>
        <v>2859.5098933014347</v>
      </c>
      <c r="E200" s="154" t="s">
        <v>7</v>
      </c>
      <c r="F200" s="148">
        <f>(F$228-F$192)/9+F196</f>
        <v>5211.1111111111113</v>
      </c>
      <c r="G200" s="144">
        <f>(G$228-G$192)/9+G196</f>
        <v>3.7722222222222226</v>
      </c>
      <c r="H200" s="195">
        <f t="shared" si="53"/>
        <v>1381.443298969072</v>
      </c>
      <c r="I200" s="191">
        <f>IF(I199=1,($C198-F200)/(F199-F200),IF(I199=2,($C198-F199)/(F198-F199),IF(I199=3,($C198-F198)/(F197-F198),0)))</f>
        <v>0.36190373970775397</v>
      </c>
      <c r="J200" s="148">
        <f>(J$228-J$192)/9+J196</f>
        <v>4244.4444444444453</v>
      </c>
      <c r="K200" s="144">
        <f>(K$228-K$192)/9+K196</f>
        <v>2.5611111111111109</v>
      </c>
      <c r="L200" s="195">
        <f t="shared" si="48"/>
        <v>1657.2668112798269</v>
      </c>
      <c r="M200" s="191">
        <f>IF(M199=1,($C198-J200)/(J199-J200),IF(M199=2,($C198-J199)/(J198-J199),IF(M199=3,($C198-J198)/(J197-J198),0)))</f>
        <v>0.450584849364983</v>
      </c>
      <c r="N200" s="148">
        <f>(N$228-N$192)/9+N196</f>
        <v>4155.5555555555557</v>
      </c>
      <c r="O200" s="144">
        <f>(O$228-O$192)/9+O196</f>
        <v>2.2833333333333332</v>
      </c>
      <c r="P200" s="195">
        <f t="shared" si="49"/>
        <v>1819.9513381995134</v>
      </c>
      <c r="Q200" s="191">
        <f>IF(Q199=1,($C198-N200)/(N199-N200),IF(Q199=2,($C198-N199)/(N198-N199),IF(Q199=3,($C198-N198)/(N197-N198),0)))</f>
        <v>0.457517532653753</v>
      </c>
      <c r="R200" s="148">
        <f>(R$228-R$192)/9+R196</f>
        <v>4044.4444444444443</v>
      </c>
      <c r="S200" s="144">
        <f>(S$228-S$192)/9+S196</f>
        <v>1.9944444444444445</v>
      </c>
      <c r="T200" s="204">
        <f t="shared" si="50"/>
        <v>2027.8551532033425</v>
      </c>
      <c r="U200" s="191">
        <f>IF(U199=1,($C198-R200)/(R199-R200),IF(U199=2,($C198-R199)/(R198-R199),IF(U199=3,($C198-R198)/(R197-R198),0)))</f>
        <v>0.46594117345105496</v>
      </c>
      <c r="V200" s="148">
        <f>(V$228-V$192)/9+V196</f>
        <v>3622.2222222222226</v>
      </c>
      <c r="W200" s="144">
        <f>(W$228-W$192)/9+W196</f>
        <v>1.6222222222222222</v>
      </c>
      <c r="X200" s="204">
        <f t="shared" si="51"/>
        <v>2232.8767123287676</v>
      </c>
      <c r="Y200" s="191">
        <f>IF(Y199=1,($C198-V200)/(V199-V200),IF(Y199=2,($C198-V199)/(V198-V199),IF(Y199=3,($C198-V198)/(V197-V198),0)))</f>
        <v>0.49569811686580556</v>
      </c>
      <c r="Z200" s="148">
        <f>(Z$228-Z$192)/9+Z196</f>
        <v>3122.2222222222226</v>
      </c>
      <c r="AA200" s="144">
        <f>(AA$228-AA$192)/9+AA196</f>
        <v>1.2388888888888889</v>
      </c>
      <c r="AB200" s="204">
        <f t="shared" si="52"/>
        <v>2520.1793721973095</v>
      </c>
      <c r="AC200" s="191">
        <f>IF(AC199=1,($C198-Z200)/(Z199-Z200),IF(AC199=2,($C198-Z199)/(Z198-Z199),IF(AC199=3,($C198-Z198)/(Z197-Z198),0)))</f>
        <v>0.52691350165402939</v>
      </c>
      <c r="AL200" s="23"/>
    </row>
    <row r="201" spans="1:38" x14ac:dyDescent="0.25">
      <c r="A201" s="186"/>
      <c r="B201" s="251">
        <v>-4</v>
      </c>
      <c r="C201" s="34"/>
      <c r="D201" s="31">
        <f>IF(D202&gt;V$5,(1-(D202-V$5)/(Z$5-V$5))*(Y201-AC201)+AC201,IF(D202&gt;R$5,(1-(D202-R$5)/(V$5-R$5))*(U201-Y201)+Y201,IF(D202&gt;N$5,(1-(D202-N$5)/(R$5-N$5))*(Q201-U201)+U201,IF(D202&gt;J$5,(1-(D202-J$5)/(N$5-J$5))*(M201-Q201)+Q201,IF(D202&gt;F$5,(1-(D202-F$5)/(J$5-F$5))*(I201-M201)+M201,I201)))))</f>
        <v>2.6805326246736021</v>
      </c>
      <c r="E201" s="152" t="s">
        <v>6</v>
      </c>
      <c r="F201" s="147">
        <f>(F$225-F$189)/9+F197</f>
        <v>16233.333333333336</v>
      </c>
      <c r="G201" s="143">
        <f>(G$225-G$189)/9+G197</f>
        <v>2.8833333333333329</v>
      </c>
      <c r="H201" s="193">
        <f t="shared" si="53"/>
        <v>5630.0578034682103</v>
      </c>
      <c r="I201" s="16">
        <f>IF(I203=0,G204,IF(I203=1,(G203-G204)*I204+G204,IF(I203=2,(G202-G203)*I204+G203,IF(I203=3,(G201-G202)*I204+G202,G201))))</f>
        <v>3.6964821865230446</v>
      </c>
      <c r="J201" s="147">
        <f>(J$225-J$189)/9+J197</f>
        <v>16033.333333333336</v>
      </c>
      <c r="K201" s="143">
        <f>(K$225-K$189)/9+K197</f>
        <v>2.6666666666666661</v>
      </c>
      <c r="L201" s="193">
        <f t="shared" si="48"/>
        <v>6012.5000000000018</v>
      </c>
      <c r="M201" s="16">
        <f>IF(M203=0,K204,IF(M203=1,(K203-K204)*M204+K204,IF(M203=2,(K202-K203)*M204+K203,IF(M203=3,(K201-K202)*M204+K202,K201))))</f>
        <v>2.8815695760263385</v>
      </c>
      <c r="N201" s="147">
        <f>(N$225-N$189)/9+N197</f>
        <v>15800.000000000002</v>
      </c>
      <c r="O201" s="143">
        <f>(O$225-O$189)/9+O197</f>
        <v>2.4499999999999993</v>
      </c>
      <c r="P201" s="193">
        <f t="shared" si="49"/>
        <v>6448.9795918367372</v>
      </c>
      <c r="Q201" s="16">
        <f>IF(Q203=0,O204,IF(Q203=1,(O203-O204)*Q204+O204,IF(Q203=2,(O202-O203)*Q204+O203,IF(Q203=3,(O201-O202)*Q204+O202,O201))))</f>
        <v>2.5968767711916905</v>
      </c>
      <c r="R201" s="147">
        <f>(R$225-R$189)/9+R197</f>
        <v>15600.000000000002</v>
      </c>
      <c r="S201" s="143">
        <f>(S$225-S$189)/9+S197</f>
        <v>2.2333333333333329</v>
      </c>
      <c r="T201" s="203">
        <f t="shared" si="50"/>
        <v>6985.074626865674</v>
      </c>
      <c r="U201" s="16">
        <f>IF(U203=0,S204,IF(U203=1,(S203-S204)*U204+S204,IF(U203=2,(S202-S203)*U204+S203,IF(U203=3,(S201-S202)*U204+S202,S201))))</f>
        <v>2.3053345691408564</v>
      </c>
      <c r="V201" s="147">
        <f>(V$225-V$189)/9+V197</f>
        <v>14833.333333333336</v>
      </c>
      <c r="W201" s="143">
        <f>(W$225-W$189)/9+W197</f>
        <v>2.1833333333333327</v>
      </c>
      <c r="X201" s="193">
        <f t="shared" si="51"/>
        <v>6793.8931297709951</v>
      </c>
      <c r="Y201" s="16">
        <f>IF(Y203=0,W204,IF(Y203=1,(W203-W204)*Y204+W204,IF(Y203=2,(W202-W203)*Y204+W203,IF(Y203=3,(W201-W202)*Y204+W202,W201))))</f>
        <v>2.0316507081224739</v>
      </c>
      <c r="Z201" s="147">
        <f>(Z$225-Z$189)/9+Z197</f>
        <v>14100.000000000002</v>
      </c>
      <c r="AA201" s="143">
        <f>(AA$225-AA$189)/9+AA197</f>
        <v>2.083333333333333</v>
      </c>
      <c r="AB201" s="203">
        <f t="shared" si="52"/>
        <v>6768.0000000000018</v>
      </c>
      <c r="AC201" s="16">
        <f>IF(AC203=0,AA204,IF(AC203=1,(AA203-AA204)*AC204+AA204,IF(AC203=2,(AA202-AA203)*AC204+AA203,IF(AC203=3,(AA201-AA202)*AC204+AA202,AA201))))</f>
        <v>1.7552113926644353</v>
      </c>
      <c r="AE201" s="23"/>
      <c r="AF201" s="23"/>
      <c r="AG201" s="23"/>
      <c r="AH201" s="23"/>
      <c r="AI201" s="23"/>
      <c r="AJ201" s="23"/>
      <c r="AK201" s="23"/>
      <c r="AL201" s="23"/>
    </row>
    <row r="202" spans="1:38" x14ac:dyDescent="0.25">
      <c r="A202" s="186"/>
      <c r="B202" s="252"/>
      <c r="C202" s="13">
        <f>C$1/(21-E$1)*(C$153-B201)</f>
        <v>7071.0743801652898</v>
      </c>
      <c r="D202" s="32">
        <f>(C202/P$1)^(1/1.3)*50+C$153+$C$2/2+$N$2/100*5</f>
        <v>38.530769797106402</v>
      </c>
      <c r="E202" s="153" t="s">
        <v>22</v>
      </c>
      <c r="F202" s="57">
        <v>14000</v>
      </c>
      <c r="G202" s="140">
        <f>(G$226-G$190)/9+G198</f>
        <v>3.1666666666666661</v>
      </c>
      <c r="H202" s="194">
        <f t="shared" si="53"/>
        <v>4421.0526315789484</v>
      </c>
      <c r="I202" s="76">
        <f>$C202/I201</f>
        <v>1912.9199123278954</v>
      </c>
      <c r="J202" s="57">
        <v>14000</v>
      </c>
      <c r="K202" s="140">
        <f>(K$226-K$190)/9+K198</f>
        <v>2.9166666666666661</v>
      </c>
      <c r="L202" s="194">
        <f t="shared" si="48"/>
        <v>4800.0000000000009</v>
      </c>
      <c r="M202" s="76">
        <f>$C202/M201</f>
        <v>2453.8968064467995</v>
      </c>
      <c r="N202" s="57">
        <v>14000</v>
      </c>
      <c r="O202" s="140">
        <f>(O$226-O$190)/9+O198</f>
        <v>2.6666666666666661</v>
      </c>
      <c r="P202" s="194">
        <f t="shared" si="49"/>
        <v>5250.0000000000009</v>
      </c>
      <c r="Q202" s="76">
        <f>$C202/Q201</f>
        <v>2722.914871667329</v>
      </c>
      <c r="R202" s="57">
        <v>14000</v>
      </c>
      <c r="S202" s="140">
        <f>(S$226-S$190)/9+S198</f>
        <v>2.4166666666666661</v>
      </c>
      <c r="T202" s="201">
        <f t="shared" si="50"/>
        <v>5793.1034482758632</v>
      </c>
      <c r="U202" s="76">
        <f>$C202/U201</f>
        <v>3067.2660163164564</v>
      </c>
      <c r="V202" s="57">
        <v>14000</v>
      </c>
      <c r="W202" s="140">
        <f>(W$226-W$190)/9+W198</f>
        <v>2.2833333333333328</v>
      </c>
      <c r="X202" s="201">
        <f t="shared" si="51"/>
        <v>6131.3868613138702</v>
      </c>
      <c r="Y202" s="76">
        <f>$C202/Y201</f>
        <v>3480.4577144562118</v>
      </c>
      <c r="Z202" s="57">
        <v>14000</v>
      </c>
      <c r="AA202" s="140">
        <f>(AA$226-AA$190)/9+AA198</f>
        <v>2.0999999999999996</v>
      </c>
      <c r="AB202" s="201">
        <f t="shared" si="52"/>
        <v>6666.6666666666679</v>
      </c>
      <c r="AC202" s="76">
        <f>$C202/AC201</f>
        <v>4028.616957317774</v>
      </c>
      <c r="AL202" s="23"/>
    </row>
    <row r="203" spans="1:38" x14ac:dyDescent="0.25">
      <c r="A203" s="186"/>
      <c r="B203" s="252"/>
      <c r="C203" s="13"/>
      <c r="D203" s="39">
        <f>IF(AND(D202&lt;F$5,C202&lt;F204),C202/F204*100,IF(AND(D202&lt;J$5,C202&lt;J204),C202/(F204-((D202-F$5)/(J$5-F$5))*(F204-J204))*100,IF(AND(D202&lt;N$5,C202&lt;N204),C202/(J204-((D202-J$5)/(N$5-J$5))*(J204-N204))*100,IF(AND(D202&lt;R$5,C202&lt;R204),C202/(N204-((D202-N$5)/(R$5-N$5))*(N204-R204))*100,IF(AND(D202&lt;V$5,C206&lt;V204),C202/(R204-((D202-R$5)/(V$5-R$5))*(R204-V204))*100,100)))))</f>
        <v>100</v>
      </c>
      <c r="E203" s="153" t="s">
        <v>23</v>
      </c>
      <c r="F203" s="57">
        <v>11200</v>
      </c>
      <c r="G203" s="140">
        <f>(G$227-G$191)/9+G199</f>
        <v>3.3833333333333329</v>
      </c>
      <c r="H203" s="194">
        <f t="shared" si="53"/>
        <v>3310.3448275862074</v>
      </c>
      <c r="I203" s="190">
        <f>IF($C202&gt;F202,3,IF($C202&gt;F203,2,IF($C202&gt;F204,1,0)))</f>
        <v>1</v>
      </c>
      <c r="J203" s="57">
        <v>11200</v>
      </c>
      <c r="K203" s="140">
        <f>(K$227-K$191)/9+K199</f>
        <v>3.1333333333333329</v>
      </c>
      <c r="L203" s="194">
        <f t="shared" si="48"/>
        <v>3574.4680851063836</v>
      </c>
      <c r="M203" s="190">
        <f>IF($C202&gt;J202,3,IF($C202&gt;J203,2,IF($C202&gt;J204,1,0)))</f>
        <v>1</v>
      </c>
      <c r="N203" s="57">
        <v>11200</v>
      </c>
      <c r="O203" s="140">
        <f>(O$227-O$191)/9+O199</f>
        <v>2.8833333333333329</v>
      </c>
      <c r="P203" s="194">
        <f t="shared" si="49"/>
        <v>3884.3930635838155</v>
      </c>
      <c r="Q203" s="190">
        <f>IF($C202&gt;N202,3,IF($C202&gt;N203,2,IF($C202&gt;N204,1,0)))</f>
        <v>1</v>
      </c>
      <c r="R203" s="57">
        <v>11200</v>
      </c>
      <c r="S203" s="140">
        <f>(S$227-S$191)/9+S199</f>
        <v>2.6333333333333329</v>
      </c>
      <c r="T203" s="201">
        <f t="shared" si="50"/>
        <v>4253.1645569620259</v>
      </c>
      <c r="U203" s="190">
        <f>IF($C202&gt;R202,3,IF($C202&gt;R203,2,IF($C202&gt;R204,1,0)))</f>
        <v>1</v>
      </c>
      <c r="V203" s="57">
        <v>11200</v>
      </c>
      <c r="W203" s="140">
        <f>(W$227-W$191)/9+W199</f>
        <v>2.4499999999999993</v>
      </c>
      <c r="X203" s="201">
        <f t="shared" si="51"/>
        <v>4571.4285714285725</v>
      </c>
      <c r="Y203" s="190">
        <f>IF($C202&gt;V202,3,IF($C202&gt;V203,2,IF($C202&gt;V204,1,0)))</f>
        <v>1</v>
      </c>
      <c r="Z203" s="57">
        <v>11200</v>
      </c>
      <c r="AA203" s="140">
        <f>(AA$227-AA$191)/9+AA199</f>
        <v>2.2499999999999996</v>
      </c>
      <c r="AB203" s="201">
        <f t="shared" si="52"/>
        <v>4977.7777777777792</v>
      </c>
      <c r="AC203" s="189">
        <f>IF($C202&gt;Z202,3,IF($C202&gt;Z203,2,IF($C202&gt;Z204,1,0)))</f>
        <v>1</v>
      </c>
      <c r="AL203" s="23"/>
    </row>
    <row r="204" spans="1:38" ht="15.75" thickBot="1" x14ac:dyDescent="0.3">
      <c r="A204" s="186"/>
      <c r="B204" s="253"/>
      <c r="C204" s="35"/>
      <c r="D204" s="33">
        <f>C202/D201</f>
        <v>2637.9363246982703</v>
      </c>
      <c r="E204" s="154" t="s">
        <v>7</v>
      </c>
      <c r="F204" s="148">
        <f>(F$228-F$192)/9+F200</f>
        <v>5266.666666666667</v>
      </c>
      <c r="G204" s="144">
        <f>(G$228-G$192)/9+G200</f>
        <v>3.8333333333333339</v>
      </c>
      <c r="H204" s="195">
        <f t="shared" si="53"/>
        <v>1373.9130434782608</v>
      </c>
      <c r="I204" s="191">
        <f>IF(I203=1,($C202-F204)/(F203-F204),IF(I203=2,($C202-F203)/(F202-F203),IF(I203=3,($C202-F202)/(F201-F202),0)))</f>
        <v>0.30411365957841957</v>
      </c>
      <c r="J204" s="148">
        <f>(J$228-J$192)/9+J200</f>
        <v>4366.6666666666679</v>
      </c>
      <c r="K204" s="144">
        <f>(K$228-K$192)/9+K200</f>
        <v>2.7166666666666663</v>
      </c>
      <c r="L204" s="195">
        <f t="shared" si="48"/>
        <v>1607.3619631901847</v>
      </c>
      <c r="M204" s="191">
        <f>IF(M203=1,($C202-J204)/(J203-J204),IF(M203=2,($C202-J203)/(J202-J203),IF(M203=3,($C202-J202)/(J201-J202),0)))</f>
        <v>0.39576698246321301</v>
      </c>
      <c r="N204" s="148">
        <f>(N$228-N$192)/9+N200</f>
        <v>4233.333333333333</v>
      </c>
      <c r="O204" s="144">
        <f>(O$228-O$192)/9+O200</f>
        <v>2.4</v>
      </c>
      <c r="P204" s="195">
        <f t="shared" si="49"/>
        <v>1763.8888888888889</v>
      </c>
      <c r="Q204" s="191">
        <f>IF(Q203=1,($C202-N204)/(N203-N204),IF(Q203=2,($C202-N203)/(N202-N203),IF(Q203=3,($C202-N202)/(N201-N202),0)))</f>
        <v>0.40733125074142917</v>
      </c>
      <c r="R204" s="148">
        <f>(R$228-R$192)/9+R200</f>
        <v>4066.6666666666665</v>
      </c>
      <c r="S204" s="144">
        <f>(S$228-S$192)/9+S200</f>
        <v>2.0666666666666669</v>
      </c>
      <c r="T204" s="204">
        <f t="shared" si="50"/>
        <v>1967.7419354838707</v>
      </c>
      <c r="U204" s="191">
        <f>IF(U203=1,($C202-R204)/(R203-R204),IF(U203=2,($C202-R203)/(R202-R203),IF(U203=3,($C202-R202)/(R201-R202),0)))</f>
        <v>0.42117865142504063</v>
      </c>
      <c r="V204" s="148">
        <f>(V$228-V$192)/9+V200</f>
        <v>3633.3333333333339</v>
      </c>
      <c r="W204" s="144">
        <f>(W$228-W$192)/9+W200</f>
        <v>1.6833333333333333</v>
      </c>
      <c r="X204" s="204">
        <f t="shared" si="51"/>
        <v>2158.4158415841589</v>
      </c>
      <c r="Y204" s="191">
        <f>IF(Y203=1,($C202-V204)/(V203-V204),IF(Y203=2,($C202-V203)/(V202-V203),IF(Y203=3,($C202-V202)/(V201-V202),0)))</f>
        <v>0.45432701059453162</v>
      </c>
      <c r="Z204" s="148">
        <f>(Z$228-Z$192)/9+Z200</f>
        <v>3133.3333333333339</v>
      </c>
      <c r="AA204" s="144">
        <f>(AA$228-AA$192)/9+AA200</f>
        <v>1.2833333333333334</v>
      </c>
      <c r="AB204" s="204">
        <f t="shared" si="52"/>
        <v>2441.5584415584417</v>
      </c>
      <c r="AC204" s="191">
        <f>IF(AC203=1,($C202-Z204)/(Z203-Z204),IF(AC203=2,($C202-Z203)/(Z202-Z203),IF(AC203=3,($C202-Z202)/(Z201-Z202),0)))</f>
        <v>0.48814971654941602</v>
      </c>
      <c r="AL204" s="23"/>
    </row>
    <row r="205" spans="1:38" x14ac:dyDescent="0.25">
      <c r="A205" s="186"/>
      <c r="B205" s="251">
        <v>-3</v>
      </c>
      <c r="C205" s="25"/>
      <c r="D205" s="31">
        <f>IF(D206&gt;V$5,(1-(D206-V$5)/(Z$5-V$5))*(Y205-AC205)+AC205,IF(D206&gt;R$5,(1-(D206-R$5)/(V$5-R$5))*(U205-Y205)+Y205,IF(D206&gt;N$5,(1-(D206-N$5)/(R$5-N$5))*(Q205-U205)+U205,IF(D206&gt;J$5,(1-(D206-J$5)/(N$5-J$5))*(M205-Q205)+Q205,IF(D206&gt;F$5,(1-(D206-F$5)/(J$5-F$5))*(I205-M205)+M205,I205)))))</f>
        <v>2.7959999044045216</v>
      </c>
      <c r="E205" s="152" t="s">
        <v>6</v>
      </c>
      <c r="F205" s="147">
        <f>(F$225-F$189)/9+F201</f>
        <v>16277.777777777781</v>
      </c>
      <c r="G205" s="143">
        <f>(G$225-G$189)/9+G201</f>
        <v>2.9444444444444438</v>
      </c>
      <c r="H205" s="193">
        <f t="shared" si="53"/>
        <v>5528.3018867924557</v>
      </c>
      <c r="I205" s="16">
        <f>IF(I207=0,G208,IF(I207=1,(G207-G208)*I208+G208,IF(I207=2,(G206-G207)*I208+G207,IF(I207=3,(G205-G206)*I208+G206,G205))))</f>
        <v>3.7800032460712996</v>
      </c>
      <c r="J205" s="147">
        <f>(J$225-J$189)/9+J201</f>
        <v>16077.777777777781</v>
      </c>
      <c r="K205" s="143">
        <f>(K$225-K$189)/9+K201</f>
        <v>2.7222222222222214</v>
      </c>
      <c r="L205" s="193">
        <f t="shared" si="48"/>
        <v>5906.122448979595</v>
      </c>
      <c r="M205" s="16">
        <f>IF(M207=0,K208,IF(M207=1,(K207-K208)*M208+K208,IF(M207=2,(K206-K207)*M208+K207,IF(M207=3,(K205-K206)*M208+K206,K205))))</f>
        <v>2.9757910228108897</v>
      </c>
      <c r="N205" s="147">
        <f>(N$225-N$189)/9+N201</f>
        <v>15833.333333333336</v>
      </c>
      <c r="O205" s="143">
        <f>(O$225-O$189)/9+O201</f>
        <v>2.4999999999999991</v>
      </c>
      <c r="P205" s="193">
        <f t="shared" si="49"/>
        <v>6333.3333333333367</v>
      </c>
      <c r="Q205" s="16">
        <f>IF(Q207=0,O208,IF(Q207=1,(O207-O208)*Q208+O208,IF(Q207=2,(O206-O207)*Q208+O207,IF(Q207=3,(O205-O206)*Q208+O206,O205))))</f>
        <v>2.6630270446399478</v>
      </c>
      <c r="R205" s="147">
        <f>(R$225-R$189)/9+R201</f>
        <v>15633.333333333336</v>
      </c>
      <c r="S205" s="143">
        <f>(S$225-S$189)/9+S201</f>
        <v>2.2777777777777772</v>
      </c>
      <c r="T205" s="203">
        <f t="shared" si="50"/>
        <v>6863.4146341463438</v>
      </c>
      <c r="U205" s="16">
        <f>IF(U207=0,S208,IF(U207=1,(S207-S208)*U208+S208,IF(U207=2,(S206-S207)*U208+S207,IF(U207=3,(S205-S206)*U208+S206,S205))))</f>
        <v>2.341584595959596</v>
      </c>
      <c r="V205" s="147">
        <f>(V$225-V$189)/9+V201</f>
        <v>14877.777777777781</v>
      </c>
      <c r="W205" s="143">
        <f>(W$225-W$189)/9+W201</f>
        <v>2.227777777777777</v>
      </c>
      <c r="X205" s="203">
        <f t="shared" si="51"/>
        <v>6678.3042394015001</v>
      </c>
      <c r="Y205" s="16">
        <f>IF(Y207=0,W208,IF(Y207=1,(W207-W208)*Y208+W208,IF(Y207=2,(W206-W207)*Y208+W207,IF(Y207=3,(W205-W206)*Y208+W206,W205))))</f>
        <v>2.0563636363636362</v>
      </c>
      <c r="Z205" s="147">
        <f>(Z$225-Z$189)/9+Z201</f>
        <v>14133.333333333336</v>
      </c>
      <c r="AA205" s="143">
        <f>(AA$225-AA$189)/9+AA201</f>
        <v>2.1277777777777773</v>
      </c>
      <c r="AB205" s="203">
        <f t="shared" si="52"/>
        <v>6642.2976501305511</v>
      </c>
      <c r="AC205" s="16">
        <f>IF(AC207=0,AA208,IF(AC207=1,(AA207-AA208)*AC208+AA208,IF(AC207=2,(AA206-AA207)*AC208+AA207,IF(AC207=3,(AA205-AA206)*AC208+AA206,AA205))))</f>
        <v>1.7645768025078368</v>
      </c>
      <c r="AE205" s="23"/>
      <c r="AF205" s="23"/>
      <c r="AG205" s="23"/>
      <c r="AH205" s="23"/>
      <c r="AI205" s="23"/>
      <c r="AJ205" s="23"/>
      <c r="AK205" s="23"/>
      <c r="AL205" s="23"/>
    </row>
    <row r="206" spans="1:38" x14ac:dyDescent="0.25">
      <c r="A206" s="186"/>
      <c r="B206" s="252"/>
      <c r="C206" s="13">
        <f>C$1/(21-E$1)*(C$153-B205)</f>
        <v>6763.636363636364</v>
      </c>
      <c r="D206" s="32">
        <f>(C206/P$1)^(1/1.3)*50+C$153+$C$2/2+$N$2/100*5</f>
        <v>37.874229945817206</v>
      </c>
      <c r="E206" s="153" t="s">
        <v>22</v>
      </c>
      <c r="F206" s="57">
        <v>14000</v>
      </c>
      <c r="G206" s="140">
        <f>(G$226-G$190)/9+G202</f>
        <v>3.2055555555555548</v>
      </c>
      <c r="H206" s="194">
        <f t="shared" si="53"/>
        <v>4367.4176776429822</v>
      </c>
      <c r="I206" s="76">
        <f>$C206/I205</f>
        <v>1789.3202527447741</v>
      </c>
      <c r="J206" s="57">
        <v>14000</v>
      </c>
      <c r="K206" s="140">
        <f>(K$226-K$190)/9+K202</f>
        <v>2.9555555555555548</v>
      </c>
      <c r="L206" s="194">
        <f t="shared" si="48"/>
        <v>4736.8421052631593</v>
      </c>
      <c r="M206" s="76">
        <f>$C206/M205</f>
        <v>2272.8868767295121</v>
      </c>
      <c r="N206" s="57">
        <v>14000</v>
      </c>
      <c r="O206" s="140">
        <f>(O$226-O$190)/9+O202</f>
        <v>2.7055555555555548</v>
      </c>
      <c r="P206" s="194">
        <f t="shared" si="49"/>
        <v>5174.5379876796733</v>
      </c>
      <c r="Q206" s="76">
        <f>$C206/Q205</f>
        <v>2539.8301445154252</v>
      </c>
      <c r="R206" s="57">
        <v>14000</v>
      </c>
      <c r="S206" s="140">
        <f>(S$226-S$190)/9+S202</f>
        <v>2.4555555555555548</v>
      </c>
      <c r="T206" s="201">
        <f t="shared" si="50"/>
        <v>5701.3574660633503</v>
      </c>
      <c r="U206" s="76">
        <f>$C206/U205</f>
        <v>2888.4868713720689</v>
      </c>
      <c r="V206" s="57">
        <v>14000</v>
      </c>
      <c r="W206" s="140">
        <f>(W$226-W$190)/9+W202</f>
        <v>2.3277777777777771</v>
      </c>
      <c r="X206" s="201">
        <f t="shared" si="51"/>
        <v>6014.319809069214</v>
      </c>
      <c r="Y206" s="76">
        <f>$C206/Y205</f>
        <v>3289.1246684350135</v>
      </c>
      <c r="Z206" s="57">
        <v>14000</v>
      </c>
      <c r="AA206" s="140">
        <f>(AA$226-AA$190)/9+AA202</f>
        <v>2.1499999999999995</v>
      </c>
      <c r="AB206" s="201">
        <f t="shared" si="52"/>
        <v>6511.6279069767461</v>
      </c>
      <c r="AC206" s="76">
        <f>$C206/AC205</f>
        <v>3833.0076390122586</v>
      </c>
      <c r="AL206" s="23"/>
    </row>
    <row r="207" spans="1:38" x14ac:dyDescent="0.25">
      <c r="A207" s="186"/>
      <c r="B207" s="252"/>
      <c r="C207" s="13"/>
      <c r="D207" s="39">
        <f>IF(AND(D206&lt;F$5,C206&lt;F208),C206/F208*100,IF(AND(D206&lt;J$5,C206&lt;J208),C206/(F208-((D206-F$5)/(J$5-F$5))*(F208-J208))*100,IF(AND(D206&lt;N$5,C206&lt;N208),C206/(J208-((D206-J$5)/(N$5-J$5))*(J208-N208))*100,IF(AND(D206&lt;R$5,C206&lt;R208),C206/(N208-((D206-N$5)/(R$5-N$5))*(N208-R208))*100,IF(AND(D206&lt;V$5,C210&lt;V208),C206/(R208-((D206-R$5)/(V$5-R$5))*(R208-V208))*100,100)))))</f>
        <v>100</v>
      </c>
      <c r="E207" s="153" t="s">
        <v>23</v>
      </c>
      <c r="F207" s="57">
        <v>11200</v>
      </c>
      <c r="G207" s="140">
        <f>(G$227-G$191)/9+G203</f>
        <v>3.4277777777777771</v>
      </c>
      <c r="H207" s="194">
        <f t="shared" si="53"/>
        <v>3267.4230145867105</v>
      </c>
      <c r="I207" s="190">
        <f>IF($C206&gt;F206,3,IF($C206&gt;F207,2,IF($C206&gt;F208,1,0)))</f>
        <v>1</v>
      </c>
      <c r="J207" s="57">
        <v>11200</v>
      </c>
      <c r="K207" s="140">
        <f>(K$227-K$191)/9+K203</f>
        <v>3.1777777777777771</v>
      </c>
      <c r="L207" s="194">
        <f t="shared" si="48"/>
        <v>3524.4755244755252</v>
      </c>
      <c r="M207" s="190">
        <f>IF($C206&gt;J206,3,IF($C206&gt;J207,2,IF($C206&gt;J208,1,0)))</f>
        <v>1</v>
      </c>
      <c r="N207" s="57">
        <v>11200</v>
      </c>
      <c r="O207" s="140">
        <f>(O$227-O$191)/9+O203</f>
        <v>2.9277777777777771</v>
      </c>
      <c r="P207" s="194">
        <f t="shared" si="49"/>
        <v>3825.426944971538</v>
      </c>
      <c r="Q207" s="190">
        <f>IF($C206&gt;N206,3,IF($C206&gt;N207,2,IF($C206&gt;N208,1,0)))</f>
        <v>1</v>
      </c>
      <c r="R207" s="57">
        <v>11200</v>
      </c>
      <c r="S207" s="140">
        <f>(S$227-S$191)/9+S203</f>
        <v>2.6777777777777771</v>
      </c>
      <c r="T207" s="201">
        <f t="shared" si="50"/>
        <v>4182.5726141078849</v>
      </c>
      <c r="U207" s="190">
        <f>IF($C206&gt;R206,3,IF($C206&gt;R207,2,IF($C206&gt;R208,1,0)))</f>
        <v>1</v>
      </c>
      <c r="V207" s="57">
        <v>11200</v>
      </c>
      <c r="W207" s="140">
        <f>(W$227-W$191)/9+W203</f>
        <v>2.4999999999999991</v>
      </c>
      <c r="X207" s="201">
        <f t="shared" si="51"/>
        <v>4480.0000000000018</v>
      </c>
      <c r="Y207" s="190">
        <f>IF($C206&gt;V206,3,IF($C206&gt;V207,2,IF($C206&gt;V208,1,0)))</f>
        <v>1</v>
      </c>
      <c r="Z207" s="57">
        <v>11200</v>
      </c>
      <c r="AA207" s="140">
        <f>(AA$227-AA$191)/9+AA203</f>
        <v>2.2999999999999994</v>
      </c>
      <c r="AB207" s="201">
        <f t="shared" si="52"/>
        <v>4869.5652173913059</v>
      </c>
      <c r="AC207" s="189">
        <f>IF($C206&gt;Z206,3,IF($C206&gt;Z207,2,IF($C206&gt;Z208,1,0)))</f>
        <v>1</v>
      </c>
      <c r="AL207" s="23"/>
    </row>
    <row r="208" spans="1:38" ht="15.75" thickBot="1" x14ac:dyDescent="0.3">
      <c r="A208" s="186"/>
      <c r="B208" s="253"/>
      <c r="C208" s="14"/>
      <c r="D208" s="33">
        <f>C206/D205</f>
        <v>2419.0402699877236</v>
      </c>
      <c r="E208" s="154" t="s">
        <v>7</v>
      </c>
      <c r="F208" s="148">
        <f>(F$228-F$192)/9+F204</f>
        <v>5322.2222222222226</v>
      </c>
      <c r="G208" s="144">
        <f>(G$228-G$192)/9+G204</f>
        <v>3.8944444444444453</v>
      </c>
      <c r="H208" s="195">
        <f t="shared" si="53"/>
        <v>1366.6191155492152</v>
      </c>
      <c r="I208" s="191">
        <f>IF(I207=1,($C206-F208)/(F207-F208),IF(I207=2,($C206-F207)/(F206-F207),IF(I207=3,($C206-F206)/(F205-F206),0)))</f>
        <v>0.24523113937102595</v>
      </c>
      <c r="J208" s="148">
        <f>(J$228-J$192)/9+J204</f>
        <v>4488.8888888888905</v>
      </c>
      <c r="K208" s="144">
        <f>(K$228-K$192)/9+K204</f>
        <v>2.8722222222222218</v>
      </c>
      <c r="L208" s="195">
        <f t="shared" si="48"/>
        <v>1562.8626692456487</v>
      </c>
      <c r="M208" s="191">
        <f>IF(M207=1,($C206-J208)/(J207-J208),IF(M207=2,($C206-J207)/(J206-J207),IF(M207=3,($C206-J206)/(J205-J206),0)))</f>
        <v>0.33895243829018651</v>
      </c>
      <c r="N208" s="148">
        <f>(N$228-N$192)/9+N204</f>
        <v>4311.1111111111104</v>
      </c>
      <c r="O208" s="144">
        <f>(O$228-O$192)/9+O204</f>
        <v>2.5166666666666666</v>
      </c>
      <c r="P208" s="195">
        <f t="shared" si="49"/>
        <v>1713.0242825607061</v>
      </c>
      <c r="Q208" s="191">
        <f>IF(Q207=1,($C206-N208)/(N207-N208),IF(Q207=2,($C206-N207)/(N206-N207),IF(Q207=3,($C206-N206)/(N205-N206),0)))</f>
        <v>0.35601173020527871</v>
      </c>
      <c r="R208" s="148">
        <f>(R$228-R$192)/9+R204</f>
        <v>4088.8888888888887</v>
      </c>
      <c r="S208" s="144">
        <f>(S$228-S$192)/9+S204</f>
        <v>2.1388888888888893</v>
      </c>
      <c r="T208" s="204">
        <f t="shared" si="50"/>
        <v>1911.6883116883112</v>
      </c>
      <c r="U208" s="191">
        <f>IF(U207=1,($C206-R208)/(R207-R208),IF(U207=2,($C206-R207)/(R206-R207),IF(U207=3,($C206-R206)/(R205-R206),0)))</f>
        <v>0.37613636363636371</v>
      </c>
      <c r="V208" s="148">
        <f>(V$228-V$192)/9+V204</f>
        <v>3644.4444444444453</v>
      </c>
      <c r="W208" s="144">
        <f>(W$228-W$192)/9+W204</f>
        <v>1.7444444444444445</v>
      </c>
      <c r="X208" s="204">
        <f t="shared" si="51"/>
        <v>2089.1719745222936</v>
      </c>
      <c r="Y208" s="191">
        <f>IF(Y207=1,($C206-V208)/(V207-V208),IF(Y207=2,($C206-V207)/(V206-V207),IF(Y207=3,($C206-V206)/(V205-V206),0)))</f>
        <v>0.41283422459893049</v>
      </c>
      <c r="Z208" s="148">
        <f>(Z$228-Z$192)/9+Z204</f>
        <v>3144.4444444444453</v>
      </c>
      <c r="AA208" s="144">
        <f>(AA$228-AA$192)/9+AA204</f>
        <v>1.3277777777777779</v>
      </c>
      <c r="AB208" s="204">
        <f t="shared" si="52"/>
        <v>2368.2008368200841</v>
      </c>
      <c r="AC208" s="191">
        <f>IF(AC207=1,($C206-Z208)/(Z207-Z208),IF(AC207=2,($C206-Z207)/(Z206-Z207),IF(AC207=3,($C206-Z206)/(Z205-Z206),0)))</f>
        <v>0.44927899686520373</v>
      </c>
      <c r="AL208" s="23"/>
    </row>
    <row r="209" spans="1:38" x14ac:dyDescent="0.25">
      <c r="A209" s="186"/>
      <c r="B209" s="251">
        <v>-2</v>
      </c>
      <c r="C209" s="34"/>
      <c r="D209" s="31">
        <f>IF(D210&gt;V$5,(1-(D210-V$5)/(Z$5-V$5))*(Y209-AC209)+AC209,IF(D210&gt;R$5,(1-(D210-R$5)/(V$5-R$5))*(U209-Y209)+Y209,IF(D210&gt;N$5,(1-(D210-N$5)/(R$5-N$5))*(Q209-U209)+U209,IF(D210&gt;J$5,(1-(D210-J$5)/(N$5-J$5))*(M209-Q209)+Q209,IF(D210&gt;F$5,(1-(D210-F$5)/(J$5-F$5))*(I209-M209)+M209,I209)))))</f>
        <v>2.9292276441361484</v>
      </c>
      <c r="E209" s="152" t="s">
        <v>6</v>
      </c>
      <c r="F209" s="147">
        <f>(F$225-F$189)/9+F205</f>
        <v>16322.222222222226</v>
      </c>
      <c r="G209" s="143">
        <f>(G$225-G$189)/9+G205</f>
        <v>3.0055555555555546</v>
      </c>
      <c r="H209" s="193">
        <f t="shared" si="53"/>
        <v>5430.6839186691341</v>
      </c>
      <c r="I209" s="16">
        <f>IF(I211=0,G212,IF(I211=1,(G211-G212)*I212+G212,IF(I211=2,(G210-G211)*I212+G211,IF(I211=3,(G209-G210)*I212+G210,G209))))</f>
        <v>3.8660301838650213</v>
      </c>
      <c r="J209" s="147">
        <f>(J$225-J$189)/9+J205</f>
        <v>16122.222222222226</v>
      </c>
      <c r="K209" s="143">
        <f>(K$225-K$189)/9+K205</f>
        <v>2.7777777777777768</v>
      </c>
      <c r="L209" s="193">
        <f t="shared" si="48"/>
        <v>5804.0000000000036</v>
      </c>
      <c r="M209" s="16">
        <f>IF(M211=0,K212,IF(M211=1,(K211-K212)*M212+K212,IF(M211=2,(K210-K211)*M212+K211,IF(M211=3,(K209-K210)*M212+K210,K209))))</f>
        <v>3.0822280756360163</v>
      </c>
      <c r="N209" s="147">
        <f>(N$225-N$189)/9+N205</f>
        <v>15866.66666666667</v>
      </c>
      <c r="O209" s="143">
        <f>(O$225-O$189)/9+O205</f>
        <v>2.5499999999999989</v>
      </c>
      <c r="P209" s="193">
        <f t="shared" si="49"/>
        <v>6222.2222222222263</v>
      </c>
      <c r="Q209" s="16">
        <f>IF(Q211=0,O212,IF(Q211=1,(O211-O212)*Q212+O212,IF(Q211=2,(O210-O211)*Q212+O211,IF(Q211=3,(O209-O210)*Q212+O210,O209))))</f>
        <v>2.7361929393295252</v>
      </c>
      <c r="R209" s="147">
        <f>(R$225-R$189)/9+R205</f>
        <v>15666.66666666667</v>
      </c>
      <c r="S209" s="143">
        <f>(S$225-S$189)/9+S205</f>
        <v>2.3222222222222215</v>
      </c>
      <c r="T209" s="203">
        <f t="shared" si="50"/>
        <v>6746.4114832535915</v>
      </c>
      <c r="U209" s="16">
        <f>IF(U211=0,S212,IF(U211=1,(S211-S212)*U212+S212,IF(U211=2,(S210-S211)*U212+S211,IF(U211=3,(S209-S210)*U212+S210,S209))))</f>
        <v>2.3801926359635108</v>
      </c>
      <c r="V209" s="147">
        <f>(V$225-V$189)/9+V205</f>
        <v>14922.222222222226</v>
      </c>
      <c r="W209" s="143">
        <f>(W$225-W$189)/9+W205</f>
        <v>2.2722222222222213</v>
      </c>
      <c r="X209" s="193">
        <f t="shared" si="51"/>
        <v>6567.2371638141858</v>
      </c>
      <c r="Y209" s="16">
        <f>IF(Y211=0,W212,IF(Y211=1,(W211-W212)*Y212+W212,IF(Y211=2,(W210-W211)*Y212+W211,IF(Y211=3,(W209-W210)*Y212+W210,W209))))</f>
        <v>2.0819076424980825</v>
      </c>
      <c r="Z209" s="147">
        <f>(Z$225-Z$189)/9+Z205</f>
        <v>14166.66666666667</v>
      </c>
      <c r="AA209" s="143">
        <f>(AA$225-AA$189)/9+AA205</f>
        <v>2.1722222222222216</v>
      </c>
      <c r="AB209" s="203">
        <f t="shared" si="52"/>
        <v>6521.7391304347857</v>
      </c>
      <c r="AC209" s="16">
        <f>IF(AC211=0,AA212,IF(AC211=1,(AA211-AA212)*AC212+AA212,IF(AC211=2,(AA210-AA211)*AC212+AA211,IF(AC211=3,(AA209-AA210)*AC212+AA210,AA209))))</f>
        <v>1.7734053239578098</v>
      </c>
      <c r="AE209" s="23"/>
      <c r="AF209" s="23"/>
      <c r="AG209" s="23"/>
      <c r="AH209" s="23"/>
      <c r="AI209" s="23"/>
      <c r="AJ209" s="23"/>
      <c r="AK209" s="23"/>
      <c r="AL209" s="23"/>
    </row>
    <row r="210" spans="1:38" x14ac:dyDescent="0.25">
      <c r="A210" s="186"/>
      <c r="B210" s="252"/>
      <c r="C210" s="13">
        <f>C$1/(21-E$1)*(C$153-B209)</f>
        <v>6456.1983471074382</v>
      </c>
      <c r="D210" s="32">
        <f>(C210/P$1)^(1/1.3)*50+C$153+$C$2/2+$N$2/100*5</f>
        <v>37.210764391341343</v>
      </c>
      <c r="E210" s="153" t="s">
        <v>22</v>
      </c>
      <c r="F210" s="57">
        <v>14000</v>
      </c>
      <c r="G210" s="140">
        <f>(G$226-G$190)/9+G206</f>
        <v>3.2444444444444436</v>
      </c>
      <c r="H210" s="194">
        <f t="shared" si="53"/>
        <v>4315.0684931506858</v>
      </c>
      <c r="I210" s="76">
        <f>$C210/I209</f>
        <v>1669.9813607386077</v>
      </c>
      <c r="J210" s="57">
        <v>14000</v>
      </c>
      <c r="K210" s="140">
        <f>(K$226-K$190)/9+K206</f>
        <v>2.9944444444444436</v>
      </c>
      <c r="L210" s="194">
        <f t="shared" si="48"/>
        <v>4675.3246753246767</v>
      </c>
      <c r="M210" s="76">
        <f>$C210/M209</f>
        <v>2094.6530200479096</v>
      </c>
      <c r="N210" s="57">
        <v>14000</v>
      </c>
      <c r="O210" s="140">
        <f>(O$226-O$190)/9+O206</f>
        <v>2.7444444444444436</v>
      </c>
      <c r="P210" s="194">
        <f t="shared" si="49"/>
        <v>5101.2145748987869</v>
      </c>
      <c r="Q210" s="76">
        <f>$C210/Q209</f>
        <v>2359.5552251843251</v>
      </c>
      <c r="R210" s="57">
        <v>14000</v>
      </c>
      <c r="S210" s="140">
        <f>(S$226-S$190)/9+S206</f>
        <v>2.4944444444444436</v>
      </c>
      <c r="T210" s="201">
        <f t="shared" si="50"/>
        <v>5612.4721603563494</v>
      </c>
      <c r="U210" s="76">
        <f>$C210/U209</f>
        <v>2712.468835319266</v>
      </c>
      <c r="V210" s="57">
        <v>14000</v>
      </c>
      <c r="W210" s="140">
        <f>(W$226-W$190)/9+W206</f>
        <v>2.3722222222222213</v>
      </c>
      <c r="X210" s="201">
        <f t="shared" si="51"/>
        <v>5901.6393442622975</v>
      </c>
      <c r="Y210" s="76">
        <f>$C210/Y209</f>
        <v>3101.0973855500338</v>
      </c>
      <c r="Z210" s="57">
        <v>14000</v>
      </c>
      <c r="AA210" s="140">
        <f>(AA$226-AA$190)/9+AA206</f>
        <v>2.1999999999999993</v>
      </c>
      <c r="AB210" s="201">
        <f t="shared" si="52"/>
        <v>6363.6363636363658</v>
      </c>
      <c r="AC210" s="76">
        <f>$C210/AC209</f>
        <v>3640.5655604432109</v>
      </c>
      <c r="AL210" s="23"/>
    </row>
    <row r="211" spans="1:38" x14ac:dyDescent="0.25">
      <c r="A211" s="186"/>
      <c r="B211" s="252"/>
      <c r="C211" s="13"/>
      <c r="D211" s="39">
        <f>IF(AND(D210&lt;F$5,C210&lt;F212),C210/F212*100,IF(AND(D210&lt;J$5,C210&lt;J212),C210/(F212-((D210-F$5)/(J$5-F$5))*(F212-J212))*100,IF(AND(D210&lt;N$5,C210&lt;N212),C210/(J212-((D210-J$5)/(N$5-J$5))*(J212-N212))*100,IF(AND(D210&lt;R$5,C210&lt;R212),C210/(N212-((D210-N$5)/(R$5-N$5))*(N212-R212))*100,IF(AND(D210&lt;V$5,C214&lt;V212),C210/(R212-((D210-R$5)/(V$5-R$5))*(R212-V212))*100,100)))))</f>
        <v>100</v>
      </c>
      <c r="E211" s="153" t="s">
        <v>23</v>
      </c>
      <c r="F211" s="57">
        <v>11200</v>
      </c>
      <c r="G211" s="140">
        <f>(G$227-G$191)/9+G207</f>
        <v>3.4722222222222214</v>
      </c>
      <c r="H211" s="194">
        <f t="shared" si="53"/>
        <v>3225.6000000000008</v>
      </c>
      <c r="I211" s="190">
        <f>IF($C210&gt;F210,3,IF($C210&gt;F211,2,IF($C210&gt;F212,1,0)))</f>
        <v>1</v>
      </c>
      <c r="J211" s="57">
        <v>11200</v>
      </c>
      <c r="K211" s="140">
        <f>(K$227-K$191)/9+K207</f>
        <v>3.2222222222222214</v>
      </c>
      <c r="L211" s="194">
        <f t="shared" si="48"/>
        <v>3475.8620689655181</v>
      </c>
      <c r="M211" s="190">
        <f>IF($C210&gt;J210,3,IF($C210&gt;J211,2,IF($C210&gt;J212,1,0)))</f>
        <v>1</v>
      </c>
      <c r="N211" s="57">
        <v>11200</v>
      </c>
      <c r="O211" s="140">
        <f>(O$227-O$191)/9+O207</f>
        <v>2.9722222222222214</v>
      </c>
      <c r="P211" s="194">
        <f t="shared" si="49"/>
        <v>3768.2242990654217</v>
      </c>
      <c r="Q211" s="190">
        <f>IF($C210&gt;N210,3,IF($C210&gt;N211,2,IF($C210&gt;N212,1,0)))</f>
        <v>1</v>
      </c>
      <c r="R211" s="57">
        <v>11200</v>
      </c>
      <c r="S211" s="140">
        <f>(S$227-S$191)/9+S207</f>
        <v>2.7222222222222214</v>
      </c>
      <c r="T211" s="201">
        <f t="shared" si="50"/>
        <v>4114.2857142857156</v>
      </c>
      <c r="U211" s="190">
        <f>IF($C210&gt;R210,3,IF($C210&gt;R211,2,IF($C210&gt;R212,1,0)))</f>
        <v>1</v>
      </c>
      <c r="V211" s="57">
        <v>11200</v>
      </c>
      <c r="W211" s="140">
        <f>(W$227-W$191)/9+W207</f>
        <v>2.5499999999999989</v>
      </c>
      <c r="X211" s="201">
        <f t="shared" si="51"/>
        <v>4392.1568627450997</v>
      </c>
      <c r="Y211" s="190">
        <f>IF($C210&gt;V210,3,IF($C210&gt;V211,2,IF($C210&gt;V212,1,0)))</f>
        <v>1</v>
      </c>
      <c r="Z211" s="57">
        <v>11200</v>
      </c>
      <c r="AA211" s="140">
        <f>(AA$227-AA$191)/9+AA207</f>
        <v>2.3499999999999992</v>
      </c>
      <c r="AB211" s="201">
        <f t="shared" si="52"/>
        <v>4765.957446808512</v>
      </c>
      <c r="AC211" s="189">
        <f>IF($C210&gt;Z210,3,IF($C210&gt;Z211,2,IF($C210&gt;Z212,1,0)))</f>
        <v>1</v>
      </c>
      <c r="AL211" s="23"/>
    </row>
    <row r="212" spans="1:38" ht="15.75" thickBot="1" x14ac:dyDescent="0.3">
      <c r="A212" s="186"/>
      <c r="B212" s="253"/>
      <c r="C212" s="35"/>
      <c r="D212" s="33">
        <f>C210/D209</f>
        <v>2204.0616611111564</v>
      </c>
      <c r="E212" s="154" t="s">
        <v>7</v>
      </c>
      <c r="F212" s="148">
        <f>(F$228-F$192)/9+F208</f>
        <v>5377.7777777777783</v>
      </c>
      <c r="G212" s="144">
        <f>(G$228-G$192)/9+G208</f>
        <v>3.9555555555555566</v>
      </c>
      <c r="H212" s="195">
        <f t="shared" si="53"/>
        <v>1359.5505617977526</v>
      </c>
      <c r="I212" s="191">
        <f>IF(I211=1,($C210-F212)/(F211-F212),IF(I211=2,($C210-F211)/(F210-F211),IF(I211=3,($C210-F210)/(F209-F210),0)))</f>
        <v>0.18522490694593396</v>
      </c>
      <c r="J212" s="148">
        <f>(J$228-J$192)/9+J208</f>
        <v>4611.1111111111131</v>
      </c>
      <c r="K212" s="144">
        <f>(K$228-K$192)/9+K208</f>
        <v>3.0277777777777772</v>
      </c>
      <c r="L212" s="195">
        <f t="shared" si="48"/>
        <v>1522.9357798165147</v>
      </c>
      <c r="M212" s="191">
        <f>IF(M211=1,($C210-J212)/(J211-J212),IF(M211=2,($C210-J211)/(J210-J211),IF(M211=3,($C210-J210)/(J209-J210),0)))</f>
        <v>0.28003010327094319</v>
      </c>
      <c r="N212" s="148">
        <f>(N$228-N$192)/9+N208</f>
        <v>4388.8888888888878</v>
      </c>
      <c r="O212" s="144">
        <f>(O$228-O$192)/9+O208</f>
        <v>2.6333333333333333</v>
      </c>
      <c r="P212" s="195">
        <f t="shared" si="49"/>
        <v>1666.6666666666663</v>
      </c>
      <c r="Q212" s="191">
        <f>IF(Q211=1,($C210-N212)/(N211-N212),IF(Q211=2,($C210-N211)/(N210-N211),IF(Q211=3,($C210-N210)/(N209-N210),0)))</f>
        <v>0.30352014884122269</v>
      </c>
      <c r="R212" s="148">
        <f>(R$228-R$192)/9+R208</f>
        <v>4111.1111111111113</v>
      </c>
      <c r="S212" s="144">
        <f>(S$228-S$192)/9+S208</f>
        <v>2.2111111111111117</v>
      </c>
      <c r="T212" s="204">
        <f t="shared" si="50"/>
        <v>1859.29648241206</v>
      </c>
      <c r="U212" s="191">
        <f>IF(U211=1,($C210-R212)/(R211-R212),IF(U211=2,($C210-R211)/(R210-R211),IF(U211=3,($C210-R210)/(R209-R210),0)))</f>
        <v>0.33081167905904296</v>
      </c>
      <c r="V212" s="148">
        <f>(V$228-V$192)/9+V208</f>
        <v>3655.5555555555566</v>
      </c>
      <c r="W212" s="144">
        <f>(W$228-W$192)/9+W208</f>
        <v>1.8055555555555556</v>
      </c>
      <c r="X212" s="204">
        <f t="shared" si="51"/>
        <v>2024.6153846153852</v>
      </c>
      <c r="Y212" s="191">
        <f>IF(Y211=1,($C210-V212)/(V211-V212),IF(Y211=2,($C210-V211)/(V210-V211),IF(Y211=3,($C210-V210)/(V209-V210),0)))</f>
        <v>0.37121922126608153</v>
      </c>
      <c r="Z212" s="148">
        <f>(Z$228-Z$192)/9+Z208</f>
        <v>3155.5555555555566</v>
      </c>
      <c r="AA212" s="144">
        <f>(AA$228-AA$192)/9+AA208</f>
        <v>1.3722222222222225</v>
      </c>
      <c r="AB212" s="204">
        <f t="shared" si="52"/>
        <v>2299.5951417004053</v>
      </c>
      <c r="AC212" s="191">
        <f>IF(AC211=1,($C210-Z212)/(Z211-Z212),IF(AC211=2,($C210-Z211)/(Z210-Z211),IF(AC211=3,($C210-Z210)/(Z209-Z210),0)))</f>
        <v>0.41030089950230575</v>
      </c>
      <c r="AL212" s="23"/>
    </row>
    <row r="213" spans="1:38" x14ac:dyDescent="0.25">
      <c r="A213" s="186"/>
      <c r="B213" s="251">
        <v>-1</v>
      </c>
      <c r="C213" s="25"/>
      <c r="D213" s="31">
        <f>IF(D214&gt;V$5,(1-(D214-V$5)/(Z$5-V$5))*(Y213-AC213)+AC213,IF(D214&gt;R$5,(1-(D214-R$5)/(V$5-R$5))*(U213-Y213)+Y213,IF(D214&gt;N$5,(1-(D214-N$5)/(R$5-N$5))*(Q213-U213)+U213,IF(D214&gt;J$5,(1-(D214-J$5)/(N$5-J$5))*(M213-Q213)+Q213,IF(D214&gt;F$5,(1-(D214-F$5)/(J$5-F$5))*(I213-M213)+M213,I213)))))</f>
        <v>3.0830097038078703</v>
      </c>
      <c r="E213" s="152" t="s">
        <v>6</v>
      </c>
      <c r="F213" s="147">
        <f>(F$225-F$189)/9+F209</f>
        <v>16366.666666666672</v>
      </c>
      <c r="G213" s="143">
        <f>(G$225-G$189)/9+G209</f>
        <v>3.0666666666666655</v>
      </c>
      <c r="H213" s="193">
        <f t="shared" si="53"/>
        <v>5336.9565217391337</v>
      </c>
      <c r="I213" s="16">
        <f>IF(I215=0,G216,IF(I215=1,(G215-G216)*I216+G216,IF(I215=2,(G214-G215)*I216+G215,IF(I215=3,(G213-G214)*I216+G214,G213))))</f>
        <v>3.954635424130958</v>
      </c>
      <c r="J213" s="147">
        <f>(J$225-J$189)/9+J209</f>
        <v>16166.666666666672</v>
      </c>
      <c r="K213" s="143">
        <f>(K$225-K$189)/9+K209</f>
        <v>2.8333333333333321</v>
      </c>
      <c r="L213" s="193">
        <f t="shared" si="48"/>
        <v>5705.8823529411802</v>
      </c>
      <c r="M213" s="16">
        <f>IF(M215=0,K216,IF(M215=1,(K215-K216)*M216+K216,IF(M215=2,(K214-K215)*M216+K215,IF(M215=3,(K213-K214)*M216+K214,K213))))</f>
        <v>3.2015733719576263</v>
      </c>
      <c r="N213" s="147">
        <f>(N$225-N$189)/9+N209</f>
        <v>15900.000000000004</v>
      </c>
      <c r="O213" s="143">
        <f>(O$225-O$189)/9+O209</f>
        <v>2.5999999999999988</v>
      </c>
      <c r="P213" s="193">
        <f t="shared" si="49"/>
        <v>6115.3846153846198</v>
      </c>
      <c r="Q213" s="16">
        <f>IF(Q215=0,O216,IF(Q215=1,(O215-O216)*Q216+O216,IF(Q215=2,(O214-O215)*Q216+O215,IF(Q215=3,(O213-O214)*Q216+O214,O213))))</f>
        <v>2.8166175708479937</v>
      </c>
      <c r="R213" s="147">
        <f>(R$225-R$189)/9+R209</f>
        <v>15700.000000000004</v>
      </c>
      <c r="S213" s="143">
        <f>(S$225-S$189)/9+S209</f>
        <v>2.3666666666666658</v>
      </c>
      <c r="T213" s="203">
        <f t="shared" si="50"/>
        <v>6633.8028169014124</v>
      </c>
      <c r="U213" s="16">
        <f>IF(U215=0,S216,IF(U215=1,(S215-S216)*U216+S216,IF(U215=2,(S214-S215)*U216+S215,IF(U215=3,(S213-S214)*U216+S214,S213))))</f>
        <v>2.4211809345600086</v>
      </c>
      <c r="V213" s="147">
        <f>(V$225-V$189)/9+V209</f>
        <v>14966.666666666672</v>
      </c>
      <c r="W213" s="143">
        <f>(W$225-W$189)/9+W209</f>
        <v>2.3166666666666655</v>
      </c>
      <c r="X213" s="203">
        <f t="shared" si="51"/>
        <v>6460.4316546762639</v>
      </c>
      <c r="Y213" s="16">
        <f>IF(Y215=0,W216,IF(Y215=1,(W215-W216)*Y216+W216,IF(Y215=2,(W214-W215)*Y216+W215,IF(Y215=3,(W213-W214)*Y216+W214,W213))))</f>
        <v>2.1082864038616247</v>
      </c>
      <c r="Z213" s="147">
        <f>(Z$225-Z$189)/9+Z209</f>
        <v>14200.000000000004</v>
      </c>
      <c r="AA213" s="143">
        <f>(AA$225-AA$189)/9+AA209</f>
        <v>2.2166666666666659</v>
      </c>
      <c r="AB213" s="203">
        <f t="shared" si="52"/>
        <v>6406.0150375939884</v>
      </c>
      <c r="AC213" s="16">
        <f>IF(AC215=0,AA216,IF(AC215=1,(AA215-AA216)*AC216+AA216,IF(AC215=2,(AA214-AA215)*AC216+AA215,IF(AC215=3,(AA213-AA214)*AC216+AA214,AA213))))</f>
        <v>1.7816947292616849</v>
      </c>
      <c r="AE213" s="23"/>
      <c r="AF213" s="23"/>
      <c r="AG213" s="23"/>
      <c r="AH213" s="23"/>
      <c r="AI213" s="23"/>
      <c r="AJ213" s="23"/>
      <c r="AK213" s="23"/>
      <c r="AL213" s="23"/>
    </row>
    <row r="214" spans="1:38" x14ac:dyDescent="0.25">
      <c r="A214" s="186"/>
      <c r="B214" s="252"/>
      <c r="C214" s="13">
        <f>C$1/(21-E$1)*(C$153-B213)</f>
        <v>6148.7603305785124</v>
      </c>
      <c r="D214" s="32">
        <f>(C214/P$1)^(1/1.3)*50+C$153+$C$2/2+$N$2/100*5</f>
        <v>36.539964689556527</v>
      </c>
      <c r="E214" s="153" t="s">
        <v>22</v>
      </c>
      <c r="F214" s="57">
        <v>14000</v>
      </c>
      <c r="G214" s="140">
        <f>(G$226-G$190)/9+G210</f>
        <v>3.2833333333333323</v>
      </c>
      <c r="H214" s="194">
        <f t="shared" si="53"/>
        <v>4263.9593908629458</v>
      </c>
      <c r="I214" s="76">
        <f>$C214/I213</f>
        <v>1554.8235604878089</v>
      </c>
      <c r="J214" s="57">
        <v>14000</v>
      </c>
      <c r="K214" s="140">
        <f>(K$226-K$190)/9+K210</f>
        <v>3.0333333333333323</v>
      </c>
      <c r="L214" s="194">
        <f t="shared" si="48"/>
        <v>4615.3846153846171</v>
      </c>
      <c r="M214" s="76">
        <f>$C214/M213</f>
        <v>1920.5433129957619</v>
      </c>
      <c r="N214" s="57">
        <v>14000</v>
      </c>
      <c r="O214" s="140">
        <f>(O$226-O$190)/9+O210</f>
        <v>2.7833333333333323</v>
      </c>
      <c r="P214" s="194">
        <f t="shared" si="49"/>
        <v>5029.9401197604811</v>
      </c>
      <c r="Q214" s="76">
        <f>$C214/Q213</f>
        <v>2183.0298845743964</v>
      </c>
      <c r="R214" s="57">
        <v>14000</v>
      </c>
      <c r="S214" s="140">
        <f>(S$226-S$190)/9+S210</f>
        <v>2.5333333333333323</v>
      </c>
      <c r="T214" s="201">
        <f t="shared" si="50"/>
        <v>5526.315789473686</v>
      </c>
      <c r="U214" s="76">
        <f>$C214/U213</f>
        <v>2539.5707701192109</v>
      </c>
      <c r="V214" s="57">
        <v>14000</v>
      </c>
      <c r="W214" s="140">
        <f>(W$226-W$190)/9+W210</f>
        <v>2.4166666666666656</v>
      </c>
      <c r="X214" s="201">
        <f t="shared" si="51"/>
        <v>5793.1034482758641</v>
      </c>
      <c r="Y214" s="76">
        <f>$C214/Y213</f>
        <v>2916.4729798172525</v>
      </c>
      <c r="Z214" s="57">
        <v>14000</v>
      </c>
      <c r="AA214" s="140">
        <f>(AA$226-AA$190)/9+AA210</f>
        <v>2.2499999999999991</v>
      </c>
      <c r="AB214" s="201">
        <f t="shared" si="52"/>
        <v>6222.2222222222244</v>
      </c>
      <c r="AC214" s="76">
        <f>$C214/AC213</f>
        <v>3451.0739856801911</v>
      </c>
      <c r="AL214" s="23"/>
    </row>
    <row r="215" spans="1:38" x14ac:dyDescent="0.25">
      <c r="A215" s="186"/>
      <c r="B215" s="252"/>
      <c r="C215" s="13"/>
      <c r="D215" s="39">
        <f>IF(AND(D214&lt;F$5,C214&lt;F216),C214/F216*100,IF(AND(D214&lt;J$5,C214&lt;J216),C214/(F216-((D214-F$5)/(J$5-F$5))*(F216-J216))*100,IF(AND(D214&lt;N$5,C214&lt;N216),C214/(J216-((D214-J$5)/(N$5-J$5))*(J216-N216))*100,IF(AND(D214&lt;R$5,C214&lt;R216),C214/(N216-((D214-N$5)/(R$5-N$5))*(N216-R216))*100,IF(AND(D214&lt;V$5,C218&lt;V216),C214/(R216-((D214-R$5)/(V$5-R$5))*(R216-V216))*100,100)))))</f>
        <v>100</v>
      </c>
      <c r="E215" s="153" t="s">
        <v>23</v>
      </c>
      <c r="F215" s="57">
        <v>11200</v>
      </c>
      <c r="G215" s="140">
        <f>(G$227-G$191)/9+G211</f>
        <v>3.5166666666666657</v>
      </c>
      <c r="H215" s="194">
        <f t="shared" si="53"/>
        <v>3184.8341232227499</v>
      </c>
      <c r="I215" s="190">
        <f>IF($C214&gt;F214,3,IF($C214&gt;F215,2,IF($C214&gt;F216,1,0)))</f>
        <v>1</v>
      </c>
      <c r="J215" s="57">
        <v>11200</v>
      </c>
      <c r="K215" s="140">
        <f>(K$227-K$191)/9+K211</f>
        <v>3.2666666666666657</v>
      </c>
      <c r="L215" s="194">
        <f t="shared" si="48"/>
        <v>3428.5714285714294</v>
      </c>
      <c r="M215" s="190">
        <f>IF($C214&gt;J214,3,IF($C214&gt;J215,2,IF($C214&gt;J216,1,0)))</f>
        <v>1</v>
      </c>
      <c r="N215" s="57">
        <v>11200</v>
      </c>
      <c r="O215" s="140">
        <f>(O$227-O$191)/9+O211</f>
        <v>3.0166666666666657</v>
      </c>
      <c r="P215" s="194">
        <f t="shared" si="49"/>
        <v>3712.7071823204433</v>
      </c>
      <c r="Q215" s="190">
        <f>IF($C214&gt;N214,3,IF($C214&gt;N215,2,IF($C214&gt;N216,1,0)))</f>
        <v>1</v>
      </c>
      <c r="R215" s="57">
        <v>11200</v>
      </c>
      <c r="S215" s="140">
        <f>(S$227-S$191)/9+S211</f>
        <v>2.7666666666666657</v>
      </c>
      <c r="T215" s="201">
        <f t="shared" si="50"/>
        <v>4048.1927710843388</v>
      </c>
      <c r="U215" s="190">
        <f>IF($C214&gt;R214,3,IF($C214&gt;R215,2,IF($C214&gt;R216,1,0)))</f>
        <v>1</v>
      </c>
      <c r="V215" s="57">
        <v>11200</v>
      </c>
      <c r="W215" s="140">
        <f>(W$227-W$191)/9+W211</f>
        <v>2.5999999999999988</v>
      </c>
      <c r="X215" s="201">
        <f t="shared" si="51"/>
        <v>4307.6923076923094</v>
      </c>
      <c r="Y215" s="190">
        <f>IF($C214&gt;V214,3,IF($C214&gt;V215,2,IF($C214&gt;V216,1,0)))</f>
        <v>1</v>
      </c>
      <c r="Z215" s="57">
        <v>11200</v>
      </c>
      <c r="AA215" s="140">
        <f>(AA$227-AA$191)/9+AA211</f>
        <v>2.399999999999999</v>
      </c>
      <c r="AB215" s="201">
        <f t="shared" si="52"/>
        <v>4666.6666666666688</v>
      </c>
      <c r="AC215" s="189">
        <f>IF($C214&gt;Z214,3,IF($C214&gt;Z215,2,IF($C214&gt;Z216,1,0)))</f>
        <v>1</v>
      </c>
      <c r="AL215" s="23"/>
    </row>
    <row r="216" spans="1:38" ht="15.75" thickBot="1" x14ac:dyDescent="0.3">
      <c r="A216" s="186"/>
      <c r="B216" s="253"/>
      <c r="C216" s="14"/>
      <c r="D216" s="33">
        <f>C214/D213</f>
        <v>1994.4018739169353</v>
      </c>
      <c r="E216" s="154" t="s">
        <v>7</v>
      </c>
      <c r="F216" s="148">
        <f>(F$228-F$192)/9+F212</f>
        <v>5433.3333333333339</v>
      </c>
      <c r="G216" s="144">
        <f>(G$228-G$192)/9+G212</f>
        <v>4.0166666666666675</v>
      </c>
      <c r="H216" s="195">
        <f t="shared" si="53"/>
        <v>1352.6970954356846</v>
      </c>
      <c r="I216" s="191">
        <f>IF(I215=1,($C214-F216)/(F215-F216),IF(I215=2,($C214-F215)/(F214-F215),IF(I215=3,($C214-F214)/(F213-F214),0)))</f>
        <v>0.12406248507141823</v>
      </c>
      <c r="J216" s="148">
        <f>(J$228-J$192)/9+J212</f>
        <v>4733.3333333333358</v>
      </c>
      <c r="K216" s="144">
        <f>(K$228-K$192)/9+K212</f>
        <v>3.1833333333333327</v>
      </c>
      <c r="L216" s="195">
        <f t="shared" si="48"/>
        <v>1486.910994764399</v>
      </c>
      <c r="M216" s="191">
        <f>IF(M215=1,($C214-J216)/(J215-J216),IF(M215=2,($C214-J215)/(J214-J215),IF(M215=3,($C214-J214)/(J213-J214),0)))</f>
        <v>0.21888046349152224</v>
      </c>
      <c r="N216" s="148">
        <f>(N$228-N$192)/9+N212</f>
        <v>4466.6666666666652</v>
      </c>
      <c r="O216" s="144">
        <f>(O$228-O$192)/9+O212</f>
        <v>2.75</v>
      </c>
      <c r="P216" s="195">
        <f t="shared" si="49"/>
        <v>1624.2424242424238</v>
      </c>
      <c r="Q216" s="191">
        <f>IF(Q215=1,($C214-N216)/(N215-N216),IF(Q215=2,($C214-N215)/(N214-N215),IF(Q215=3,($C214-N214)/(N213-N214),0)))</f>
        <v>0.24981589067997725</v>
      </c>
      <c r="R216" s="148">
        <f>(R$228-R$192)/9+R212</f>
        <v>4133.3333333333339</v>
      </c>
      <c r="S216" s="144">
        <f>(S$228-S$192)/9+S212</f>
        <v>2.2833333333333341</v>
      </c>
      <c r="T216" s="204">
        <f t="shared" si="50"/>
        <v>1810.2189781021893</v>
      </c>
      <c r="U216" s="191">
        <f>IF(U215=1,($C214-R216)/(R215-R216),IF(U215=2,($C214-R215)/(R214-R215),IF(U215=3,($C214-R214)/(R213-R214),0)))</f>
        <v>0.28520193357243095</v>
      </c>
      <c r="V216" s="148">
        <f>(V$228-V$192)/9+V212</f>
        <v>3666.6666666666679</v>
      </c>
      <c r="W216" s="144">
        <f>(W$228-W$192)/9+W212</f>
        <v>1.8666666666666667</v>
      </c>
      <c r="X216" s="204">
        <f t="shared" si="51"/>
        <v>1964.2857142857149</v>
      </c>
      <c r="Y216" s="191">
        <f>IF(Y215=1,($C214-V216)/(V215-V216),IF(Y215=2,($C214-V215)/(V214-V215),IF(Y215=3,($C214-V214)/(V213-V214),0)))</f>
        <v>0.32948145981130683</v>
      </c>
      <c r="Z216" s="148">
        <f>(Z$228-Z$192)/9+Z212</f>
        <v>3166.6666666666679</v>
      </c>
      <c r="AA216" s="144">
        <f>(AA$228-AA$192)/9+AA212</f>
        <v>1.416666666666667</v>
      </c>
      <c r="AB216" s="204">
        <f t="shared" si="52"/>
        <v>2235.294117647059</v>
      </c>
      <c r="AC216" s="191">
        <f>IF(AC215=1,($C214-Z216)/(Z215-Z216),IF(AC215=2,($C214-Z215)/(Z214-Z215),IF(AC215=3,($C214-Z214)/(Z213-Z214),0)))</f>
        <v>0.37121497891018818</v>
      </c>
      <c r="AL216" s="23"/>
    </row>
    <row r="217" spans="1:38" x14ac:dyDescent="0.25">
      <c r="A217" s="186"/>
      <c r="B217" s="251">
        <v>0</v>
      </c>
      <c r="C217" s="34"/>
      <c r="D217" s="31">
        <f>IF(D218&gt;V$5,(1-(D218-V$5)/(Z$5-V$5))*(Y217-AC217)+AC217,IF(D218&gt;R$5,(1-(D218-R$5)/(V$5-R$5))*(U217-Y217)+Y217,IF(D218&gt;N$5,(1-(D218-N$5)/(R$5-N$5))*(Q217-U217)+U217,IF(D218&gt;J$5,(1-(D218-J$5)/(N$5-J$5))*(M217-Q217)+Q217,IF(D218&gt;F$5,(1-(D218-F$5)/(J$5-F$5))*(I217-M217)+M217,I217)))))</f>
        <v>3.2604915260535505</v>
      </c>
      <c r="E217" s="152" t="s">
        <v>6</v>
      </c>
      <c r="F217" s="147">
        <f>(F$225-F$189)/9+F213</f>
        <v>16411.111111111117</v>
      </c>
      <c r="G217" s="143">
        <f>(G$225-G$189)/9+G213</f>
        <v>3.1277777777777764</v>
      </c>
      <c r="H217" s="193">
        <f t="shared" si="53"/>
        <v>5246.891651865013</v>
      </c>
      <c r="I217" s="16">
        <f>IF(I219=0,G220,IF(I219=1,(G219-G220)*I220+G220,IF(I219=2,(G218-G219)*I220+G219,IF(I219=3,(G217-G218)*I220+G218,G217))))</f>
        <v>4.0458942091591545</v>
      </c>
      <c r="J217" s="147">
        <f>(J$225-J$189)/9+J213</f>
        <v>16211.111111111117</v>
      </c>
      <c r="K217" s="143">
        <f>(K$225-K$189)/9+K213</f>
        <v>2.8888888888888875</v>
      </c>
      <c r="L217" s="193">
        <f t="shared" si="48"/>
        <v>5611.5384615384664</v>
      </c>
      <c r="M217" s="16">
        <f>IF(M219=0,K220,IF(M219=1,(K219-K220)*M220+K220,IF(M219=2,(K218-K219)*M220+K219,IF(M219=3,(K217-K218)*M220+K218,K217))))</f>
        <v>3.3345729223455693</v>
      </c>
      <c r="N217" s="147">
        <f>(N$225-N$189)/9+N213</f>
        <v>15933.333333333338</v>
      </c>
      <c r="O217" s="143">
        <f>(O$225-O$189)/9+O213</f>
        <v>2.6499999999999986</v>
      </c>
      <c r="P217" s="193">
        <f t="shared" si="49"/>
        <v>6012.5786163522062</v>
      </c>
      <c r="Q217" s="16">
        <f>IF(Q219=0,O220,IF(Q219=1,(O219-O220)*Q220+O220,IF(Q219=2,(O218-O219)*Q220+O219,IF(Q219=3,(O217-O218)*Q220+O218,O217))))</f>
        <v>2.904555419117568</v>
      </c>
      <c r="R217" s="147">
        <f>(R$225-R$189)/9+R213</f>
        <v>15733.333333333338</v>
      </c>
      <c r="S217" s="143">
        <f>(S$225-S$189)/9+S213</f>
        <v>2.4111111111111101</v>
      </c>
      <c r="T217" s="203">
        <f t="shared" si="50"/>
        <v>6525.3456221198203</v>
      </c>
      <c r="U217" s="16">
        <f>IF(U219=0,S220,IF(U219=1,(S219-S220)*U220+S220,IF(U219=2,(S218-S219)*U220+S219,IF(U219=3,(S217-S218)*U220+S218,S217))))</f>
        <v>2.4645720178556432</v>
      </c>
      <c r="V217" s="147">
        <f>(V$225-V$189)/9+V213</f>
        <v>15011.111111111117</v>
      </c>
      <c r="W217" s="143">
        <f>(W$225-W$189)/9+W213</f>
        <v>2.3611111111111098</v>
      </c>
      <c r="X217" s="203">
        <f t="shared" si="51"/>
        <v>6357.6470588235352</v>
      </c>
      <c r="Y217" s="16">
        <f>IF(Y219=0,W220,IF(Y219=1,(W219-W220)*Y220+W220,IF(Y219=2,(W218-W219)*Y220+W219,IF(Y219=3,(W217-W218)*Y220+W218,W217))))</f>
        <v>2.1355036195173156</v>
      </c>
      <c r="Z217" s="147">
        <f>(Z$225-Z$189)/9+Z213</f>
        <v>14233.333333333338</v>
      </c>
      <c r="AA217" s="143">
        <f>(AA$225-AA$189)/9+AA213</f>
        <v>2.2611111111111102</v>
      </c>
      <c r="AB217" s="203">
        <f t="shared" si="52"/>
        <v>6294.8402948402991</v>
      </c>
      <c r="AC217" s="16">
        <f>IF(AC219=0,AA220,IF(AC219=1,(AA219-AA220)*AC220+AA220,IF(AC219=2,(AA218-AA219)*AC220+AA219,IF(AC219=3,(AA217-AA218)*AC220+AA218,AA217))))</f>
        <v>1.7894427783246718</v>
      </c>
      <c r="AE217" s="23"/>
      <c r="AF217" s="23"/>
      <c r="AG217" s="23"/>
      <c r="AH217" s="23"/>
      <c r="AI217" s="23"/>
      <c r="AJ217" s="23"/>
      <c r="AK217" s="23"/>
      <c r="AL217" s="23"/>
    </row>
    <row r="218" spans="1:38" x14ac:dyDescent="0.25">
      <c r="A218" s="186"/>
      <c r="B218" s="252"/>
      <c r="C218" s="13">
        <f>C$1/(21-E$1)*(C$153-B217)</f>
        <v>5841.3223140495866</v>
      </c>
      <c r="D218" s="32">
        <f>(C218/P$1)^(1/1.3)*50+C$153+$C$2/2+$N$2/100*5</f>
        <v>35.861376522303324</v>
      </c>
      <c r="E218" s="153" t="s">
        <v>22</v>
      </c>
      <c r="F218" s="57">
        <v>14000</v>
      </c>
      <c r="G218" s="140">
        <f>(G$226-G$190)/9+G214</f>
        <v>3.3222222222222211</v>
      </c>
      <c r="H218" s="194">
        <f t="shared" si="53"/>
        <v>4214.0468227424763</v>
      </c>
      <c r="I218" s="76">
        <f>$C218/I217</f>
        <v>1443.7654600127496</v>
      </c>
      <c r="J218" s="57">
        <v>14000</v>
      </c>
      <c r="K218" s="140">
        <f>(K$226-K$190)/9+K214</f>
        <v>3.0722222222222211</v>
      </c>
      <c r="L218" s="194">
        <f t="shared" si="48"/>
        <v>4556.9620253164576</v>
      </c>
      <c r="M218" s="76">
        <f>$C218/M217</f>
        <v>1751.7452609615586</v>
      </c>
      <c r="N218" s="57">
        <v>14000</v>
      </c>
      <c r="O218" s="140">
        <f>(O$226-O$190)/9+O214</f>
        <v>2.8222222222222211</v>
      </c>
      <c r="P218" s="194">
        <f t="shared" si="49"/>
        <v>4960.6299212598442</v>
      </c>
      <c r="Q218" s="76">
        <f>$C218/Q217</f>
        <v>2011.0899849258985</v>
      </c>
      <c r="R218" s="57">
        <v>14000</v>
      </c>
      <c r="S218" s="140">
        <f>(S$226-S$190)/9+S214</f>
        <v>2.5722222222222211</v>
      </c>
      <c r="T218" s="201">
        <f t="shared" si="50"/>
        <v>5442.7645788336959</v>
      </c>
      <c r="U218" s="76">
        <f>$C218/U217</f>
        <v>2370.1163008139488</v>
      </c>
      <c r="V218" s="57">
        <v>14000</v>
      </c>
      <c r="W218" s="140">
        <f>(W$226-W$190)/9+W214</f>
        <v>2.4611111111111099</v>
      </c>
      <c r="X218" s="201">
        <f t="shared" si="51"/>
        <v>5688.4875846501154</v>
      </c>
      <c r="Y218" s="76">
        <f>$C218/Y217</f>
        <v>2735.3371170449673</v>
      </c>
      <c r="Z218" s="57">
        <v>14000</v>
      </c>
      <c r="AA218" s="140">
        <f>(AA$226-AA$190)/9+AA214</f>
        <v>2.2999999999999989</v>
      </c>
      <c r="AB218" s="201">
        <f t="shared" si="52"/>
        <v>6086.9565217391337</v>
      </c>
      <c r="AC218" s="76">
        <f>$C218/AC217</f>
        <v>3264.3247299130749</v>
      </c>
      <c r="AL218" s="23"/>
    </row>
    <row r="219" spans="1:38" x14ac:dyDescent="0.25">
      <c r="A219" s="186"/>
      <c r="B219" s="252"/>
      <c r="C219" s="13"/>
      <c r="D219" s="39">
        <f>IF(AND(D218&lt;F$5,C218&lt;F220),C218/F220*100,IF(AND(D218&lt;J$5,C218&lt;J220),C218/(F220-((D218-F$5)/(J$5-F$5))*(F220-J220))*100,IF(AND(D218&lt;N$5,C218&lt;N220),C218/(J220-((D218-J$5)/(N$5-J$5))*(J220-N220))*100,IF(AND(D218&lt;R$5,C218&lt;R220),C218/(N220-((D218-N$5)/(R$5-N$5))*(N220-R220))*100,IF(AND(D218&lt;V$5,C222&lt;V220),C218/(R220-((D218-R$5)/(V$5-R$5))*(R220-V220))*100,100)))))</f>
        <v>100</v>
      </c>
      <c r="E219" s="153" t="s">
        <v>23</v>
      </c>
      <c r="F219" s="57">
        <v>11200</v>
      </c>
      <c r="G219" s="140">
        <f>(G$227-G$191)/9+G215</f>
        <v>3.56111111111111</v>
      </c>
      <c r="H219" s="194">
        <f t="shared" si="53"/>
        <v>3145.0858034321382</v>
      </c>
      <c r="I219" s="190">
        <f>IF($C218&gt;F218,3,IF($C218&gt;F219,2,IF($C218&gt;F220,1,0)))</f>
        <v>1</v>
      </c>
      <c r="J219" s="57">
        <v>11200</v>
      </c>
      <c r="K219" s="140">
        <f>(K$227-K$191)/9+K215</f>
        <v>3.31111111111111</v>
      </c>
      <c r="L219" s="194">
        <f t="shared" si="48"/>
        <v>3382.5503355704709</v>
      </c>
      <c r="M219" s="190">
        <f>IF($C218&gt;J218,3,IF($C218&gt;J219,2,IF($C218&gt;J220,1,0)))</f>
        <v>1</v>
      </c>
      <c r="N219" s="57">
        <v>11200</v>
      </c>
      <c r="O219" s="140">
        <f>(O$227-O$191)/9+O215</f>
        <v>3.06111111111111</v>
      </c>
      <c r="P219" s="194">
        <f t="shared" si="49"/>
        <v>3658.8021778584407</v>
      </c>
      <c r="Q219" s="190">
        <f>IF($C218&gt;N218,3,IF($C218&gt;N219,2,IF($C218&gt;N220,1,0)))</f>
        <v>1</v>
      </c>
      <c r="R219" s="57">
        <v>11200</v>
      </c>
      <c r="S219" s="140">
        <f>(S$227-S$191)/9+S215</f>
        <v>2.81111111111111</v>
      </c>
      <c r="T219" s="201">
        <f t="shared" si="50"/>
        <v>3984.1897233201598</v>
      </c>
      <c r="U219" s="190">
        <f>IF($C218&gt;R218,3,IF($C218&gt;R219,2,IF($C218&gt;R220,1,0)))</f>
        <v>1</v>
      </c>
      <c r="V219" s="57">
        <v>11200</v>
      </c>
      <c r="W219" s="140">
        <f>(W$227-W$191)/9+W215</f>
        <v>2.6499999999999986</v>
      </c>
      <c r="X219" s="201">
        <f t="shared" si="51"/>
        <v>4226.4150943396253</v>
      </c>
      <c r="Y219" s="190">
        <f>IF($C218&gt;V218,3,IF($C218&gt;V219,2,IF($C218&gt;V220,1,0)))</f>
        <v>1</v>
      </c>
      <c r="Z219" s="57">
        <v>11200</v>
      </c>
      <c r="AA219" s="140">
        <f>(AA$227-AA$191)/9+AA215</f>
        <v>2.4499999999999988</v>
      </c>
      <c r="AB219" s="201">
        <f t="shared" si="52"/>
        <v>4571.4285714285734</v>
      </c>
      <c r="AC219" s="189">
        <f>IF($C218&gt;Z218,3,IF($C218&gt;Z219,2,IF($C218&gt;Z220,1,0)))</f>
        <v>1</v>
      </c>
      <c r="AL219" s="23"/>
    </row>
    <row r="220" spans="1:38" ht="15.75" thickBot="1" x14ac:dyDescent="0.3">
      <c r="A220" s="186"/>
      <c r="B220" s="253"/>
      <c r="C220" s="35"/>
      <c r="D220" s="33">
        <f>C218/D217</f>
        <v>1791.5465405671011</v>
      </c>
      <c r="E220" s="154" t="s">
        <v>7</v>
      </c>
      <c r="F220" s="148">
        <f>(F$228-F$192)/9+F216</f>
        <v>5488.8888888888896</v>
      </c>
      <c r="G220" s="144">
        <f>(G$228-G$192)/9+G216</f>
        <v>4.0777777777777784</v>
      </c>
      <c r="H220" s="195">
        <f t="shared" si="53"/>
        <v>1346.0490463215258</v>
      </c>
      <c r="I220" s="191">
        <f>IF(I219=1,($C218-F220)/(F219-F220),IF(I219=2,($C218-F219)/(F218-F219),IF(I219=3,($C218-F218)/(F217-F218),0)))</f>
        <v>6.171013281023878E-2</v>
      </c>
      <c r="J220" s="148">
        <f>(J$228-J$192)/9+J216</f>
        <v>4855.5555555555584</v>
      </c>
      <c r="K220" s="144">
        <f>(K$228-K$192)/9+K216</f>
        <v>3.3388888888888881</v>
      </c>
      <c r="L220" s="195">
        <f t="shared" si="48"/>
        <v>1454.2429284525801</v>
      </c>
      <c r="M220" s="191">
        <f>IF(M219=1,($C218-J220)/(J219-J220),IF(M219=2,($C218-J219)/(J218-J219),IF(M219=3,($C218-J218)/(J217-J218),0)))</f>
        <v>0.15537479555947911</v>
      </c>
      <c r="N220" s="148">
        <f>(N$228-N$192)/9+N216</f>
        <v>4544.4444444444425</v>
      </c>
      <c r="O220" s="144">
        <f>(O$228-O$192)/9+O216</f>
        <v>2.8666666666666667</v>
      </c>
      <c r="P220" s="195">
        <f t="shared" si="49"/>
        <v>1585.2713178294566</v>
      </c>
      <c r="Q220" s="191">
        <f>IF(Q219=1,($C218-N220)/(N219-N220),IF(Q219=2,($C218-N219)/(N218-N219),IF(Q219=3,($C218-N218)/(N217-N218),0)))</f>
        <v>0.19485644117606499</v>
      </c>
      <c r="R220" s="148">
        <f>(R$228-R$192)/9+R216</f>
        <v>4155.5555555555566</v>
      </c>
      <c r="S220" s="144">
        <f>(S$228-S$192)/9+S216</f>
        <v>2.3555555555555565</v>
      </c>
      <c r="T220" s="204">
        <f t="shared" si="50"/>
        <v>1764.1509433962262</v>
      </c>
      <c r="U220" s="191">
        <f>IF(U219=1,($C218-R220)/(R219-R220),IF(U219=2,($C218-R219)/(R218-R219),IF(U219=3,($C218-R218)/(R217-R218),0)))</f>
        <v>0.23930442943921565</v>
      </c>
      <c r="V220" s="148">
        <f>(V$228-V$192)/9+V216</f>
        <v>3677.7777777777792</v>
      </c>
      <c r="W220" s="144">
        <f>(W$228-W$192)/9+W216</f>
        <v>1.9277777777777778</v>
      </c>
      <c r="X220" s="204">
        <f t="shared" si="51"/>
        <v>1907.7809798270901</v>
      </c>
      <c r="Y220" s="191">
        <f>IF(Y219=1,($C218-V220)/(V219-V220),IF(Y219=2,($C218-V219)/(V218-V219),IF(Y219=3,($C218-V218)/(V217-V218),0)))</f>
        <v>0.2876203962547455</v>
      </c>
      <c r="Z220" s="148">
        <f>(Z$228-Z$192)/9+Z216</f>
        <v>3177.7777777777792</v>
      </c>
      <c r="AA220" s="144">
        <f>(AA$228-AA$192)/9+AA216</f>
        <v>1.4611111111111115</v>
      </c>
      <c r="AB220" s="204">
        <f t="shared" si="52"/>
        <v>2174.9049429657798</v>
      </c>
      <c r="AC220" s="191">
        <f>IF(AC219=1,($C218-Z220)/(Z219-Z220),IF(AC219=2,($C218-Z219)/(Z218-Z219),IF(AC219=3,($C218-Z218)/(Z217-Z218),0)))</f>
        <v>0.33202078706989296</v>
      </c>
      <c r="AL220" s="23"/>
    </row>
    <row r="221" spans="1:38" x14ac:dyDescent="0.25">
      <c r="A221" s="186"/>
      <c r="B221" s="251">
        <v>1</v>
      </c>
      <c r="C221" s="25"/>
      <c r="D221" s="31">
        <f>IF(D222&gt;V$5,(1-(D222-V$5)/(Z$5-V$5))*(Y221-AC221)+AC221,IF(D222&gt;R$5,(1-(D222-R$5)/(V$5-R$5))*(U221-Y221)+Y221,IF(D222&gt;N$5,(1-(D222-N$5)/(R$5-N$5))*(Q221-U221)+U221,IF(D222&gt;J$5,(1-(D222-J$5)/(N$5-J$5))*(M221-Q221)+Q221,IF(D222&gt;F$5,(1-(D222-F$5)/(J$5-F$5))*(I221-M221)+M221,I221)))))</f>
        <v>3.4652187725542003</v>
      </c>
      <c r="E221" s="152" t="s">
        <v>6</v>
      </c>
      <c r="F221" s="147">
        <f>(F$225-F$189)/9+F217</f>
        <v>16455.555555555562</v>
      </c>
      <c r="G221" s="143">
        <f>(G$225-G$189)/9+G217</f>
        <v>3.1888888888888873</v>
      </c>
      <c r="H221" s="193">
        <f t="shared" si="53"/>
        <v>5160.278745644604</v>
      </c>
      <c r="I221" s="16">
        <f>IF(I223=0,G224,IF(I223=1,(G223-G224)*I224+G224,IF(I223=2,(G222-G223)*I224+G223,IF(I223=3,(G221-G222)*I224+G222,G221))))</f>
        <v>4.1388888888888893</v>
      </c>
      <c r="J221" s="147">
        <f>(J$225-J$189)/9+J217</f>
        <v>16255.555555555562</v>
      </c>
      <c r="K221" s="143">
        <f>(K$225-K$189)/9+K217</f>
        <v>2.9444444444444429</v>
      </c>
      <c r="L221" s="193">
        <f t="shared" ref="L221:L284" si="54">J221/K221</f>
        <v>5520.7547169811369</v>
      </c>
      <c r="M221" s="16">
        <f>IF(M223=0,K224,IF(M223=1,(K223-K224)*M224+K224,IF(M223=2,(K222-K223)*M224+K223,IF(M223=3,(K221-K222)*M224+K222,K221))))</f>
        <v>3.482031352485897</v>
      </c>
      <c r="N221" s="147">
        <f>(N$225-N$189)/9+N217</f>
        <v>15966.666666666672</v>
      </c>
      <c r="O221" s="143">
        <f>(O$225-O$189)/9+O217</f>
        <v>2.6999999999999984</v>
      </c>
      <c r="P221" s="193">
        <f t="shared" ref="P221:P284" si="55">N221/O221</f>
        <v>5913.5802469135851</v>
      </c>
      <c r="Q221" s="16">
        <f>IF(Q223=0,O224,IF(Q223=1,(O223-O224)*Q224+O224,IF(Q223=2,(O222-O223)*Q224+O223,IF(Q223=3,(O221-O222)*Q224+O222,O221))))</f>
        <v>3.0002730002730003</v>
      </c>
      <c r="R221" s="147">
        <f>(R$225-R$189)/9+R217</f>
        <v>15766.666666666672</v>
      </c>
      <c r="S221" s="143">
        <f>(S$225-S$189)/9+S217</f>
        <v>2.4555555555555544</v>
      </c>
      <c r="T221" s="203">
        <f t="shared" ref="T221:T284" si="56">R221/S221</f>
        <v>6420.8144796380138</v>
      </c>
      <c r="U221" s="16">
        <f>IF(U223=0,S224,IF(U223=1,(S223-S224)*U224+S224,IF(U223=2,(S222-S223)*U224+S223,IF(U223=3,(S221-S222)*U224+S222,S221))))</f>
        <v>2.5103886970975586</v>
      </c>
      <c r="V221" s="147">
        <f>(V$225-V$189)/9+V217</f>
        <v>15055.555555555562</v>
      </c>
      <c r="W221" s="143">
        <f>(W$225-W$189)/9+W217</f>
        <v>2.4055555555555541</v>
      </c>
      <c r="X221" s="203">
        <f t="shared" ref="X221:X284" si="57">V221/W221</f>
        <v>6258.6605080831478</v>
      </c>
      <c r="Y221" s="16">
        <f>IF(Y223=0,W224,IF(Y223=1,(W223-W224)*Y224+W224,IF(Y223=2,(W222-W223)*Y224+W223,IF(Y223=3,(W221-W222)*Y224+W222,W221))))</f>
        <v>2.1635630104161567</v>
      </c>
      <c r="Z221" s="147">
        <f>(Z$225-Z$189)/9+Z217</f>
        <v>14266.666666666672</v>
      </c>
      <c r="AA221" s="143">
        <f>(AA$225-AA$189)/9+AA217</f>
        <v>2.3055555555555545</v>
      </c>
      <c r="AB221" s="203">
        <f t="shared" ref="AB221:AB284" si="58">Z221/AA221</f>
        <v>6187.9518072289211</v>
      </c>
      <c r="AC221" s="16">
        <f>IF(AC223=0,AA224,IF(AC223=1,(AA223-AA224)*AC224+AA224,IF(AC223=2,(AA222-AA223)*AC224+AA223,IF(AC223=3,(AA221-AA222)*AC224+AA222,AA221))))</f>
        <v>1.7966472186242706</v>
      </c>
      <c r="AE221" s="23"/>
      <c r="AF221" s="23"/>
      <c r="AG221" s="23"/>
      <c r="AH221" s="23"/>
      <c r="AI221" s="23"/>
      <c r="AJ221" s="23"/>
      <c r="AK221" s="23"/>
      <c r="AL221" s="23"/>
    </row>
    <row r="222" spans="1:38" x14ac:dyDescent="0.25">
      <c r="A222" s="186"/>
      <c r="B222" s="252"/>
      <c r="C222" s="13">
        <f>C$1/(21-E$1)*(C$153-B221)</f>
        <v>5533.8842975206617</v>
      </c>
      <c r="D222" s="32">
        <f>(C222/P$1)^(1/1.3)*50+C$153+$C$2/2+$N$2/100*5</f>
        <v>35.174491836565679</v>
      </c>
      <c r="E222" s="153" t="s">
        <v>22</v>
      </c>
      <c r="F222" s="57">
        <v>14000</v>
      </c>
      <c r="G222" s="140">
        <f>(G$226-G$190)/9+G218</f>
        <v>3.3611111111111098</v>
      </c>
      <c r="H222" s="194">
        <f t="shared" si="53"/>
        <v>4165.289256198349</v>
      </c>
      <c r="I222" s="76">
        <f>$C222/I221</f>
        <v>1337.0458705419046</v>
      </c>
      <c r="J222" s="57">
        <v>14000</v>
      </c>
      <c r="K222" s="140">
        <f>(K$226-K$190)/9+K218</f>
        <v>3.1111111111111098</v>
      </c>
      <c r="L222" s="194">
        <f t="shared" si="54"/>
        <v>4500.0000000000018</v>
      </c>
      <c r="M222" s="76">
        <f>$C222/M221</f>
        <v>1589.2689460047229</v>
      </c>
      <c r="N222" s="57">
        <v>14000</v>
      </c>
      <c r="O222" s="140">
        <f>(O$226-O$190)/9+O218</f>
        <v>2.8611111111111098</v>
      </c>
      <c r="P222" s="194">
        <f t="shared" si="55"/>
        <v>4893.2038834951481</v>
      </c>
      <c r="Q222" s="76">
        <f>$C222/Q221</f>
        <v>1844.4602531226737</v>
      </c>
      <c r="R222" s="57">
        <v>14000</v>
      </c>
      <c r="S222" s="140">
        <f>(S$226-S$190)/9+S218</f>
        <v>2.6111111111111098</v>
      </c>
      <c r="T222" s="201">
        <f t="shared" si="56"/>
        <v>5361.7021276595769</v>
      </c>
      <c r="U222" s="76">
        <f>$C222/U221</f>
        <v>2204.3934088449269</v>
      </c>
      <c r="V222" s="57">
        <v>14000</v>
      </c>
      <c r="W222" s="140">
        <f>(W$226-W$190)/9+W218</f>
        <v>2.5055555555555542</v>
      </c>
      <c r="X222" s="201">
        <f t="shared" si="57"/>
        <v>5587.5831485587614</v>
      </c>
      <c r="Y222" s="76">
        <f>$C222/Y221</f>
        <v>2557.7643317428647</v>
      </c>
      <c r="Z222" s="57">
        <v>14000</v>
      </c>
      <c r="AA222" s="140">
        <f>(AA$226-AA$190)/9+AA218</f>
        <v>2.3499999999999988</v>
      </c>
      <c r="AB222" s="201">
        <f t="shared" si="58"/>
        <v>5957.4468085106419</v>
      </c>
      <c r="AC222" s="76">
        <f>$C222/AC221</f>
        <v>3080.1173653657338</v>
      </c>
      <c r="AL222" s="23"/>
    </row>
    <row r="223" spans="1:38" x14ac:dyDescent="0.25">
      <c r="A223" s="186"/>
      <c r="B223" s="252"/>
      <c r="C223" s="13"/>
      <c r="D223" s="39">
        <f>IF(AND(D222&lt;F$5,C222&lt;F224),C222/F224*100,IF(AND(D222&lt;J$5,C222&lt;J224),C222/(F224-((D222-F$5)/(J$5-F$5))*(F224-J224))*100,IF(AND(D222&lt;N$5,C222&lt;N224),C222/(J224-((D222-J$5)/(N$5-J$5))*(J224-N224))*100,IF(AND(D222&lt;R$5,C222&lt;R224),C222/(N224-((D222-N$5)/(R$5-N$5))*(N224-R224))*100,IF(AND(D222&lt;V$5,C226&lt;V224),C222/(R224-((D222-R$5)/(V$5-R$5))*(R224-V224))*100,100)))))</f>
        <v>100</v>
      </c>
      <c r="E223" s="153" t="s">
        <v>23</v>
      </c>
      <c r="F223" s="57">
        <v>11200</v>
      </c>
      <c r="G223" s="140">
        <f>(G$227-G$191)/9+G219</f>
        <v>3.6055555555555543</v>
      </c>
      <c r="H223" s="194">
        <f t="shared" si="53"/>
        <v>3106.3174114021581</v>
      </c>
      <c r="I223" s="190">
        <f>IF($C222&gt;F222,3,IF($C222&gt;F223,2,IF($C222&gt;F224,1,0)))</f>
        <v>0</v>
      </c>
      <c r="J223" s="57">
        <v>11200</v>
      </c>
      <c r="K223" s="140">
        <f>(K$227-K$191)/9+K219</f>
        <v>3.3555555555555543</v>
      </c>
      <c r="L223" s="194">
        <f t="shared" si="54"/>
        <v>3337.748344370862</v>
      </c>
      <c r="M223" s="190">
        <f>IF($C222&gt;J222,3,IF($C222&gt;J223,2,IF($C222&gt;J224,1,0)))</f>
        <v>1</v>
      </c>
      <c r="N223" s="57">
        <v>11200</v>
      </c>
      <c r="O223" s="140">
        <f>(O$227-O$191)/9+O219</f>
        <v>3.1055555555555543</v>
      </c>
      <c r="P223" s="194">
        <f t="shared" si="55"/>
        <v>3606.440071556352</v>
      </c>
      <c r="Q223" s="190">
        <f>IF($C222&gt;N222,3,IF($C222&gt;N223,2,IF($C222&gt;N224,1,0)))</f>
        <v>1</v>
      </c>
      <c r="R223" s="57">
        <v>11200</v>
      </c>
      <c r="S223" s="140">
        <f>(S$227-S$191)/9+S219</f>
        <v>2.8555555555555543</v>
      </c>
      <c r="T223" s="201">
        <f t="shared" si="56"/>
        <v>3922.1789883268498</v>
      </c>
      <c r="U223" s="190">
        <f>IF($C222&gt;R222,3,IF($C222&gt;R223,2,IF($C222&gt;R224,1,0)))</f>
        <v>1</v>
      </c>
      <c r="V223" s="57">
        <v>11200</v>
      </c>
      <c r="W223" s="140">
        <f>(W$227-W$191)/9+W219</f>
        <v>2.6999999999999984</v>
      </c>
      <c r="X223" s="201">
        <f t="shared" si="57"/>
        <v>4148.1481481481505</v>
      </c>
      <c r="Y223" s="190">
        <f>IF($C222&gt;V222,3,IF($C222&gt;V223,2,IF($C222&gt;V224,1,0)))</f>
        <v>1</v>
      </c>
      <c r="Z223" s="57">
        <v>11200</v>
      </c>
      <c r="AA223" s="140">
        <f>(AA$227-AA$191)/9+AA219</f>
        <v>2.4999999999999987</v>
      </c>
      <c r="AB223" s="201">
        <f t="shared" si="58"/>
        <v>4480.0000000000027</v>
      </c>
      <c r="AC223" s="189">
        <f>IF($C222&gt;Z222,3,IF($C222&gt;Z223,2,IF($C222&gt;Z224,1,0)))</f>
        <v>1</v>
      </c>
      <c r="AL223" s="23"/>
    </row>
    <row r="224" spans="1:38" ht="15.75" thickBot="1" x14ac:dyDescent="0.3">
      <c r="A224" s="186"/>
      <c r="B224" s="253"/>
      <c r="C224" s="14"/>
      <c r="D224" s="33">
        <f>C222/D221</f>
        <v>1596.9797755198167</v>
      </c>
      <c r="E224" s="154" t="s">
        <v>7</v>
      </c>
      <c r="F224" s="148">
        <f>(F$228-F$192)/9+F220</f>
        <v>5544.4444444444453</v>
      </c>
      <c r="G224" s="144">
        <f>(G$228-G$192)/9+G220</f>
        <v>4.1388888888888893</v>
      </c>
      <c r="H224" s="195">
        <f t="shared" si="53"/>
        <v>1339.5973154362416</v>
      </c>
      <c r="I224" s="191">
        <f>IF(I223=1,($C222-F224)/(F223-F224),IF(I223=2,($C222-F223)/(F222-F223),IF(I223=3,($C222-F222)/(F221-F222),0)))</f>
        <v>0</v>
      </c>
      <c r="J224" s="148">
        <f>(J$228-J$192)/9+J220</f>
        <v>4977.777777777781</v>
      </c>
      <c r="K224" s="144">
        <f>(K$228-K$192)/9+K220</f>
        <v>3.4944444444444436</v>
      </c>
      <c r="L224" s="195">
        <f t="shared" si="54"/>
        <v>1424.4833068362493</v>
      </c>
      <c r="M224" s="191">
        <f>IF(M223=1,($C222-J224)/(J223-J224),IF(M223=2,($C222-J223)/(J222-J223),IF(M223=3,($C222-J222)/(J221-J222),0)))</f>
        <v>8.9374262101534444E-2</v>
      </c>
      <c r="N224" s="148">
        <f>(N$228-N$192)/9+N220</f>
        <v>4622.2222222222199</v>
      </c>
      <c r="O224" s="144">
        <f>(O$228-O$192)/9+O220</f>
        <v>2.9833333333333334</v>
      </c>
      <c r="P224" s="195">
        <f t="shared" si="55"/>
        <v>1549.3482309124759</v>
      </c>
      <c r="Q224" s="191">
        <f>IF(Q223=1,($C222-N224)/(N223-N224),IF(Q223=2,($C222-N223)/(N222-N223),IF(Q223=3,($C222-N222)/(N221-N222),0)))</f>
        <v>0.1385972749609117</v>
      </c>
      <c r="R224" s="148">
        <f>(R$228-R$192)/9+R220</f>
        <v>4177.7777777777792</v>
      </c>
      <c r="S224" s="144">
        <f>(S$228-S$192)/9+S220</f>
        <v>2.4277777777777789</v>
      </c>
      <c r="T224" s="204">
        <f t="shared" si="56"/>
        <v>1720.8237986270021</v>
      </c>
      <c r="U224" s="191">
        <f>IF(U223=1,($C222-R224)/(R223-R224),IF(U223=2,($C222-R223)/(R222-R223),IF(U223=3,($C222-R222)/(R221-R222),0)))</f>
        <v>0.19311643477351179</v>
      </c>
      <c r="V224" s="148">
        <f>(V$228-V$192)/9+V220</f>
        <v>3688.8888888888905</v>
      </c>
      <c r="W224" s="144">
        <f>(W$228-W$192)/9+W220</f>
        <v>1.9888888888888889</v>
      </c>
      <c r="X224" s="204">
        <f t="shared" si="57"/>
        <v>1854.748603351956</v>
      </c>
      <c r="Y224" s="191">
        <f>IF(Y223=1,($C222-V224)/(V223-V224),IF(Y223=2,($C222-V223)/(V222-V223),IF(Y223=3,($C222-V222)/(V221-V222),0)))</f>
        <v>0.24563548339772107</v>
      </c>
      <c r="Z224" s="148">
        <f>(Z$228-Z$192)/9+Z220</f>
        <v>3188.8888888888905</v>
      </c>
      <c r="AA224" s="144">
        <f>(AA$228-AA$192)/9+AA220</f>
        <v>1.505555555555556</v>
      </c>
      <c r="AB224" s="204">
        <f t="shared" si="58"/>
        <v>2118.0811808118087</v>
      </c>
      <c r="AC224" s="191">
        <f>IF(AC223=1,($C222-Z224)/(Z223-Z224),IF(AC223=2,($C222-Z223)/(Z222-Z223),IF(AC223=3,($C222-Z222)/(Z221-Z222),0)))</f>
        <v>0.29271787347692019</v>
      </c>
      <c r="AL224" s="23"/>
    </row>
    <row r="225" spans="1:38" ht="15.75" customHeight="1" x14ac:dyDescent="0.25">
      <c r="A225" s="256" t="s">
        <v>72</v>
      </c>
      <c r="B225" s="251">
        <v>2</v>
      </c>
      <c r="C225" s="26"/>
      <c r="D225" s="31">
        <f>IF(D226&gt;V$5,(1-(D226-V$5)/(Z$5-V$5))*(Y225-AC225)+AC225,IF(D226&gt;R$5,(1-(D226-R$5)/(V$5-R$5))*(U225-Y225)+Y225,IF(D226&gt;N$5,(1-(D226-N$5)/(R$5-N$5))*(Q225-U225)+U225,IF(D226&gt;J$5,(1-(D226-J$5)/(N$5-J$5))*(M225-Q225)+Q225,IF(D226&gt;F$5,(1-(D226-F$5)/(J$5-F$5))*(I225-M225)+M225,I225)))))</f>
        <v>3.6737572528629645</v>
      </c>
      <c r="E225" s="152" t="s">
        <v>6</v>
      </c>
      <c r="F225" s="56">
        <v>16500</v>
      </c>
      <c r="G225" s="94">
        <v>3.25</v>
      </c>
      <c r="H225" s="193">
        <f t="shared" ref="H225:H288" si="59">F225/G225</f>
        <v>5076.9230769230771</v>
      </c>
      <c r="I225" s="16">
        <f>IF(I227=0,G228,IF(I227=1,(G227-G228)*I228+G228,IF(I227=2,(G226-G227)*I228+G227,IF(I227=3,(G225-G226)*I228+G226,G225))))</f>
        <v>4.2</v>
      </c>
      <c r="J225" s="56">
        <v>16300</v>
      </c>
      <c r="K225" s="4">
        <v>3</v>
      </c>
      <c r="L225" s="193">
        <f t="shared" si="54"/>
        <v>5433.333333333333</v>
      </c>
      <c r="M225" s="16">
        <f>IF(M227=0,K228,IF(M227=1,(K227-K228)*M228+K228,IF(M227=2,(K226-K227)*M228+K227,IF(M227=3,(K225-K226)*M228+K226,K225))))</f>
        <v>3.6448177753691913</v>
      </c>
      <c r="N225" s="56">
        <v>16000</v>
      </c>
      <c r="O225" s="4">
        <v>2.75</v>
      </c>
      <c r="P225" s="193">
        <f t="shared" si="55"/>
        <v>5818.181818181818</v>
      </c>
      <c r="Q225" s="16">
        <f>IF(Q227=0,O228,IF(Q227=1,(O227-O228)*Q228+O228,IF(Q227=2,(O226-O227)*Q228+O227,IF(Q227=3,(O225-O226)*Q228+O226,O225))))</f>
        <v>3.1040495867768594</v>
      </c>
      <c r="R225" s="56">
        <v>15800</v>
      </c>
      <c r="S225" s="4">
        <v>2.5</v>
      </c>
      <c r="T225" s="203">
        <f t="shared" si="56"/>
        <v>6320</v>
      </c>
      <c r="U225" s="16">
        <f>IF(U227=0,S228,IF(U227=1,(S227-S228)*U228+S228,IF(U227=2,(S226-S227)*U228+S227,IF(U227=3,(S225-S226)*U228+S226,S225))))</f>
        <v>2.558654073199528</v>
      </c>
      <c r="V225" s="56">
        <v>15100</v>
      </c>
      <c r="W225" s="4">
        <v>2.4500000000000002</v>
      </c>
      <c r="X225" s="203">
        <f t="shared" si="57"/>
        <v>6163.2653061224482</v>
      </c>
      <c r="Y225" s="16">
        <f>IF(Y227=0,W228,IF(Y227=1,(W227-W228)*Y228+W228,IF(Y227=2,(W226-W227)*Y228+W227,IF(Y227=3,(W225-W226)*Y228+W226,W225))))</f>
        <v>2.1924683195592287</v>
      </c>
      <c r="Z225" s="56">
        <v>14300</v>
      </c>
      <c r="AA225" s="4">
        <v>2.35</v>
      </c>
      <c r="AB225" s="203">
        <f t="shared" si="58"/>
        <v>6085.1063829787236</v>
      </c>
      <c r="AC225" s="16">
        <f>IF(AC227=0,AA228,IF(AC227=1,(AA227-AA228)*AC228+AA228,IF(AC227=2,(AA226-AA227)*AC228+AA227,IF(AC227=3,(AA225-AA226)*AC228+AA226,AA225))))</f>
        <v>1.8033057851239671</v>
      </c>
      <c r="AE225" s="23"/>
      <c r="AF225" s="23"/>
      <c r="AG225" s="23"/>
      <c r="AH225" s="23"/>
      <c r="AI225" s="23"/>
      <c r="AJ225" s="23"/>
      <c r="AK225" s="23"/>
      <c r="AL225" s="22"/>
    </row>
    <row r="226" spans="1:38" x14ac:dyDescent="0.25">
      <c r="A226" s="257"/>
      <c r="B226" s="252"/>
      <c r="C226" s="13">
        <f>C$1/(21-E$1)*(C$153-B225)</f>
        <v>5226.4462809917359</v>
      </c>
      <c r="D226" s="32">
        <f>(C226/P$1)^(1/1.3)*50+C$153+$C$2/2+$N$2/100*5</f>
        <v>34.478739120060666</v>
      </c>
      <c r="E226" s="153" t="s">
        <v>22</v>
      </c>
      <c r="F226" s="57">
        <v>14000</v>
      </c>
      <c r="G226" s="91">
        <v>3.4</v>
      </c>
      <c r="H226" s="194">
        <f t="shared" si="59"/>
        <v>4117.6470588235297</v>
      </c>
      <c r="I226" s="76">
        <f>$C226/I225</f>
        <v>1244.391971664699</v>
      </c>
      <c r="J226" s="57">
        <v>14000</v>
      </c>
      <c r="K226" s="6">
        <v>3.15</v>
      </c>
      <c r="L226" s="194">
        <f t="shared" si="54"/>
        <v>4444.4444444444443</v>
      </c>
      <c r="M226" s="76">
        <f>$C226/M225</f>
        <v>1433.9389794219103</v>
      </c>
      <c r="N226" s="57">
        <v>14000</v>
      </c>
      <c r="O226" s="6">
        <v>2.9</v>
      </c>
      <c r="P226" s="194">
        <f t="shared" si="55"/>
        <v>4827.5862068965516</v>
      </c>
      <c r="Q226" s="76">
        <f>$C226/Q225</f>
        <v>1683.7508985862246</v>
      </c>
      <c r="R226" s="57">
        <v>14000</v>
      </c>
      <c r="S226" s="6">
        <v>2.65</v>
      </c>
      <c r="T226" s="201">
        <f t="shared" si="56"/>
        <v>5283.0188679245284</v>
      </c>
      <c r="U226" s="76">
        <f>$C226/U225</f>
        <v>2042.6545095469687</v>
      </c>
      <c r="V226" s="57">
        <v>14000</v>
      </c>
      <c r="W226" s="6">
        <v>2.5499999999999998</v>
      </c>
      <c r="X226" s="201">
        <f t="shared" si="57"/>
        <v>5490.1960784313733</v>
      </c>
      <c r="Y226" s="76">
        <f>$C226/Y225</f>
        <v>2383.8183814863305</v>
      </c>
      <c r="Z226" s="57">
        <v>14000</v>
      </c>
      <c r="AA226" s="6">
        <v>2.4</v>
      </c>
      <c r="AB226" s="201">
        <f t="shared" si="58"/>
        <v>5833.3333333333339</v>
      </c>
      <c r="AC226" s="76">
        <f>$C226/AC225</f>
        <v>2898.2584784601281</v>
      </c>
      <c r="AF226" s="23"/>
      <c r="AG226" s="23"/>
      <c r="AH226" s="23"/>
      <c r="AI226" s="23"/>
      <c r="AJ226" s="23"/>
      <c r="AK226" s="23"/>
      <c r="AL226" s="22"/>
    </row>
    <row r="227" spans="1:38" x14ac:dyDescent="0.25">
      <c r="A227" s="257"/>
      <c r="B227" s="252"/>
      <c r="C227" s="13"/>
      <c r="D227" s="39">
        <f>IF(AND(D226&lt;F$5,C226&lt;F228),C226/F228*100,IF(AND(D226&lt;J$5,C226&lt;J228),C226/(F228-((D226-F$5)/(J$5-F$5))*(F228-J228))*100,IF(AND(D226&lt;N$5,C226&lt;N228),C226/(J228-((D226-J$5)/(N$5-J$5))*(J228-N228))*100,IF(AND(D226&lt;R$5,C226&lt;R228),C226/(N228-((D226-N$5)/(R$5-N$5))*(N228-R228))*100,IF(AND(D226&lt;V$5,C230&lt;V228),C226/(R228-((D226-R$5)/(V$5-R$5))*(R228-V228))*100,100)))))</f>
        <v>100</v>
      </c>
      <c r="E227" s="153" t="s">
        <v>23</v>
      </c>
      <c r="F227" s="57">
        <v>11200</v>
      </c>
      <c r="G227" s="91">
        <v>3.65</v>
      </c>
      <c r="H227" s="194">
        <f t="shared" si="59"/>
        <v>3068.4931506849316</v>
      </c>
      <c r="I227" s="192">
        <f>IF($C226&gt;F226,3,IF($C226&gt;F227,2,IF($C226&gt;F228,1,0)))</f>
        <v>0</v>
      </c>
      <c r="J227" s="57">
        <v>11200</v>
      </c>
      <c r="K227" s="6">
        <v>3.4</v>
      </c>
      <c r="L227" s="194">
        <f t="shared" si="54"/>
        <v>3294.1176470588234</v>
      </c>
      <c r="M227" s="192">
        <f>IF($C226&gt;J226,3,IF($C226&gt;J227,2,IF($C226&gt;J228,1,0)))</f>
        <v>1</v>
      </c>
      <c r="N227" s="57">
        <v>11200</v>
      </c>
      <c r="O227" s="6">
        <v>3.15</v>
      </c>
      <c r="P227" s="194">
        <f t="shared" si="55"/>
        <v>3555.5555555555557</v>
      </c>
      <c r="Q227" s="192">
        <f>IF($C226&gt;N226,3,IF($C226&gt;N227,2,IF($C226&gt;N228,1,0)))</f>
        <v>1</v>
      </c>
      <c r="R227" s="57">
        <v>11200</v>
      </c>
      <c r="S227" s="6">
        <v>2.9</v>
      </c>
      <c r="T227" s="201">
        <f t="shared" si="56"/>
        <v>3862.0689655172414</v>
      </c>
      <c r="U227" s="192">
        <f>IF($C226&gt;R226,3,IF($C226&gt;R227,2,IF($C226&gt;R228,1,0)))</f>
        <v>1</v>
      </c>
      <c r="V227" s="57">
        <v>11200</v>
      </c>
      <c r="W227" s="6">
        <v>2.75</v>
      </c>
      <c r="X227" s="201">
        <f t="shared" si="57"/>
        <v>4072.7272727272725</v>
      </c>
      <c r="Y227" s="192">
        <f>IF($C226&gt;V226,3,IF($C226&gt;V227,2,IF($C226&gt;V228,1,0)))</f>
        <v>1</v>
      </c>
      <c r="Z227" s="57">
        <v>11200</v>
      </c>
      <c r="AA227" s="6">
        <v>2.5499999999999998</v>
      </c>
      <c r="AB227" s="201">
        <f t="shared" si="58"/>
        <v>4392.1568627450979</v>
      </c>
      <c r="AC227" s="189">
        <f>IF($C226&gt;Z226,3,IF($C226&gt;Z227,2,IF($C226&gt;Z228,1,0)))</f>
        <v>1</v>
      </c>
      <c r="AF227" s="23"/>
      <c r="AG227" s="23"/>
      <c r="AH227" s="23"/>
      <c r="AI227" s="23"/>
      <c r="AJ227" s="23"/>
      <c r="AK227" s="23"/>
      <c r="AL227" s="22"/>
    </row>
    <row r="228" spans="1:38" ht="15.75" thickBot="1" x14ac:dyDescent="0.3">
      <c r="A228" s="257"/>
      <c r="B228" s="253"/>
      <c r="C228" s="14"/>
      <c r="D228" s="33">
        <f>C226/D225</f>
        <v>1422.643337939315</v>
      </c>
      <c r="E228" s="154" t="s">
        <v>7</v>
      </c>
      <c r="F228" s="58">
        <v>5600</v>
      </c>
      <c r="G228" s="93">
        <v>4.2</v>
      </c>
      <c r="H228" s="195">
        <f t="shared" si="59"/>
        <v>1333.3333333333333</v>
      </c>
      <c r="I228" s="191">
        <f>IF(I227=1,($C226-F228)/(F227-F228),IF(I227=2,($C226-F227)/(F226-F227),IF(I227=3,($C226-F226)/(F225-F226),0)))</f>
        <v>0</v>
      </c>
      <c r="J228" s="58">
        <v>5100</v>
      </c>
      <c r="K228" s="8">
        <v>3.65</v>
      </c>
      <c r="L228" s="195">
        <f t="shared" si="54"/>
        <v>1397.2602739726028</v>
      </c>
      <c r="M228" s="191">
        <f>IF(M227=1,($C226-J228)/(J227-J228),IF(M227=2,($C226-J227)/(J226-J227),IF(M227=3,($C226-J226)/(J225-J226),0)))</f>
        <v>2.0728898523235388E-2</v>
      </c>
      <c r="N228" s="58">
        <v>4700</v>
      </c>
      <c r="O228" s="8">
        <v>3.1</v>
      </c>
      <c r="P228" s="195">
        <f t="shared" si="55"/>
        <v>1516.1290322580644</v>
      </c>
      <c r="Q228" s="191">
        <f>IF(Q227=1,($C226-N228)/(N227-N228),IF(Q227=2,($C226-N227)/(N226-N227),IF(Q227=3,($C226-N226)/(N225-N226),0)))</f>
        <v>8.0991735537190135E-2</v>
      </c>
      <c r="R228" s="58">
        <v>4200</v>
      </c>
      <c r="S228" s="8">
        <v>2.5</v>
      </c>
      <c r="T228" s="204">
        <f t="shared" si="56"/>
        <v>1680</v>
      </c>
      <c r="U228" s="191">
        <f>IF(U227=1,($C226-R228)/(R227-R228),IF(U227=2,($C226-R227)/(R226-R227),IF(U227=3,($C226-R226)/(R225-R226),0)))</f>
        <v>0.14663518299881942</v>
      </c>
      <c r="V228" s="58">
        <v>3700</v>
      </c>
      <c r="W228" s="8">
        <v>2.0499999999999998</v>
      </c>
      <c r="X228" s="204">
        <f t="shared" si="57"/>
        <v>1804.8780487804879</v>
      </c>
      <c r="Y228" s="191">
        <f>IF(Y227=1,($C226-V228)/(V227-V228),IF(Y227=2,($C226-V227)/(V226-V227),IF(Y227=3,($C226-V226)/(V225-V226),0)))</f>
        <v>0.20352617079889812</v>
      </c>
      <c r="Z228" s="58">
        <v>3200</v>
      </c>
      <c r="AA228" s="8">
        <v>1.55</v>
      </c>
      <c r="AB228" s="204">
        <f t="shared" si="58"/>
        <v>2064.516129032258</v>
      </c>
      <c r="AC228" s="191">
        <f>IF(AC227=1,($C226-Z228)/(Z227-Z228),IF(AC227=2,($C226-Z227)/(Z226-Z227),IF(AC227=3,($C226-Z226)/(Z225-Z226),0)))</f>
        <v>0.25330578512396701</v>
      </c>
      <c r="AG228" s="23"/>
      <c r="AL228" s="23"/>
    </row>
    <row r="229" spans="1:38" x14ac:dyDescent="0.25">
      <c r="A229" s="257"/>
      <c r="B229" s="251">
        <v>3</v>
      </c>
      <c r="C229" s="25"/>
      <c r="D229" s="31">
        <f>IF(D230&gt;V$5,(1-(D230-V$5)/(Z$5-V$5))*(Y229-AC229)+AC229,IF(D230&gt;R$5,(1-(D230-R$5)/(V$5-R$5))*(U229-Y229)+Y229,IF(D230&gt;N$5,(1-(D230-N$5)/(R$5-N$5))*(Q229-U229)+U229,IF(D230&gt;J$5,(1-(D230-J$5)/(N$5-J$5))*(M229-Q229)+Q229,IF(D230&gt;F$5,(1-(D230-F$5)/(J$5-F$5))*(I229-M229)+M229,I229)))))</f>
        <v>3.9167080026178804</v>
      </c>
      <c r="E229" s="152" t="s">
        <v>6</v>
      </c>
      <c r="F229" s="147">
        <f>(F$245-F$225)/5+F225</f>
        <v>16560</v>
      </c>
      <c r="G229" s="143">
        <f>(G$245-G$225)/5+G225</f>
        <v>3.54</v>
      </c>
      <c r="H229" s="193">
        <f t="shared" si="59"/>
        <v>4677.9661016949149</v>
      </c>
      <c r="I229" s="16">
        <f>IF(I231=0,G232,IF(I231=1,(G231-G232)*I232+G232,IF(I231=2,(G230-G231)*I232+G231,IF(I231=3,(G229-G230)*I232+G230,G229))))</f>
        <v>4.68</v>
      </c>
      <c r="J229" s="147">
        <f>(J$245-J$225)/5+J225</f>
        <v>16360</v>
      </c>
      <c r="K229" s="143">
        <f>(K$245-K$225)/5+K225</f>
        <v>3.25</v>
      </c>
      <c r="L229" s="193">
        <f t="shared" si="54"/>
        <v>5033.8461538461543</v>
      </c>
      <c r="M229" s="16">
        <f>IF(M231=0,K232,IF(M231=1,(K231-K232)*M232+K232,IF(M231=2,(K230-K231)*M232+K231,IF(M231=3,(K229-K230)*M232+K230,K229))))</f>
        <v>3.81</v>
      </c>
      <c r="N229" s="147">
        <f>(N$245-N$225)/5+N225</f>
        <v>16080</v>
      </c>
      <c r="O229" s="143">
        <f>(O$245-O$225)/5+O225</f>
        <v>2.96</v>
      </c>
      <c r="P229" s="193">
        <f t="shared" si="55"/>
        <v>5432.4324324324325</v>
      </c>
      <c r="Q229" s="16">
        <f>IF(Q231=0,O232,IF(Q231=1,(O231-O232)*Q232+O232,IF(Q231=2,(O230-O231)*Q232+O231,IF(Q231=3,(O229-O230)*Q232+O230,O229))))</f>
        <v>3.193133094856297</v>
      </c>
      <c r="R229" s="147">
        <f>(R$245-R$225)/5+R225</f>
        <v>15860</v>
      </c>
      <c r="S229" s="143">
        <f>(S$245-S$225)/5+S225</f>
        <v>2.66</v>
      </c>
      <c r="T229" s="203">
        <f t="shared" si="56"/>
        <v>5962.4060150375935</v>
      </c>
      <c r="U229" s="16">
        <f>IF(U231=0,S232,IF(U231=1,(S231-S232)*U232+S232,IF(U231=2,(S230-S231)*U232+S231,IF(U231=3,(S229-S230)*U232+S230,S229))))</f>
        <v>2.5840312213039485</v>
      </c>
      <c r="V229" s="147">
        <f>(V$245-V$225)/5+V225</f>
        <v>15160</v>
      </c>
      <c r="W229" s="143">
        <f>(W$245-W$225)/5+W225</f>
        <v>2.54</v>
      </c>
      <c r="X229" s="203">
        <f t="shared" si="57"/>
        <v>5968.5039370078739</v>
      </c>
      <c r="Y229" s="16">
        <f>IF(Y231=0,W232,IF(Y231=1,(W231-W232)*Y232+W232,IF(Y231=2,(W230-W231)*Y232+W231,IF(Y231=3,(W229-W230)*Y232+W230,W229))))</f>
        <v>2.1948009015777612</v>
      </c>
      <c r="Z229" s="147">
        <f>(Z$245-Z$225)/5+Z225</f>
        <v>14360</v>
      </c>
      <c r="AA229" s="143">
        <f>(AA$245-AA$225)/5+AA225</f>
        <v>2.38</v>
      </c>
      <c r="AB229" s="203">
        <f t="shared" si="58"/>
        <v>6033.6134453781515</v>
      </c>
      <c r="AC229" s="16">
        <f>IF(AC231=0,AA232,IF(AC231=1,(AA231-AA232)*AC232+AA232,IF(AC231=2,(AA230-AA231)*AC232+AA231,IF(AC231=3,(AA229-AA230)*AC232+AA230,AA229))))</f>
        <v>1.7850876839346905</v>
      </c>
      <c r="AE229" s="23"/>
      <c r="AF229" s="23"/>
      <c r="AG229" s="23"/>
      <c r="AH229" s="23"/>
      <c r="AI229" s="23"/>
      <c r="AJ229" s="23"/>
      <c r="AK229" s="23"/>
      <c r="AL229" s="23"/>
    </row>
    <row r="230" spans="1:38" x14ac:dyDescent="0.25">
      <c r="A230" s="257"/>
      <c r="B230" s="252"/>
      <c r="C230" s="13">
        <f>C$1/(21-E$1)*(C$153-B229)</f>
        <v>4919.0082644628101</v>
      </c>
      <c r="D230" s="32">
        <f>(C230/P$1)^(1/1.3)*50+C$153+$C$2/2+$N$2/100*5</f>
        <v>33.773471234277238</v>
      </c>
      <c r="E230" s="153" t="s">
        <v>22</v>
      </c>
      <c r="F230" s="57">
        <v>14000</v>
      </c>
      <c r="G230" s="140">
        <f>(G$246-G$226)/5+G226</f>
        <v>3.7</v>
      </c>
      <c r="H230" s="194">
        <f t="shared" si="59"/>
        <v>3783.7837837837837</v>
      </c>
      <c r="I230" s="76">
        <f>$C230/I229</f>
        <v>1051.0701419792331</v>
      </c>
      <c r="J230" s="57">
        <v>14000</v>
      </c>
      <c r="K230" s="140">
        <f>(K$246-K$226)/5+K226</f>
        <v>3.41</v>
      </c>
      <c r="L230" s="194">
        <f t="shared" si="54"/>
        <v>4105.5718475073309</v>
      </c>
      <c r="M230" s="76">
        <f>$C230/M229</f>
        <v>1291.0782846359082</v>
      </c>
      <c r="N230" s="57">
        <v>14000</v>
      </c>
      <c r="O230" s="140">
        <f>(O$246-O$226)/5+O226</f>
        <v>3.12</v>
      </c>
      <c r="P230" s="194">
        <f t="shared" si="55"/>
        <v>4487.1794871794873</v>
      </c>
      <c r="Q230" s="76">
        <f>$C230/Q229</f>
        <v>1540.4958447822494</v>
      </c>
      <c r="R230" s="57">
        <v>14000</v>
      </c>
      <c r="S230" s="140">
        <f>(S$246-S$226)/5+S226</f>
        <v>2.82</v>
      </c>
      <c r="T230" s="201">
        <f t="shared" si="56"/>
        <v>4964.5390070921985</v>
      </c>
      <c r="U230" s="76">
        <f>$C230/U229</f>
        <v>1903.6179686639352</v>
      </c>
      <c r="V230" s="57">
        <v>14000</v>
      </c>
      <c r="W230" s="140">
        <f>(W$246-W$226)/5+W226</f>
        <v>2.67</v>
      </c>
      <c r="X230" s="201">
        <f t="shared" si="57"/>
        <v>5243.4456928838954</v>
      </c>
      <c r="Y230" s="76">
        <f>$C230/Y229</f>
        <v>2241.2093328951692</v>
      </c>
      <c r="Z230" s="57">
        <v>14000</v>
      </c>
      <c r="AA230" s="140">
        <f>(AA$246-AA$226)/5+AA226</f>
        <v>2.4699999999999998</v>
      </c>
      <c r="AB230" s="201">
        <f t="shared" si="58"/>
        <v>5668.0161943319845</v>
      </c>
      <c r="AC230" s="76">
        <f>$C230/AC229</f>
        <v>2755.611563920676</v>
      </c>
      <c r="AG230" s="23"/>
      <c r="AL230" s="23"/>
    </row>
    <row r="231" spans="1:38" x14ac:dyDescent="0.25">
      <c r="A231" s="257"/>
      <c r="B231" s="252"/>
      <c r="C231" s="13"/>
      <c r="D231" s="39">
        <f>IF(AND(D230&lt;F$5,C230&lt;F232),C230/F232*100,IF(AND(D230&lt;J$5,C230&lt;J232),C230/(F232-((D230-F$5)/(J$5-F$5))*(F232-J232))*100,IF(AND(D230&lt;N$5,C230&lt;N232),C230/(J232-((D230-J$5)/(N$5-J$5))*(J232-N232))*100,IF(AND(D230&lt;R$5,C230&lt;R232),C230/(N232-((D230-N$5)/(R$5-N$5))*(N232-R232))*100,IF(AND(D230&lt;V$5,C234&lt;V232),C230/(R232-((D230-R$5)/(V$5-R$5))*(R232-V232))*100,100)))))</f>
        <v>98.846318135698581</v>
      </c>
      <c r="E231" s="153" t="s">
        <v>23</v>
      </c>
      <c r="F231" s="57">
        <v>11200</v>
      </c>
      <c r="G231" s="140">
        <f>(G$247-G$227)/5+G227</f>
        <v>3.9699999999999998</v>
      </c>
      <c r="H231" s="194">
        <f t="shared" si="59"/>
        <v>2821.1586901763226</v>
      </c>
      <c r="I231" s="190">
        <f>IF($C230&gt;F230,3,IF($C230&gt;F231,2,IF($C230&gt;F232,1,0)))</f>
        <v>0</v>
      </c>
      <c r="J231" s="57">
        <v>11200</v>
      </c>
      <c r="K231" s="140">
        <f>(K$247-K$227)/5+K227</f>
        <v>3.6799999999999997</v>
      </c>
      <c r="L231" s="194">
        <f t="shared" si="54"/>
        <v>3043.4782608695655</v>
      </c>
      <c r="M231" s="190">
        <f>IF($C230&gt;J230,3,IF($C230&gt;J231,2,IF($C230&gt;J232,1,0)))</f>
        <v>0</v>
      </c>
      <c r="N231" s="57">
        <v>11200</v>
      </c>
      <c r="O231" s="140">
        <f>(O$247-O$227)/5+O227</f>
        <v>3.3899999999999997</v>
      </c>
      <c r="P231" s="194">
        <f t="shared" si="55"/>
        <v>3303.8348082595871</v>
      </c>
      <c r="Q231" s="190">
        <f>IF($C230&gt;N230,3,IF($C230&gt;N231,2,IF($C230&gt;N232,1,0)))</f>
        <v>1</v>
      </c>
      <c r="R231" s="57">
        <v>11200</v>
      </c>
      <c r="S231" s="140">
        <f>(S$247-S$227)/5+S227</f>
        <v>3.09</v>
      </c>
      <c r="T231" s="201">
        <f t="shared" si="56"/>
        <v>3624.5954692556634</v>
      </c>
      <c r="U231" s="190">
        <f>IF($C230&gt;R230,3,IF($C230&gt;R231,2,IF($C230&gt;R232,1,0)))</f>
        <v>1</v>
      </c>
      <c r="V231" s="57">
        <v>11200</v>
      </c>
      <c r="W231" s="140">
        <f>(W$247-W$227)/5+W227</f>
        <v>2.88</v>
      </c>
      <c r="X231" s="201">
        <f t="shared" si="57"/>
        <v>3888.8888888888891</v>
      </c>
      <c r="Y231" s="190">
        <f>IF($C230&gt;V230,3,IF($C230&gt;V231,2,IF($C230&gt;V232,1,0)))</f>
        <v>1</v>
      </c>
      <c r="Z231" s="57">
        <v>11200</v>
      </c>
      <c r="AA231" s="140">
        <f>(AA$247-AA$227)/5+AA227</f>
        <v>2.6199999999999997</v>
      </c>
      <c r="AB231" s="201">
        <f t="shared" si="58"/>
        <v>4274.8091603053444</v>
      </c>
      <c r="AC231" s="189">
        <f>IF($C230&gt;Z230,3,IF($C230&gt;Z231,2,IF($C230&gt;Z232,1,0)))</f>
        <v>1</v>
      </c>
      <c r="AG231" s="23"/>
      <c r="AL231" s="23"/>
    </row>
    <row r="232" spans="1:38" ht="15.75" thickBot="1" x14ac:dyDescent="0.3">
      <c r="A232" s="257"/>
      <c r="B232" s="253"/>
      <c r="C232" s="14"/>
      <c r="D232" s="33">
        <f>C230/D229</f>
        <v>1255.9037490604364</v>
      </c>
      <c r="E232" s="154" t="s">
        <v>7</v>
      </c>
      <c r="F232" s="148">
        <f>(F$248-F$228)/5+F228</f>
        <v>5380</v>
      </c>
      <c r="G232" s="144">
        <f>(G$248-G$228)/5+G228</f>
        <v>4.68</v>
      </c>
      <c r="H232" s="195">
        <f t="shared" si="59"/>
        <v>1149.5726495726497</v>
      </c>
      <c r="I232" s="191">
        <f>IF(I231=1,($C230-F232)/(F231-F232),IF(I231=2,($C230-F231)/(F230-F231),IF(I231=3,($C230-F230)/(F229-F230),0)))</f>
        <v>0</v>
      </c>
      <c r="J232" s="148">
        <f>(J$248-J$228)/5+J228</f>
        <v>4920</v>
      </c>
      <c r="K232" s="144">
        <f>(K$248-K$228)/5+K228</f>
        <v>3.81</v>
      </c>
      <c r="L232" s="195">
        <f t="shared" si="54"/>
        <v>1291.3385826771653</v>
      </c>
      <c r="M232" s="191">
        <f>IF(M231=1,($C230-J232)/(J231-J232),IF(M231=2,($C230-J231)/(J230-J231),IF(M231=3,($C230-J230)/(J229-J230),0)))</f>
        <v>0</v>
      </c>
      <c r="N232" s="148">
        <f>(N$248-N$228)/5+N228</f>
        <v>4500</v>
      </c>
      <c r="O232" s="144">
        <f>(O$248-O$228)/5+O228</f>
        <v>3.18</v>
      </c>
      <c r="P232" s="195">
        <f t="shared" si="55"/>
        <v>1415.0943396226414</v>
      </c>
      <c r="Q232" s="191">
        <f>IF(Q231=1,($C230-N232)/(N231-N232),IF(Q231=2,($C230-N231)/(N230-N231),IF(Q231=3,($C230-N230)/(N229-N230),0)))</f>
        <v>6.2538546934747766E-2</v>
      </c>
      <c r="R232" s="148">
        <f>(R$248-R$228)/5+R228</f>
        <v>4000</v>
      </c>
      <c r="S232" s="144">
        <f>(S$248-S$228)/5+S228</f>
        <v>2.5099999999999998</v>
      </c>
      <c r="T232" s="204">
        <f t="shared" si="56"/>
        <v>1593.6254980079682</v>
      </c>
      <c r="U232" s="191">
        <f>IF(U231=1,($C230-R232)/(R231-R232),IF(U231=2,($C230-R231)/(R230-R231),IF(U231=3,($C230-R230)/(R229-R230),0)))</f>
        <v>0.12764003673094584</v>
      </c>
      <c r="V232" s="148">
        <f>(V$248-V$228)/5+V228</f>
        <v>3500</v>
      </c>
      <c r="W232" s="144">
        <f>(W$248-W$228)/5+W228</f>
        <v>2.04</v>
      </c>
      <c r="X232" s="204">
        <f t="shared" si="57"/>
        <v>1715.686274509804</v>
      </c>
      <c r="Y232" s="191">
        <f>IF(Y231=1,($C230-V232)/(V231-V232),IF(Y231=2,($C230-V231)/(V230-V231),IF(Y231=3,($C230-V230)/(V229-V230),0)))</f>
        <v>0.18428678759257275</v>
      </c>
      <c r="Z232" s="148">
        <f>(Z$248-Z$228)/5+Z228</f>
        <v>3000</v>
      </c>
      <c r="AA232" s="144">
        <f>(AA$248-AA$228)/5+AA228</f>
        <v>1.53</v>
      </c>
      <c r="AB232" s="204">
        <f t="shared" si="58"/>
        <v>1960.7843137254902</v>
      </c>
      <c r="AC232" s="191">
        <f>IF(AC231=1,($C230-Z232)/(Z231-Z232),IF(AC231=2,($C230-Z231)/(Z230-Z231),IF(AC231=3,($C230-Z230)/(Z229-Z230),0)))</f>
        <v>0.23402539810522074</v>
      </c>
      <c r="AL232" s="23"/>
    </row>
    <row r="233" spans="1:38" x14ac:dyDescent="0.25">
      <c r="A233" s="257"/>
      <c r="B233" s="251">
        <v>4</v>
      </c>
      <c r="C233" s="34"/>
      <c r="D233" s="31">
        <f>IF(D234&gt;V$5,(1-(D234-V$5)/(Z$5-V$5))*(Y233-AC233)+AC233,IF(D234&gt;R$5,(1-(D234-R$5)/(V$5-R$5))*(U233-Y233)+Y233,IF(D234&gt;N$5,(1-(D234-N$5)/(R$5-N$5))*(Q233-U233)+U233,IF(D234&gt;J$5,(1-(D234-J$5)/(N$5-J$5))*(M233-Q233)+Q233,IF(D234&gt;F$5,(1-(D234-F$5)/(J$5-F$5))*(I233-M233)+M233,I233)))))</f>
        <v>4.2011039502272363</v>
      </c>
      <c r="E233" s="152" t="s">
        <v>6</v>
      </c>
      <c r="F233" s="147">
        <f>(F$245-F$225)/5+F229</f>
        <v>16620</v>
      </c>
      <c r="G233" s="143">
        <f>(G$245-G$225)/5+G229</f>
        <v>3.83</v>
      </c>
      <c r="H233" s="193">
        <f t="shared" si="59"/>
        <v>4339.4255874673627</v>
      </c>
      <c r="I233" s="16">
        <f>IF(I235=0,G236,IF(I235=1,(G235-G236)*I236+G236,IF(I235=2,(G234-G235)*I236+G235,IF(I235=3,(G233-G234)*I236+G234,G233))))</f>
        <v>5.1599999999999993</v>
      </c>
      <c r="J233" s="147">
        <f>(J$245-J$225)/5+J229</f>
        <v>16420</v>
      </c>
      <c r="K233" s="143">
        <f>(K$245-K$225)/5+K229</f>
        <v>3.5</v>
      </c>
      <c r="L233" s="193">
        <f t="shared" si="54"/>
        <v>4691.4285714285716</v>
      </c>
      <c r="M233" s="16">
        <f>IF(M235=0,K236,IF(M235=1,(K235-K236)*M236+K236,IF(M235=2,(K234-K235)*M236+K235,IF(M235=3,(K233-K234)*M236+K234,K233))))</f>
        <v>3.97</v>
      </c>
      <c r="N233" s="147">
        <f>(N$245-N$225)/5+N229</f>
        <v>16160</v>
      </c>
      <c r="O233" s="143">
        <f>(O$245-O$225)/5+O229</f>
        <v>3.17</v>
      </c>
      <c r="P233" s="193">
        <f t="shared" si="55"/>
        <v>5097.791798107256</v>
      </c>
      <c r="Q233" s="16">
        <f>IF(Q235=0,O236,IF(Q235=1,(O235-O236)*Q236+O236,IF(Q235=2,(O234-O235)*Q236+O235,IF(Q235=3,(O233-O234)*Q236+O234,O233))))</f>
        <v>3.2767073901065999</v>
      </c>
      <c r="R233" s="147">
        <f>(R$245-R$225)/5+R229</f>
        <v>15920</v>
      </c>
      <c r="S233" s="143">
        <f>(S$245-S$225)/5+S229</f>
        <v>2.8200000000000003</v>
      </c>
      <c r="T233" s="203">
        <f t="shared" si="56"/>
        <v>5645.3900709219852</v>
      </c>
      <c r="U233" s="16">
        <f>IF(U235=0,S236,IF(U235=1,(S235-S236)*U236+S236,IF(U235=2,(S234-S235)*U236+S235,IF(U235=3,(S233-S234)*U236+S234,S233))))</f>
        <v>2.6033504578959121</v>
      </c>
      <c r="V233" s="147">
        <f>(V$245-V$225)/5+V229</f>
        <v>15220</v>
      </c>
      <c r="W233" s="143">
        <f>(W$245-W$225)/5+W229</f>
        <v>2.63</v>
      </c>
      <c r="X233" s="203">
        <f t="shared" si="57"/>
        <v>5787.0722433460078</v>
      </c>
      <c r="Y233" s="16">
        <f>IF(Y235=0,W236,IF(Y235=1,(W235-W236)*Y236+W236,IF(Y235=2,(W234-W235)*Y236+W235,IF(Y235=3,(W233-W234)*Y236+W234,W233))))</f>
        <v>2.1927011193639503</v>
      </c>
      <c r="Z233" s="147">
        <f>(Z$245-Z$225)/5+Z229</f>
        <v>14420</v>
      </c>
      <c r="AA233" s="143">
        <f>(AA$245-AA$225)/5+AA229</f>
        <v>2.4099999999999997</v>
      </c>
      <c r="AB233" s="203">
        <f t="shared" si="58"/>
        <v>5983.4024896265564</v>
      </c>
      <c r="AC233" s="16">
        <f>IF(AC235=0,AA236,IF(AC235=1,(AA235-AA236)*AC236+AA236,IF(AC235=2,(AA234-AA235)*AC236+AA235,IF(AC235=3,(AA233-AA234)*AC236+AA234,AA233))))</f>
        <v>1.7644824872097598</v>
      </c>
      <c r="AE233" s="23"/>
      <c r="AF233" s="23"/>
      <c r="AG233" s="23"/>
      <c r="AH233" s="23"/>
      <c r="AI233" s="23"/>
      <c r="AJ233" s="23"/>
      <c r="AK233" s="23"/>
      <c r="AL233" s="23"/>
    </row>
    <row r="234" spans="1:38" x14ac:dyDescent="0.25">
      <c r="A234" s="257"/>
      <c r="B234" s="252"/>
      <c r="C234" s="13">
        <f>C$1/(21-E$1)*(C$153-B233)</f>
        <v>4611.5702479338843</v>
      </c>
      <c r="D234" s="32">
        <f>(C234/P$1)^(1/1.3)*50+C$153+$C$2/2+$N$2/100*5</f>
        <v>33.05794999809045</v>
      </c>
      <c r="E234" s="153" t="s">
        <v>22</v>
      </c>
      <c r="F234" s="57">
        <v>14000</v>
      </c>
      <c r="G234" s="140">
        <f>(G$246-G$226)/5+G230</f>
        <v>4</v>
      </c>
      <c r="H234" s="194">
        <f t="shared" si="59"/>
        <v>3500</v>
      </c>
      <c r="I234" s="76">
        <f>$C234/I233</f>
        <v>893.71516432827229</v>
      </c>
      <c r="J234" s="57">
        <v>14000</v>
      </c>
      <c r="K234" s="140">
        <f>(K$246-K$226)/5+K230</f>
        <v>3.6700000000000004</v>
      </c>
      <c r="L234" s="194">
        <f t="shared" si="54"/>
        <v>3814.7138964577653</v>
      </c>
      <c r="M234" s="76">
        <f>$C234/M233</f>
        <v>1161.6045964568978</v>
      </c>
      <c r="N234" s="57">
        <v>14000</v>
      </c>
      <c r="O234" s="140">
        <f>(O$246-O$226)/5+O230</f>
        <v>3.3400000000000003</v>
      </c>
      <c r="P234" s="194">
        <f t="shared" si="55"/>
        <v>4191.6167664670656</v>
      </c>
      <c r="Q234" s="76">
        <f>$C234/Q233</f>
        <v>1407.379328974461</v>
      </c>
      <c r="R234" s="57">
        <v>14000</v>
      </c>
      <c r="S234" s="140">
        <f>(S$246-S$226)/5+S230</f>
        <v>2.9899999999999998</v>
      </c>
      <c r="T234" s="201">
        <f t="shared" si="56"/>
        <v>4682.2742474916395</v>
      </c>
      <c r="U234" s="76">
        <f>$C234/U233</f>
        <v>1771.398174205505</v>
      </c>
      <c r="V234" s="57">
        <v>14000</v>
      </c>
      <c r="W234" s="140">
        <f>(W$246-W$226)/5+W230</f>
        <v>2.79</v>
      </c>
      <c r="X234" s="201">
        <f t="shared" si="57"/>
        <v>5017.9211469534048</v>
      </c>
      <c r="Y234" s="76">
        <f>$C234/Y233</f>
        <v>2103.1458447340005</v>
      </c>
      <c r="Z234" s="57">
        <v>14000</v>
      </c>
      <c r="AA234" s="140">
        <f>(AA$246-AA$226)/5+AA230</f>
        <v>2.5399999999999996</v>
      </c>
      <c r="AB234" s="201">
        <f t="shared" si="58"/>
        <v>5511.8110236220482</v>
      </c>
      <c r="AC234" s="76">
        <f>$C234/AC233</f>
        <v>2613.5539918145223</v>
      </c>
      <c r="AE234" s="23"/>
      <c r="AL234" s="23"/>
    </row>
    <row r="235" spans="1:38" x14ac:dyDescent="0.25">
      <c r="A235" s="257"/>
      <c r="B235" s="252"/>
      <c r="C235" s="13"/>
      <c r="D235" s="39">
        <f>IF(AND(D234&lt;F$5,C234&lt;F236),C234/F236*100,IF(AND(D234&lt;J$5,C234&lt;J236),C234/(F236-((D234-F$5)/(J$5-F$5))*(F236-J236))*100,IF(AND(D234&lt;N$5,C234&lt;N236),C234/(J236-((D234-J$5)/(N$5-J$5))*(J236-N236))*100,IF(AND(D234&lt;R$5,C234&lt;R236),C234/(N236-((D234-N$5)/(R$5-N$5))*(N236-R236))*100,IF(AND(D234&lt;V$5,C238&lt;V236),C234/(R236-((D234-R$5)/(V$5-R$5))*(R236-V236))*100,100)))))</f>
        <v>95.644654707879582</v>
      </c>
      <c r="E235" s="153" t="s">
        <v>23</v>
      </c>
      <c r="F235" s="57">
        <v>11200</v>
      </c>
      <c r="G235" s="140">
        <f>(G$247-G$227)/5+G231</f>
        <v>4.29</v>
      </c>
      <c r="H235" s="194">
        <f t="shared" si="59"/>
        <v>2610.7226107226106</v>
      </c>
      <c r="I235" s="190">
        <f>IF($C234&gt;F234,3,IF($C234&gt;F235,2,IF($C234&gt;F236,1,0)))</f>
        <v>0</v>
      </c>
      <c r="J235" s="57">
        <v>11200</v>
      </c>
      <c r="K235" s="140">
        <f>(K$247-K$227)/5+K231</f>
        <v>3.9599999999999995</v>
      </c>
      <c r="L235" s="194">
        <f t="shared" si="54"/>
        <v>2828.2828282828286</v>
      </c>
      <c r="M235" s="190">
        <f>IF($C234&gt;J234,3,IF($C234&gt;J235,2,IF($C234&gt;J236,1,0)))</f>
        <v>0</v>
      </c>
      <c r="N235" s="57">
        <v>11200</v>
      </c>
      <c r="O235" s="140">
        <f>(O$247-O$227)/5+O231</f>
        <v>3.6299999999999994</v>
      </c>
      <c r="P235" s="194">
        <f t="shared" si="55"/>
        <v>3085.3994490358132</v>
      </c>
      <c r="Q235" s="190">
        <f>IF($C234&gt;N234,3,IF($C234&gt;N235,2,IF($C234&gt;N236,1,0)))</f>
        <v>1</v>
      </c>
      <c r="R235" s="57">
        <v>11200</v>
      </c>
      <c r="S235" s="140">
        <f>(S$247-S$227)/5+S231</f>
        <v>3.28</v>
      </c>
      <c r="T235" s="201">
        <f t="shared" si="56"/>
        <v>3414.6341463414637</v>
      </c>
      <c r="U235" s="190">
        <f>IF($C234&gt;R234,3,IF($C234&gt;R235,2,IF($C234&gt;R236,1,0)))</f>
        <v>1</v>
      </c>
      <c r="V235" s="57">
        <v>11200</v>
      </c>
      <c r="W235" s="140">
        <f>(W$247-W$227)/5+W231</f>
        <v>3.01</v>
      </c>
      <c r="X235" s="201">
        <f t="shared" si="57"/>
        <v>3720.9302325581398</v>
      </c>
      <c r="Y235" s="190">
        <f>IF($C234&gt;V234,3,IF($C234&gt;V235,2,IF($C234&gt;V236,1,0)))</f>
        <v>1</v>
      </c>
      <c r="Z235" s="57">
        <v>11200</v>
      </c>
      <c r="AA235" s="140">
        <f>(AA$247-AA$227)/5+AA231</f>
        <v>2.6899999999999995</v>
      </c>
      <c r="AB235" s="201">
        <f t="shared" si="58"/>
        <v>4163.5687732342012</v>
      </c>
      <c r="AC235" s="189">
        <f>IF($C234&gt;Z234,3,IF($C234&gt;Z235,2,IF($C234&gt;Z236,1,0)))</f>
        <v>1</v>
      </c>
      <c r="AL235" s="23"/>
    </row>
    <row r="236" spans="1:38" ht="15.75" thickBot="1" x14ac:dyDescent="0.3">
      <c r="A236" s="257"/>
      <c r="B236" s="253"/>
      <c r="C236" s="35"/>
      <c r="D236" s="33">
        <f>C234/D233</f>
        <v>1097.704389743664</v>
      </c>
      <c r="E236" s="154" t="s">
        <v>7</v>
      </c>
      <c r="F236" s="148">
        <f>(F$248-F$228)/5+F232</f>
        <v>5160</v>
      </c>
      <c r="G236" s="144">
        <f>(G$248-G$228)/5+G232</f>
        <v>5.1599999999999993</v>
      </c>
      <c r="H236" s="195">
        <f t="shared" si="59"/>
        <v>1000.0000000000001</v>
      </c>
      <c r="I236" s="191">
        <f>IF(I235=1,($C234-F236)/(F235-F236),IF(I235=2,($C234-F235)/(F234-F235),IF(I235=3,($C234-F234)/(F233-F234),0)))</f>
        <v>0</v>
      </c>
      <c r="J236" s="148">
        <f>(J$248-J$228)/5+J232</f>
        <v>4740</v>
      </c>
      <c r="K236" s="144">
        <f>(K$248-K$228)/5+K232</f>
        <v>3.97</v>
      </c>
      <c r="L236" s="195">
        <f t="shared" si="54"/>
        <v>1193.9546599496221</v>
      </c>
      <c r="M236" s="191">
        <f>IF(M235=1,($C234-J236)/(J235-J236),IF(M235=2,($C234-J235)/(J234-J235),IF(M235=3,($C234-J234)/(J233-J234),0)))</f>
        <v>0</v>
      </c>
      <c r="N236" s="148">
        <f>(N$248-N$228)/5+N232</f>
        <v>4300</v>
      </c>
      <c r="O236" s="144">
        <f>(O$248-O$228)/5+O232</f>
        <v>3.2600000000000002</v>
      </c>
      <c r="P236" s="195">
        <f t="shared" si="55"/>
        <v>1319.0184049079753</v>
      </c>
      <c r="Q236" s="191">
        <f>IF(Q235=1,($C234-N236)/(N235-N236),IF(Q235=2,($C234-N235)/(N234-N235),IF(Q235=3,($C234-N234)/(N233-N234),0)))</f>
        <v>4.5155108396215116E-2</v>
      </c>
      <c r="R236" s="148">
        <f>(R$248-R$228)/5+R232</f>
        <v>3800</v>
      </c>
      <c r="S236" s="144">
        <f>(S$248-S$228)/5+S232</f>
        <v>2.5199999999999996</v>
      </c>
      <c r="T236" s="204">
        <f t="shared" si="56"/>
        <v>1507.9365079365082</v>
      </c>
      <c r="U236" s="191">
        <f>IF(U235=1,($C234-R236)/(R235-R236),IF(U235=2,($C234-R235)/(R234-R235),IF(U235=3,($C234-R234)/(R233-R234),0)))</f>
        <v>0.10967165512620058</v>
      </c>
      <c r="V236" s="148">
        <f>(V$248-V$228)/5+V232</f>
        <v>3300</v>
      </c>
      <c r="W236" s="144">
        <f>(W$248-W$228)/5+W232</f>
        <v>2.0300000000000002</v>
      </c>
      <c r="X236" s="204">
        <f t="shared" si="57"/>
        <v>1625.6157635467978</v>
      </c>
      <c r="Y236" s="191">
        <f>IF(Y235=1,($C234-V236)/(V235-V236),IF(Y235=2,($C234-V235)/(V234-V235),IF(Y235=3,($C234-V234)/(V233-V234),0)))</f>
        <v>0.16602155037137775</v>
      </c>
      <c r="Z236" s="148">
        <f>(Z$248-Z$228)/5+Z232</f>
        <v>2800</v>
      </c>
      <c r="AA236" s="144">
        <f>(AA$248-AA$228)/5+AA232</f>
        <v>1.51</v>
      </c>
      <c r="AB236" s="204">
        <f t="shared" si="58"/>
        <v>1854.3046357615895</v>
      </c>
      <c r="AC236" s="191">
        <f>IF(AC235=1,($C234-Z236)/(Z235-Z236),IF(AC235=2,($C234-Z235)/(Z234-Z235),IF(AC235=3,($C234-Z234)/(Z233-Z234),0)))</f>
        <v>0.21566312475403385</v>
      </c>
      <c r="AL236" s="23"/>
    </row>
    <row r="237" spans="1:38" x14ac:dyDescent="0.25">
      <c r="A237" s="257"/>
      <c r="B237" s="251">
        <v>5</v>
      </c>
      <c r="C237" s="34"/>
      <c r="D237" s="31">
        <f>IF(D238&gt;V$5,(1-(D238-V$5)/(Z$5-V$5))*(Y237-AC237)+AC237,IF(D238&gt;R$5,(1-(D238-R$5)/(V$5-R$5))*(U237-Y237)+Y237,IF(D238&gt;N$5,(1-(D238-N$5)/(R$5-N$5))*(Q237-U237)+U237,IF(D238&gt;J$5,(1-(D238-J$5)/(N$5-J$5))*(M237-Q237)+Q237,IF(D238&gt;F$5,(1-(D238-F$5)/(J$5-F$5))*(I237-M237)+M237,I237)))))</f>
        <v>4.5329697172315955</v>
      </c>
      <c r="E237" s="152" t="s">
        <v>6</v>
      </c>
      <c r="F237" s="147">
        <f>(F$245-F$225)/5+F233</f>
        <v>16680</v>
      </c>
      <c r="G237" s="143">
        <f>(G$245-G$225)/5+G233</f>
        <v>4.12</v>
      </c>
      <c r="H237" s="193">
        <f t="shared" si="59"/>
        <v>4048.5436893203882</v>
      </c>
      <c r="I237" s="16">
        <f>IF(I239=0,G240,IF(I239=1,(G239-G240)*I240+G240,IF(I239=2,(G238-G239)*I240+G239,IF(I239=3,(G237-G238)*I240+G238,G237))))</f>
        <v>5.6399999999999988</v>
      </c>
      <c r="J237" s="147">
        <f>(J$245-J$225)/5+J233</f>
        <v>16480</v>
      </c>
      <c r="K237" s="143">
        <f>(K$245-K$225)/5+K233</f>
        <v>3.75</v>
      </c>
      <c r="L237" s="193">
        <f t="shared" si="54"/>
        <v>4394.666666666667</v>
      </c>
      <c r="M237" s="16">
        <f>IF(M239=0,K240,IF(M239=1,(K239-K240)*M240+K240,IF(M239=2,(K238-K239)*M240+K239,IF(M239=3,(K237-K238)*M240+K238,K237))))</f>
        <v>4.13</v>
      </c>
      <c r="N237" s="147">
        <f>(N$245-N$225)/5+N233</f>
        <v>16240</v>
      </c>
      <c r="O237" s="143">
        <f>(O$245-O$225)/5+O233</f>
        <v>3.38</v>
      </c>
      <c r="P237" s="193">
        <f t="shared" si="55"/>
        <v>4804.7337278106506</v>
      </c>
      <c r="Q237" s="16">
        <f>IF(Q239=0,O240,IF(Q239=1,(O239-O240)*Q240+O240,IF(Q239=2,(O238-O239)*Q240+O239,IF(Q239=3,(O237-O238)*Q240+O238,O237))))</f>
        <v>3.3552380398091026</v>
      </c>
      <c r="R237" s="147">
        <f>(R$245-R$225)/5+R233</f>
        <v>15980</v>
      </c>
      <c r="S237" s="143">
        <f>(S$245-S$225)/5+S233</f>
        <v>2.9800000000000004</v>
      </c>
      <c r="T237" s="203">
        <f t="shared" si="56"/>
        <v>5362.4161073825499</v>
      </c>
      <c r="U237" s="16">
        <f>IF(U239=0,S240,IF(U239=1,(S239-S240)*U240+S240,IF(U239=2,(S238-S239)*U240+S239,IF(U239=3,(S237-S238)*U240+S238,S237))))</f>
        <v>2.6170900391474547</v>
      </c>
      <c r="V237" s="147">
        <f>(V$245-V$225)/5+V233</f>
        <v>15280</v>
      </c>
      <c r="W237" s="143">
        <f>(W$245-W$225)/5+W233</f>
        <v>2.7199999999999998</v>
      </c>
      <c r="X237" s="203">
        <f t="shared" si="57"/>
        <v>5617.6470588235297</v>
      </c>
      <c r="Y237" s="16">
        <f>IF(Y239=0,W240,IF(Y239=1,(W239-W240)*Y240+W240,IF(Y239=2,(W238-W239)*Y240+W239,IF(Y239=3,(W237-W238)*Y240+W238,W237))))</f>
        <v>2.1864972961942661</v>
      </c>
      <c r="Z237" s="147">
        <f>(Z$245-Z$225)/5+Z233</f>
        <v>14480</v>
      </c>
      <c r="AA237" s="143">
        <f>(AA$245-AA$225)/5+AA233</f>
        <v>2.4399999999999995</v>
      </c>
      <c r="AB237" s="203">
        <f t="shared" si="58"/>
        <v>5934.426229508198</v>
      </c>
      <c r="AC237" s="16">
        <f>IF(AC239=0,AA240,IF(AC239=1,(AA239-AA240)*AC240+AA240,IF(AC239=2,(AA238-AA239)*AC240+AA239,IF(AC239=3,(AA237-AA238)*AC240+AA238,AA237))))</f>
        <v>1.7416567364981739</v>
      </c>
      <c r="AE237" s="23"/>
      <c r="AF237" s="23"/>
      <c r="AG237" s="23"/>
      <c r="AH237" s="23"/>
      <c r="AI237" s="23"/>
      <c r="AJ237" s="23"/>
      <c r="AK237" s="23"/>
      <c r="AL237" s="23"/>
    </row>
    <row r="238" spans="1:38" x14ac:dyDescent="0.25">
      <c r="A238" s="257"/>
      <c r="B238" s="252"/>
      <c r="C238" s="13">
        <f>C$1/(21-E$1)*(C$153-B237)</f>
        <v>4304.1322314049585</v>
      </c>
      <c r="D238" s="32">
        <f>(C238/P$1)^(1/1.3)*50+C$153+$C$2/2+$N$2/100*5</f>
        <v>32.331326375949693</v>
      </c>
      <c r="E238" s="153" t="s">
        <v>22</v>
      </c>
      <c r="F238" s="57">
        <v>14000</v>
      </c>
      <c r="G238" s="140">
        <f>(G$246-G$226)/5+G234</f>
        <v>4.3</v>
      </c>
      <c r="H238" s="194">
        <f t="shared" si="59"/>
        <v>3255.8139534883721</v>
      </c>
      <c r="I238" s="76">
        <f>$C238/I237</f>
        <v>763.14401266045377</v>
      </c>
      <c r="J238" s="57">
        <v>14000</v>
      </c>
      <c r="K238" s="140">
        <f>(K$246-K$226)/5+K234</f>
        <v>3.9300000000000006</v>
      </c>
      <c r="L238" s="194">
        <f t="shared" si="54"/>
        <v>3562.3409669211192</v>
      </c>
      <c r="M238" s="76">
        <f>$C238/M237</f>
        <v>1042.1627678946631</v>
      </c>
      <c r="N238" s="57">
        <v>14000</v>
      </c>
      <c r="O238" s="140">
        <f>(O$246-O$226)/5+O234</f>
        <v>3.5600000000000005</v>
      </c>
      <c r="P238" s="194">
        <f t="shared" si="55"/>
        <v>3932.5842696629206</v>
      </c>
      <c r="Q238" s="76">
        <f>$C238/Q237</f>
        <v>1282.8097977959987</v>
      </c>
      <c r="R238" s="57">
        <v>14000</v>
      </c>
      <c r="S238" s="140">
        <f>(S$246-S$226)/5+S234</f>
        <v>3.1599999999999997</v>
      </c>
      <c r="T238" s="201">
        <f t="shared" si="56"/>
        <v>4430.3797468354433</v>
      </c>
      <c r="U238" s="76">
        <f>$C238/U237</f>
        <v>1644.6252008994982</v>
      </c>
      <c r="V238" s="57">
        <v>14000</v>
      </c>
      <c r="W238" s="140">
        <f>(W$246-W$226)/5+W234</f>
        <v>2.91</v>
      </c>
      <c r="X238" s="201">
        <f t="shared" si="57"/>
        <v>4810.9965635738827</v>
      </c>
      <c r="Y238" s="76">
        <f>$C238/Y237</f>
        <v>1968.5056271949511</v>
      </c>
      <c r="Z238" s="57">
        <v>14000</v>
      </c>
      <c r="AA238" s="140">
        <f>(AA$246-AA$226)/5+AA234</f>
        <v>2.6099999999999994</v>
      </c>
      <c r="AB238" s="201">
        <f t="shared" si="58"/>
        <v>5363.9846743295029</v>
      </c>
      <c r="AC238" s="76">
        <f>$C238/AC237</f>
        <v>2471.2861847042104</v>
      </c>
      <c r="AG238" s="23"/>
      <c r="AL238" s="23"/>
    </row>
    <row r="239" spans="1:38" x14ac:dyDescent="0.25">
      <c r="A239" s="257"/>
      <c r="B239" s="252"/>
      <c r="C239" s="13"/>
      <c r="D239" s="39">
        <f>IF(AND(D238&lt;F$5,C238&lt;F240),C238/F240*100,IF(AND(D238&lt;J$5,C238&lt;J240),C238/(F240-((D238-F$5)/(J$5-F$5))*(F240-J240))*100,IF(AND(D238&lt;N$5,C238&lt;N240),C238/(J240-((D238-J$5)/(N$5-J$5))*(J240-N240))*100,IF(AND(D238&lt;R$5,C238&lt;R240),C238/(N240-((D238-N$5)/(R$5-N$5))*(N240-R240))*100,IF(AND(D238&lt;V$5,C242&lt;V240),C238/(R240-((D238-R$5)/(V$5-R$5))*(R240-V240))*100,100)))))</f>
        <v>92.3354221760694</v>
      </c>
      <c r="E239" s="153" t="s">
        <v>23</v>
      </c>
      <c r="F239" s="57">
        <v>11200</v>
      </c>
      <c r="G239" s="140">
        <f>(G$247-G$227)/5+G235</f>
        <v>4.6100000000000003</v>
      </c>
      <c r="H239" s="194">
        <f t="shared" si="59"/>
        <v>2429.5010845986985</v>
      </c>
      <c r="I239" s="190">
        <f>IF($C238&gt;F238,3,IF($C238&gt;F239,2,IF($C238&gt;F240,1,0)))</f>
        <v>0</v>
      </c>
      <c r="J239" s="57">
        <v>11200</v>
      </c>
      <c r="K239" s="140">
        <f>(K$247-K$227)/5+K235</f>
        <v>4.2399999999999993</v>
      </c>
      <c r="L239" s="194">
        <f t="shared" si="54"/>
        <v>2641.5094339622647</v>
      </c>
      <c r="M239" s="190">
        <f>IF($C238&gt;J238,3,IF($C238&gt;J239,2,IF($C238&gt;J240,1,0)))</f>
        <v>0</v>
      </c>
      <c r="N239" s="57">
        <v>11200</v>
      </c>
      <c r="O239" s="140">
        <f>(O$247-O$227)/5+O235</f>
        <v>3.8699999999999992</v>
      </c>
      <c r="P239" s="194">
        <f t="shared" si="55"/>
        <v>2894.0568475452201</v>
      </c>
      <c r="Q239" s="190">
        <f>IF($C238&gt;N238,3,IF($C238&gt;N239,2,IF($C238&gt;N240,1,0)))</f>
        <v>1</v>
      </c>
      <c r="R239" s="57">
        <v>11200</v>
      </c>
      <c r="S239" s="140">
        <f>(S$247-S$227)/5+S235</f>
        <v>3.4699999999999998</v>
      </c>
      <c r="T239" s="201">
        <f t="shared" si="56"/>
        <v>3227.6657060518733</v>
      </c>
      <c r="U239" s="190">
        <f>IF($C238&gt;R238,3,IF($C238&gt;R239,2,IF($C238&gt;R240,1,0)))</f>
        <v>1</v>
      </c>
      <c r="V239" s="57">
        <v>11200</v>
      </c>
      <c r="W239" s="140">
        <f>(W$247-W$227)/5+W235</f>
        <v>3.1399999999999997</v>
      </c>
      <c r="X239" s="201">
        <f t="shared" si="57"/>
        <v>3566.8789808917199</v>
      </c>
      <c r="Y239" s="190">
        <f>IF($C238&gt;V238,3,IF($C238&gt;V239,2,IF($C238&gt;V240,1,0)))</f>
        <v>1</v>
      </c>
      <c r="Z239" s="57">
        <v>11200</v>
      </c>
      <c r="AA239" s="140">
        <f>(AA$247-AA$227)/5+AA235</f>
        <v>2.7599999999999993</v>
      </c>
      <c r="AB239" s="201">
        <f t="shared" si="58"/>
        <v>4057.9710144927544</v>
      </c>
      <c r="AC239" s="189">
        <f>IF($C238&gt;Z238,3,IF($C238&gt;Z239,2,IF($C238&gt;Z240,1,0)))</f>
        <v>1</v>
      </c>
      <c r="AG239" s="23"/>
      <c r="AL239" s="23"/>
    </row>
    <row r="240" spans="1:38" ht="15.75" thickBot="1" x14ac:dyDescent="0.3">
      <c r="A240" s="257"/>
      <c r="B240" s="253"/>
      <c r="C240" s="35"/>
      <c r="D240" s="33">
        <f>C238/D237</f>
        <v>949.51709362700217</v>
      </c>
      <c r="E240" s="154" t="s">
        <v>7</v>
      </c>
      <c r="F240" s="148">
        <f>(F$248-F$228)/5+F236</f>
        <v>4940</v>
      </c>
      <c r="G240" s="144">
        <f>(G$248-G$228)/5+G236</f>
        <v>5.6399999999999988</v>
      </c>
      <c r="H240" s="195">
        <f t="shared" si="59"/>
        <v>875.88652482269526</v>
      </c>
      <c r="I240" s="191">
        <f>IF(I239=1,($C238-F240)/(F239-F240),IF(I239=2,($C238-F239)/(F238-F239),IF(I239=3,($C238-F238)/(F237-F238),0)))</f>
        <v>0</v>
      </c>
      <c r="J240" s="148">
        <f>(J$248-J$228)/5+J236</f>
        <v>4560</v>
      </c>
      <c r="K240" s="144">
        <f>(K$248-K$228)/5+K236</f>
        <v>4.13</v>
      </c>
      <c r="L240" s="195">
        <f t="shared" si="54"/>
        <v>1104.1162227602906</v>
      </c>
      <c r="M240" s="191">
        <f>IF(M239=1,($C238-J240)/(J239-J240),IF(M239=2,($C238-J239)/(J238-J239),IF(M239=3,($C238-J238)/(J237-J238),0)))</f>
        <v>0</v>
      </c>
      <c r="N240" s="148">
        <f>(N$248-N$228)/5+N236</f>
        <v>4100</v>
      </c>
      <c r="O240" s="144">
        <f>(O$248-O$228)/5+O236</f>
        <v>3.3400000000000003</v>
      </c>
      <c r="P240" s="195">
        <f t="shared" si="55"/>
        <v>1227.5449101796405</v>
      </c>
      <c r="Q240" s="191">
        <f>IF(Q239=1,($C238-N240)/(N239-N240),IF(Q239=2,($C238-N239)/(N238-N239),IF(Q239=3,($C238-N238)/(N237-N238),0)))</f>
        <v>2.8751018507740631E-2</v>
      </c>
      <c r="R240" s="148">
        <f>(R$248-R$228)/5+R236</f>
        <v>3600</v>
      </c>
      <c r="S240" s="144">
        <f>(S$248-S$228)/5+S236</f>
        <v>2.5299999999999994</v>
      </c>
      <c r="T240" s="204">
        <f t="shared" si="56"/>
        <v>1422.9249011857712</v>
      </c>
      <c r="U240" s="191">
        <f>IF(U239=1,($C238-R240)/(R239-R240),IF(U239=2,($C238-R239)/(R238-R239),IF(U239=3,($C238-R238)/(R237-R238),0)))</f>
        <v>9.2648977816441908E-2</v>
      </c>
      <c r="V240" s="148">
        <f>(V$248-V$228)/5+V236</f>
        <v>3100</v>
      </c>
      <c r="W240" s="144">
        <f>(W$248-W$228)/5+W236</f>
        <v>2.0200000000000005</v>
      </c>
      <c r="X240" s="204">
        <f t="shared" si="57"/>
        <v>1534.6534653465344</v>
      </c>
      <c r="Y240" s="191">
        <f>IF(Y239=1,($C238-V240)/(V239-V240),IF(Y239=2,($C238-V239)/(V238-V239),IF(Y239=3,($C238-V238)/(V237-V238),0)))</f>
        <v>0.14865830017345166</v>
      </c>
      <c r="Z240" s="148">
        <f>(Z$248-Z$228)/5+Z236</f>
        <v>2600</v>
      </c>
      <c r="AA240" s="144">
        <f>(AA$248-AA$228)/5+AA236</f>
        <v>1.49</v>
      </c>
      <c r="AB240" s="204">
        <f t="shared" si="58"/>
        <v>1744.9664429530201</v>
      </c>
      <c r="AC240" s="191">
        <f>IF(AC239=1,($C238-Z240)/(Z239-Z240),IF(AC239=2,($C238-Z239)/(Z238-Z239),IF(AC239=3,($C238-Z238)/(Z237-Z238),0)))</f>
        <v>0.19815491062848353</v>
      </c>
      <c r="AG240" s="23"/>
      <c r="AL240" s="23"/>
    </row>
    <row r="241" spans="1:38" x14ac:dyDescent="0.25">
      <c r="A241" s="257"/>
      <c r="B241" s="251">
        <v>6</v>
      </c>
      <c r="C241" s="34"/>
      <c r="D241" s="31">
        <f>IF(D242&gt;V$5,(1-(D242-V$5)/(Z$5-V$5))*(Y241-AC241)+AC241,IF(D242&gt;R$5,(1-(D242-R$5)/(V$5-R$5))*(U241-Y241)+Y241,IF(D242&gt;N$5,(1-(D242-N$5)/(R$5-N$5))*(Q241-U241)+U241,IF(D242&gt;J$5,(1-(D242-J$5)/(N$5-J$5))*(M241-Q241)+Q241,IF(D242&gt;F$5,(1-(D242-F$5)/(J$5-F$5))*(I241-M241)+M241,I241)))))</f>
        <v>4.9135515267363052</v>
      </c>
      <c r="E241" s="152" t="s">
        <v>6</v>
      </c>
      <c r="F241" s="147">
        <f>(F$245-F$225)/5+F237</f>
        <v>16740</v>
      </c>
      <c r="G241" s="143">
        <f>(G$245-G$225)/5+G237</f>
        <v>4.41</v>
      </c>
      <c r="H241" s="193">
        <f t="shared" si="59"/>
        <v>3795.9183673469388</v>
      </c>
      <c r="I241" s="16">
        <f>IF(I243=0,G244,IF(I243=1,(G243-G244)*I244+G244,IF(I243=2,(G242-G243)*I244+G243,IF(I243=3,(G241-G242)*I244+G242,G241))))</f>
        <v>6.1199999999999983</v>
      </c>
      <c r="J241" s="147">
        <f>(J$245-J$225)/5+J237</f>
        <v>16540</v>
      </c>
      <c r="K241" s="143">
        <f>(K$245-K$225)/5+K237</f>
        <v>4</v>
      </c>
      <c r="L241" s="193">
        <f t="shared" si="54"/>
        <v>4135</v>
      </c>
      <c r="M241" s="16">
        <f>IF(M243=0,K244,IF(M243=1,(K243-K244)*M244+K244,IF(M243=2,(K242-K243)*M244+K243,IF(M243=3,(K241-K242)*M244+K242,K241))))</f>
        <v>4.29</v>
      </c>
      <c r="N241" s="147">
        <f>(N$245-N$225)/5+N237</f>
        <v>16320</v>
      </c>
      <c r="O241" s="143">
        <f>(O$245-O$225)/5+O237</f>
        <v>3.59</v>
      </c>
      <c r="P241" s="193">
        <f t="shared" si="55"/>
        <v>4545.9610027855151</v>
      </c>
      <c r="Q241" s="16">
        <f>IF(Q243=0,O244,IF(Q243=1,(O243-O244)*Q244+O244,IF(Q243=2,(O242-O243)*Q244+O243,IF(Q243=3,(O241-O242)*Q244+O242,O241))))</f>
        <v>3.4291395901732145</v>
      </c>
      <c r="R241" s="147">
        <f>(R$245-R$225)/5+R237</f>
        <v>16040</v>
      </c>
      <c r="S241" s="143">
        <f>(S$245-S$225)/5+S237</f>
        <v>3.1400000000000006</v>
      </c>
      <c r="T241" s="203">
        <f t="shared" si="56"/>
        <v>5108.2802547770689</v>
      </c>
      <c r="U241" s="16">
        <f>IF(U243=0,S244,IF(U243=1,(S243-S244)*U244+S244,IF(U243=2,(S242-S243)*U244+S243,IF(U243=3,(S241-S242)*U244+S242,S241))))</f>
        <v>2.6256791693155321</v>
      </c>
      <c r="V241" s="147">
        <f>(V$245-V$225)/5+V237</f>
        <v>15340</v>
      </c>
      <c r="W241" s="143">
        <f>(W$245-W$225)/5+W237</f>
        <v>2.8099999999999996</v>
      </c>
      <c r="X241" s="203">
        <f t="shared" si="57"/>
        <v>5459.0747330960858</v>
      </c>
      <c r="Y241" s="16">
        <f>IF(Y243=0,W244,IF(Y243=1,(W243-W244)*Y244+W244,IF(Y243=2,(W242-W243)*Y244+W243,IF(Y243=3,(W241-W242)*Y244+W242,W241))))</f>
        <v>2.1764861097281694</v>
      </c>
      <c r="Z241" s="147">
        <f>(Z$245-Z$225)/5+Z237</f>
        <v>14540</v>
      </c>
      <c r="AA241" s="143">
        <f>(AA$245-AA$225)/5+AA237</f>
        <v>2.4699999999999993</v>
      </c>
      <c r="AB241" s="203">
        <f t="shared" si="58"/>
        <v>5886.6396761133619</v>
      </c>
      <c r="AC241" s="16">
        <f>IF(AC243=0,AA244,IF(AC243=1,(AA243-AA244)*AC244+AA244,IF(AC243=2,(AA242-AA243)*AC244+AA243,IF(AC243=3,(AA241-AA242)*AC244+AA242,AA241))))</f>
        <v>1.716761833208114</v>
      </c>
      <c r="AE241" s="23"/>
      <c r="AF241" s="23"/>
      <c r="AG241" s="23"/>
      <c r="AH241" s="23"/>
      <c r="AI241" s="23"/>
      <c r="AJ241" s="23"/>
      <c r="AK241" s="23"/>
      <c r="AL241" s="23"/>
    </row>
    <row r="242" spans="1:38" x14ac:dyDescent="0.25">
      <c r="A242" s="257"/>
      <c r="B242" s="252"/>
      <c r="C242" s="13">
        <f>C$1/(21-E$1)*(C$153-B241)</f>
        <v>3996.6942148760331</v>
      </c>
      <c r="D242" s="32">
        <f>(C242/P$1)^(1/1.3)*50+C$153+$C$2/2+$N$2/100*5</f>
        <v>31.592614607998328</v>
      </c>
      <c r="E242" s="153" t="s">
        <v>22</v>
      </c>
      <c r="F242" s="57">
        <v>14000</v>
      </c>
      <c r="G242" s="140">
        <f>(G$246-G$226)/5+G238</f>
        <v>4.5999999999999996</v>
      </c>
      <c r="H242" s="194">
        <f t="shared" si="59"/>
        <v>3043.4782608695655</v>
      </c>
      <c r="I242" s="76">
        <f>$C242/I241</f>
        <v>653.05461027386184</v>
      </c>
      <c r="J242" s="57">
        <v>14000</v>
      </c>
      <c r="K242" s="140">
        <f>(K$246-K$226)/5+K238</f>
        <v>4.1900000000000004</v>
      </c>
      <c r="L242" s="194">
        <f t="shared" si="54"/>
        <v>3341.2887828162288</v>
      </c>
      <c r="M242" s="76">
        <f>$C242/M241</f>
        <v>931.63035311795647</v>
      </c>
      <c r="N242" s="57">
        <v>14000</v>
      </c>
      <c r="O242" s="140">
        <f>(O$246-O$226)/5+O238</f>
        <v>3.7800000000000007</v>
      </c>
      <c r="P242" s="194">
        <f t="shared" si="55"/>
        <v>3703.703703703703</v>
      </c>
      <c r="Q242" s="76">
        <f>$C242/Q241</f>
        <v>1165.5093383568412</v>
      </c>
      <c r="R242" s="57">
        <v>14000</v>
      </c>
      <c r="S242" s="140">
        <f>(S$246-S$226)/5+S238</f>
        <v>3.3299999999999996</v>
      </c>
      <c r="T242" s="201">
        <f t="shared" si="56"/>
        <v>4204.2042042042049</v>
      </c>
      <c r="U242" s="76">
        <f>$C242/U241</f>
        <v>1522.1563478061564</v>
      </c>
      <c r="V242" s="57">
        <v>14000</v>
      </c>
      <c r="W242" s="140">
        <f>(W$246-W$226)/5+W238</f>
        <v>3.0300000000000002</v>
      </c>
      <c r="X242" s="201">
        <f t="shared" si="57"/>
        <v>4620.4620462046205</v>
      </c>
      <c r="Y242" s="76">
        <f>$C242/Y241</f>
        <v>1836.3058679824046</v>
      </c>
      <c r="Z242" s="57">
        <v>14000</v>
      </c>
      <c r="AA242" s="140">
        <f>(AA$246-AA$226)/5+AA238</f>
        <v>2.6799999999999993</v>
      </c>
      <c r="AB242" s="201">
        <f t="shared" si="58"/>
        <v>5223.8805970149269</v>
      </c>
      <c r="AC242" s="76">
        <f>$C242/AC241</f>
        <v>2328.0423280423283</v>
      </c>
      <c r="AL242" s="23"/>
    </row>
    <row r="243" spans="1:38" x14ac:dyDescent="0.25">
      <c r="A243" s="257"/>
      <c r="B243" s="252"/>
      <c r="C243" s="13"/>
      <c r="D243" s="39">
        <f>IF(AND(D242&lt;F$5,C242&lt;F244),C242/F244*100,IF(AND(D242&lt;J$5,C242&lt;J244),C242/(F244-((D242-F$5)/(J$5-F$5))*(F244-J244))*100,IF(AND(D242&lt;N$5,C242&lt;N244),C242/(J244-((D242-J$5)/(N$5-J$5))*(J244-N244))*100,IF(AND(D242&lt;R$5,C242&lt;R244),C242/(N244-((D242-N$5)/(R$5-N$5))*(N244-R244))*100,IF(AND(D242&lt;V$5,C246&lt;V244),C242/(R244-((D242-R$5)/(V$5-R$5))*(R244-V244))*100,100)))))</f>
        <v>88.897388348058897</v>
      </c>
      <c r="E243" s="153" t="s">
        <v>23</v>
      </c>
      <c r="F243" s="57">
        <v>11200</v>
      </c>
      <c r="G243" s="140">
        <f>(G$247-G$227)/5+G239</f>
        <v>4.9300000000000006</v>
      </c>
      <c r="H243" s="194">
        <f t="shared" si="59"/>
        <v>2271.805273833671</v>
      </c>
      <c r="I243" s="190">
        <f>IF($C242&gt;F242,3,IF($C242&gt;F243,2,IF($C242&gt;F244,1,0)))</f>
        <v>0</v>
      </c>
      <c r="J243" s="57">
        <v>11200</v>
      </c>
      <c r="K243" s="140">
        <f>(K$247-K$227)/5+K239</f>
        <v>4.5199999999999996</v>
      </c>
      <c r="L243" s="194">
        <f t="shared" si="54"/>
        <v>2477.8761061946907</v>
      </c>
      <c r="M243" s="190">
        <f>IF($C242&gt;J242,3,IF($C242&gt;J243,2,IF($C242&gt;J244,1,0)))</f>
        <v>0</v>
      </c>
      <c r="N243" s="57">
        <v>11200</v>
      </c>
      <c r="O243" s="140">
        <f>(O$247-O$227)/5+O239</f>
        <v>4.1099999999999994</v>
      </c>
      <c r="P243" s="194">
        <f t="shared" si="55"/>
        <v>2725.0608272506088</v>
      </c>
      <c r="Q243" s="190">
        <f>IF($C242&gt;N242,3,IF($C242&gt;N243,2,IF($C242&gt;N244,1,0)))</f>
        <v>1</v>
      </c>
      <c r="R243" s="57">
        <v>11200</v>
      </c>
      <c r="S243" s="140">
        <f>(S$247-S$227)/5+S239</f>
        <v>3.6599999999999997</v>
      </c>
      <c r="T243" s="201">
        <f t="shared" si="56"/>
        <v>3060.1092896174864</v>
      </c>
      <c r="U243" s="190">
        <f>IF($C242&gt;R242,3,IF($C242&gt;R243,2,IF($C242&gt;R244,1,0)))</f>
        <v>1</v>
      </c>
      <c r="V243" s="57">
        <v>11200</v>
      </c>
      <c r="W243" s="140">
        <f>(W$247-W$227)/5+W239</f>
        <v>3.2699999999999996</v>
      </c>
      <c r="X243" s="201">
        <f t="shared" si="57"/>
        <v>3425.0764525993886</v>
      </c>
      <c r="Y243" s="190">
        <f>IF($C242&gt;V242,3,IF($C242&gt;V243,2,IF($C242&gt;V244,1,0)))</f>
        <v>1</v>
      </c>
      <c r="Z243" s="57">
        <v>11200</v>
      </c>
      <c r="AA243" s="140">
        <f>(AA$247-AA$227)/5+AA239</f>
        <v>2.8299999999999992</v>
      </c>
      <c r="AB243" s="201">
        <f t="shared" si="58"/>
        <v>3957.5971731448776</v>
      </c>
      <c r="AC243" s="189">
        <f>IF($C242&gt;Z242,3,IF($C242&gt;Z243,2,IF($C242&gt;Z244,1,0)))</f>
        <v>1</v>
      </c>
      <c r="AL243" s="23"/>
    </row>
    <row r="244" spans="1:38" ht="15.75" thickBot="1" x14ac:dyDescent="0.3">
      <c r="A244" s="257"/>
      <c r="B244" s="253"/>
      <c r="C244" s="35"/>
      <c r="D244" s="33">
        <f>C242/D241</f>
        <v>813.40232073046559</v>
      </c>
      <c r="E244" s="154" t="s">
        <v>7</v>
      </c>
      <c r="F244" s="148">
        <f>(F$248-F$228)/5+F240</f>
        <v>4720</v>
      </c>
      <c r="G244" s="144">
        <f>(G$248-G$228)/5+G240</f>
        <v>6.1199999999999983</v>
      </c>
      <c r="H244" s="195">
        <f t="shared" si="59"/>
        <v>771.24183006535964</v>
      </c>
      <c r="I244" s="191">
        <f>IF(I243=1,($C242-F244)/(F243-F244),IF(I243=2,($C242-F243)/(F242-F243),IF(I243=3,($C242-F242)/(F241-F242),0)))</f>
        <v>0</v>
      </c>
      <c r="J244" s="148">
        <f>(J$248-J$228)/5+J240</f>
        <v>4380</v>
      </c>
      <c r="K244" s="144">
        <f>(K$248-K$228)/5+K240</f>
        <v>4.29</v>
      </c>
      <c r="L244" s="195">
        <f t="shared" si="54"/>
        <v>1020.979020979021</v>
      </c>
      <c r="M244" s="191">
        <f>IF(M243=1,($C242-J244)/(J243-J244),IF(M243=2,($C242-J243)/(J242-J243),IF(M243=3,($C242-J242)/(J241-J242),0)))</f>
        <v>0</v>
      </c>
      <c r="N244" s="148">
        <f>(N$248-N$228)/5+N240</f>
        <v>3900</v>
      </c>
      <c r="O244" s="144">
        <f>(O$248-O$228)/5+O240</f>
        <v>3.4200000000000004</v>
      </c>
      <c r="P244" s="195">
        <f t="shared" si="55"/>
        <v>1140.3508771929824</v>
      </c>
      <c r="Q244" s="191">
        <f>IF(Q243=1,($C242-N244)/(N243-N244),IF(Q243=2,($C242-N243)/(N242-N243),IF(Q243=3,($C242-N242)/(N241-N242),0)))</f>
        <v>1.3245782859730566E-2</v>
      </c>
      <c r="R244" s="148">
        <f>(R$248-R$228)/5+R240</f>
        <v>3400</v>
      </c>
      <c r="S244" s="144">
        <f>(S$248-S$228)/5+S240</f>
        <v>2.5399999999999991</v>
      </c>
      <c r="T244" s="204">
        <f t="shared" si="56"/>
        <v>1338.5826771653549</v>
      </c>
      <c r="U244" s="191">
        <f>IF(U243=1,($C242-R244)/(R243-R244),IF(U243=2,($C242-R243)/(R242-R243),IF(U243=3,($C242-R242)/(R241-R242),0)))</f>
        <v>7.6499258317440144E-2</v>
      </c>
      <c r="V244" s="148">
        <f>(V$248-V$228)/5+V240</f>
        <v>2900</v>
      </c>
      <c r="W244" s="144">
        <f>(W$248-W$228)/5+W240</f>
        <v>2.0100000000000007</v>
      </c>
      <c r="X244" s="204">
        <f t="shared" si="57"/>
        <v>1442.7860696517407</v>
      </c>
      <c r="Y244" s="191">
        <f>IF(Y243=1,($C242-V244)/(V243-V244),IF(Y243=2,($C242-V243)/(V242-V243),IF(Y243=3,($C242-V242)/(V241-V242),0)))</f>
        <v>0.13213183311759436</v>
      </c>
      <c r="Z244" s="148">
        <f>(Z$248-Z$228)/5+Z240</f>
        <v>2400</v>
      </c>
      <c r="AA244" s="144">
        <f>(AA$248-AA$228)/5+AA240</f>
        <v>1.47</v>
      </c>
      <c r="AB244" s="204">
        <f t="shared" si="58"/>
        <v>1632.6530612244899</v>
      </c>
      <c r="AC244" s="191">
        <f>IF(AC243=1,($C242-Z244)/(Z243-Z244),IF(AC243=2,($C242-Z243)/(Z242-Z243),IF(AC243=3,($C242-Z242)/(Z241-Z242),0)))</f>
        <v>0.18144252441773104</v>
      </c>
      <c r="AL244" s="23"/>
    </row>
    <row r="245" spans="1:38" x14ac:dyDescent="0.25">
      <c r="A245" s="257"/>
      <c r="B245" s="251">
        <v>7</v>
      </c>
      <c r="C245" s="34"/>
      <c r="D245" s="31">
        <f>IF(D246&gt;V$5,(1-(D246-V$5)/(Z$5-V$5))*(Y245-AC245)+AC245,IF(D246&gt;R$5,(1-(D246-R$5)/(V$5-R$5))*(U245-Y245)+Y245,IF(D246&gt;N$5,(1-(D246-N$5)/(R$5-N$5))*(Q245-U245)+U245,IF(D246&gt;J$5,(1-(D246-J$5)/(N$5-J$5))*(M245-Q245)+Q245,IF(D246&gt;F$5,(1-(D246-F$5)/(J$5-F$5))*(I245-M245)+M245,I245)))))</f>
        <v>5.344258570590438</v>
      </c>
      <c r="E245" s="152" t="s">
        <v>6</v>
      </c>
      <c r="F245" s="56">
        <v>16800</v>
      </c>
      <c r="G245" s="94">
        <v>4.7</v>
      </c>
      <c r="H245" s="193">
        <f t="shared" si="59"/>
        <v>3574.4680851063827</v>
      </c>
      <c r="I245" s="16">
        <f>IF(I247=0,G248,IF(I247=1,(G247-G248)*I248+G248,IF(I247=2,(G246-G247)*I248+G247,IF(I247=3,(G245-G246)*I248+G246,G245))))</f>
        <v>6.6</v>
      </c>
      <c r="J245" s="56">
        <v>16600</v>
      </c>
      <c r="K245" s="4">
        <v>4.25</v>
      </c>
      <c r="L245" s="193">
        <f t="shared" si="54"/>
        <v>3905.8823529411766</v>
      </c>
      <c r="M245" s="16">
        <f>IF(M247=0,K248,IF(M247=1,(K247-K248)*M248+K248,IF(M247=2,(K246-K247)*M248+K247,IF(M247=3,(K245-K246)*M248+K246,K245))))</f>
        <v>4.45</v>
      </c>
      <c r="N245" s="56">
        <v>16400</v>
      </c>
      <c r="O245" s="4">
        <v>3.8</v>
      </c>
      <c r="P245" s="193">
        <f t="shared" si="55"/>
        <v>4315.7894736842109</v>
      </c>
      <c r="Q245" s="16">
        <f>IF(Q247=0,O248,IF(Q247=1,(O247-O248)*Q248+O248,IF(Q247=2,(O246-O247)*Q248+O247,IF(Q247=3,(O245-O246)*Q248+O246,O245))))</f>
        <v>3.5</v>
      </c>
      <c r="R245" s="56">
        <v>16100</v>
      </c>
      <c r="S245" s="4">
        <v>3.3</v>
      </c>
      <c r="T245" s="203">
        <f t="shared" si="56"/>
        <v>4878.787878787879</v>
      </c>
      <c r="U245" s="16">
        <f>IF(U247=0,S248,IF(U247=1,(S247-S248)*U248+S248,IF(U247=2,(S246-S247)*U248+S247,IF(U247=3,(S245-S246)*U248+S246,S245))))</f>
        <v>2.6295041322314048</v>
      </c>
      <c r="V245" s="56">
        <v>15400</v>
      </c>
      <c r="W245" s="4">
        <v>2.9</v>
      </c>
      <c r="X245" s="203">
        <f t="shared" si="57"/>
        <v>5310.3448275862074</v>
      </c>
      <c r="Y245" s="16">
        <f>IF(Y247=0,W248,IF(Y247=1,(W247-W248)*Y248+W248,IF(Y247=2,(W246-W247)*Y248+W247,IF(Y247=3,(W245-W246)*Y248+W246,W245))))</f>
        <v>2.1629363150218763</v>
      </c>
      <c r="Z245" s="56">
        <v>14600</v>
      </c>
      <c r="AA245" s="4">
        <v>2.5</v>
      </c>
      <c r="AB245" s="193">
        <f t="shared" si="58"/>
        <v>5840</v>
      </c>
      <c r="AC245" s="16">
        <f>IF(AC247=0,AA248,IF(AC247=1,(AA247-AA248)*AC248+AA248,IF(AC247=2,(AA246-AA247)*AC248+AA247,IF(AC247=3,(AA245-AA246)*AC248+AA246,AA245))))</f>
        <v>1.6899357208448118</v>
      </c>
      <c r="AE245" s="23"/>
      <c r="AF245" s="23"/>
      <c r="AG245" s="23"/>
      <c r="AH245" s="23"/>
      <c r="AI245" s="23"/>
      <c r="AJ245" s="23"/>
      <c r="AK245" s="23"/>
      <c r="AL245" s="23"/>
    </row>
    <row r="246" spans="1:38" x14ac:dyDescent="0.25">
      <c r="A246" s="257"/>
      <c r="B246" s="252"/>
      <c r="C246" s="13">
        <f>C$1/(21-E$1)*(C$153-B245)</f>
        <v>3689.2561983471078</v>
      </c>
      <c r="D246" s="32">
        <f>(C246/P$1)^(1/1.3)*50+C$153+$C$2/2+$N$2/100*5</f>
        <v>30.840657811207265</v>
      </c>
      <c r="E246" s="153" t="s">
        <v>22</v>
      </c>
      <c r="F246" s="57">
        <v>14000</v>
      </c>
      <c r="G246" s="91">
        <v>4.9000000000000004</v>
      </c>
      <c r="H246" s="194">
        <f t="shared" si="59"/>
        <v>2857.1428571428569</v>
      </c>
      <c r="I246" s="76">
        <f>$C246/I245</f>
        <v>558.97821187077398</v>
      </c>
      <c r="J246" s="57">
        <v>14000</v>
      </c>
      <c r="K246" s="6">
        <v>4.45</v>
      </c>
      <c r="L246" s="194">
        <f t="shared" si="54"/>
        <v>3146.067415730337</v>
      </c>
      <c r="M246" s="76">
        <f>$C246/M245</f>
        <v>829.04633670721523</v>
      </c>
      <c r="N246" s="57">
        <v>14000</v>
      </c>
      <c r="O246" s="6">
        <v>4</v>
      </c>
      <c r="P246" s="194">
        <f t="shared" si="55"/>
        <v>3500</v>
      </c>
      <c r="Q246" s="76">
        <f>$C246/Q245</f>
        <v>1054.0731995277451</v>
      </c>
      <c r="R246" s="57">
        <v>14000</v>
      </c>
      <c r="S246" s="6">
        <v>3.5</v>
      </c>
      <c r="T246" s="201">
        <f t="shared" si="56"/>
        <v>4000</v>
      </c>
      <c r="U246" s="76">
        <f>$C246/U245</f>
        <v>1403.0235408743756</v>
      </c>
      <c r="V246" s="57">
        <v>14000</v>
      </c>
      <c r="W246" s="6">
        <v>3.15</v>
      </c>
      <c r="X246" s="201">
        <f t="shared" si="57"/>
        <v>4444.4444444444443</v>
      </c>
      <c r="Y246" s="76">
        <f>$C246/Y245</f>
        <v>1705.6702838288579</v>
      </c>
      <c r="Z246" s="57">
        <v>14000</v>
      </c>
      <c r="AA246" s="6">
        <v>2.75</v>
      </c>
      <c r="AB246" s="201">
        <f t="shared" si="58"/>
        <v>5090.909090909091</v>
      </c>
      <c r="AC246" s="76">
        <f>$C246/AC245</f>
        <v>2183.0748666007371</v>
      </c>
      <c r="AL246" s="23"/>
    </row>
    <row r="247" spans="1:38" x14ac:dyDescent="0.25">
      <c r="A247" s="257"/>
      <c r="B247" s="252"/>
      <c r="C247" s="13"/>
      <c r="D247" s="39">
        <f>IF(AND(D246&lt;F$5,C246&lt;F248),C246/F248*100,IF(AND(D246&lt;J$5,C246&lt;J248),C246/(F248-((D246-F$5)/(J$5-F$5))*(F248-J248))*100,IF(AND(D246&lt;N$5,C246&lt;N248),C246/(J248-((D246-J$5)/(N$5-J$5))*(J248-N248))*100,IF(AND(D246&lt;R$5,C246&lt;R248),C246/(N248-((D246-N$5)/(R$5-N$5))*(N248-R248))*100,IF(AND(D246&lt;V$5,C250&lt;V248),C246/(R248-((D246-R$5)/(V$5-R$5))*(R248-V248))*100,100)))))</f>
        <v>85.305055325877191</v>
      </c>
      <c r="E247" s="153" t="s">
        <v>23</v>
      </c>
      <c r="F247" s="57">
        <v>11200</v>
      </c>
      <c r="G247" s="91">
        <v>5.25</v>
      </c>
      <c r="H247" s="194">
        <f t="shared" si="59"/>
        <v>2133.3333333333335</v>
      </c>
      <c r="I247" s="192">
        <f>IF($C246&gt;F246,3,IF($C246&gt;F247,2,IF($C246&gt;F248,1,0)))</f>
        <v>0</v>
      </c>
      <c r="J247" s="57">
        <v>11200</v>
      </c>
      <c r="K247" s="6">
        <v>4.8</v>
      </c>
      <c r="L247" s="194">
        <f t="shared" si="54"/>
        <v>2333.3333333333335</v>
      </c>
      <c r="M247" s="192">
        <f>IF($C246&gt;J246,3,IF($C246&gt;J247,2,IF($C246&gt;J248,1,0)))</f>
        <v>0</v>
      </c>
      <c r="N247" s="57">
        <v>11200</v>
      </c>
      <c r="O247" s="6">
        <v>4.3499999999999996</v>
      </c>
      <c r="P247" s="194">
        <f t="shared" si="55"/>
        <v>2574.7126436781609</v>
      </c>
      <c r="Q247" s="192">
        <f>IF($C246&gt;N246,3,IF($C246&gt;N247,2,IF($C246&gt;N248,1,0)))</f>
        <v>0</v>
      </c>
      <c r="R247" s="57">
        <v>11200</v>
      </c>
      <c r="S247" s="6">
        <v>3.85</v>
      </c>
      <c r="T247" s="201">
        <f t="shared" si="56"/>
        <v>2909.090909090909</v>
      </c>
      <c r="U247" s="192">
        <f>IF($C246&gt;R246,3,IF($C246&gt;R247,2,IF($C246&gt;R248,1,0)))</f>
        <v>1</v>
      </c>
      <c r="V247" s="57">
        <v>11200</v>
      </c>
      <c r="W247" s="6">
        <v>3.4</v>
      </c>
      <c r="X247" s="201">
        <f t="shared" si="57"/>
        <v>3294.1176470588234</v>
      </c>
      <c r="Y247" s="192">
        <f>IF($C246&gt;V246,3,IF($C246&gt;V247,2,IF($C246&gt;V248,1,0)))</f>
        <v>1</v>
      </c>
      <c r="Z247" s="57">
        <v>11200</v>
      </c>
      <c r="AA247" s="6">
        <v>2.9</v>
      </c>
      <c r="AB247" s="201">
        <f t="shared" si="58"/>
        <v>3862.0689655172414</v>
      </c>
      <c r="AC247" s="189">
        <f>IF($C246&gt;Z246,3,IF($C246&gt;Z247,2,IF($C246&gt;Z248,1,0)))</f>
        <v>1</v>
      </c>
      <c r="AL247" s="23"/>
    </row>
    <row r="248" spans="1:38" ht="15.75" thickBot="1" x14ac:dyDescent="0.3">
      <c r="A248" s="257"/>
      <c r="B248" s="253"/>
      <c r="C248" s="35"/>
      <c r="D248" s="33">
        <f>C246/D245</f>
        <v>690.32142618419675</v>
      </c>
      <c r="E248" s="154" t="s">
        <v>7</v>
      </c>
      <c r="F248" s="58">
        <v>4500</v>
      </c>
      <c r="G248" s="93">
        <v>6.6</v>
      </c>
      <c r="H248" s="195">
        <f t="shared" si="59"/>
        <v>681.81818181818187</v>
      </c>
      <c r="I248" s="191">
        <f>IF(I247=1,($C246-F248)/(F247-F248),IF(I247=2,($C246-F247)/(F246-F247),IF(I247=3,($C246-F246)/(F245-F246),0)))</f>
        <v>0</v>
      </c>
      <c r="J248" s="58">
        <v>4200</v>
      </c>
      <c r="K248" s="8">
        <v>4.45</v>
      </c>
      <c r="L248" s="195">
        <f t="shared" si="54"/>
        <v>943.82022471910113</v>
      </c>
      <c r="M248" s="191">
        <f>IF(M247=1,($C246-J248)/(J247-J248),IF(M247=2,($C246-J247)/(J246-J247),IF(M247=3,($C246-J246)/(J245-J246),0)))</f>
        <v>0</v>
      </c>
      <c r="N248" s="58">
        <v>3700</v>
      </c>
      <c r="O248" s="8">
        <v>3.5</v>
      </c>
      <c r="P248" s="195">
        <f t="shared" si="55"/>
        <v>1057.1428571428571</v>
      </c>
      <c r="Q248" s="191">
        <f>IF(Q247=1,($C246-N248)/(N247-N248),IF(Q247=2,($C246-N247)/(N246-N247),IF(Q247=3,($C246-N246)/(N245-N246),0)))</f>
        <v>0</v>
      </c>
      <c r="R248" s="58">
        <v>3200</v>
      </c>
      <c r="S248" s="8">
        <v>2.5499999999999998</v>
      </c>
      <c r="T248" s="204">
        <f t="shared" si="56"/>
        <v>1254.9019607843138</v>
      </c>
      <c r="U248" s="191">
        <f>IF(U247=1,($C246-R248)/(R247-R248),IF(U247=2,($C246-R247)/(R246-R247),IF(U247=3,($C246-R246)/(R245-R246),0)))</f>
        <v>6.115702479338847E-2</v>
      </c>
      <c r="V248" s="58">
        <v>2700</v>
      </c>
      <c r="W248" s="8">
        <v>2</v>
      </c>
      <c r="X248" s="204">
        <f t="shared" si="57"/>
        <v>1350</v>
      </c>
      <c r="Y248" s="191">
        <f>IF(Y247=1,($C246-V248)/(V247-V248),IF(Y247=2,($C246-V247)/(V246-V247),IF(Y247=3,($C246-V246)/(V245-V246),0)))</f>
        <v>0.11638308215848327</v>
      </c>
      <c r="Z248" s="58">
        <v>2200</v>
      </c>
      <c r="AA248" s="8">
        <v>1.45</v>
      </c>
      <c r="AB248" s="204">
        <f t="shared" si="58"/>
        <v>1517.2413793103449</v>
      </c>
      <c r="AC248" s="191">
        <f>IF(AC247=1,($C246-Z248)/(Z247-Z248),IF(AC247=2,($C246-Z247)/(Z246-Z247),IF(AC247=3,($C246-Z246)/(Z245-Z246),0)))</f>
        <v>0.16547291092745642</v>
      </c>
      <c r="AL248" s="23"/>
    </row>
    <row r="249" spans="1:38" x14ac:dyDescent="0.25">
      <c r="A249" s="257"/>
      <c r="B249" s="251">
        <v>8</v>
      </c>
      <c r="C249" s="34"/>
      <c r="D249" s="31">
        <f>IF(D250&gt;V$5,(1-(D250-V$5)/(Z$5-V$5))*(Y249-AC249)+AC249,IF(D250&gt;R$5,(1-(D250-R$5)/(V$5-R$5))*(U249-Y249)+Y249,IF(D250&gt;N$5,(1-(D250-N$5)/(R$5-N$5))*(Q249-U249)+U249,IF(D250&gt;J$5,(1-(D250-J$5)/(N$5-J$5))*(M249-Q249)+Q249,IF(D250&gt;F$5,(1-(D250-F$5)/(J$5-F$5))*(I249-M249)+M249,I249)))))</f>
        <v>5.4118876139310199</v>
      </c>
      <c r="E249" s="152" t="s">
        <v>6</v>
      </c>
      <c r="F249" s="147">
        <f>(F$265-F$245)/5+F245</f>
        <v>16860</v>
      </c>
      <c r="G249" s="143">
        <f>(G$265-G$245)/5+G245</f>
        <v>4.8100000000000005</v>
      </c>
      <c r="H249" s="193">
        <f t="shared" si="59"/>
        <v>3505.1975051975051</v>
      </c>
      <c r="I249" s="16">
        <f>IF(I251=0,G252,IF(I251=1,(G251-G252)*I252+G252,IF(I251=2,(G250-G251)*I252+G251,IF(I251=3,(G249-G250)*I252+G250,G249))))</f>
        <v>6.31</v>
      </c>
      <c r="J249" s="147">
        <f>(J$265-J$245)/5+J245</f>
        <v>16640</v>
      </c>
      <c r="K249" s="143">
        <f>(K$265-K$245)/5+K245</f>
        <v>4.38</v>
      </c>
      <c r="L249" s="193">
        <f t="shared" si="54"/>
        <v>3799.0867579908677</v>
      </c>
      <c r="M249" s="16">
        <f>IF(M251=0,K252,IF(M251=1,(K251-K252)*M252+K252,IF(M251=2,(K250-K251)*M252+K251,IF(M251=3,(K249-K250)*M252+K250,K249))))</f>
        <v>4.54</v>
      </c>
      <c r="N249" s="147">
        <f>(N$265-N$245)/5+N245</f>
        <v>16440</v>
      </c>
      <c r="O249" s="143">
        <f>(O$265-O$245)/5+O245</f>
        <v>3.9299999999999997</v>
      </c>
      <c r="P249" s="193">
        <f t="shared" si="55"/>
        <v>4183.2061068702296</v>
      </c>
      <c r="Q249" s="16">
        <f>IF(Q251=0,O252,IF(Q251=1,(O251-O252)*Q252+O252,IF(Q251=2,(O250-O251)*Q252+O251,IF(Q251=3,(O249-O250)*Q252+O250,O249))))</f>
        <v>3.73</v>
      </c>
      <c r="R249" s="147">
        <f>(R$265-R$245)/5+R245</f>
        <v>16160</v>
      </c>
      <c r="S249" s="143">
        <f>(S$265-S$245)/5+S245</f>
        <v>3.48</v>
      </c>
      <c r="T249" s="203">
        <f t="shared" si="56"/>
        <v>4643.6781609195405</v>
      </c>
      <c r="U249" s="16">
        <f>IF(U251=0,S252,IF(U251=1,(S251-S252)*U252+S252,IF(U251=2,(S250-S251)*U252+S251,IF(U251=3,(S249-S250)*U252+S250,S249))))</f>
        <v>2.9099999999999997</v>
      </c>
      <c r="V249" s="147">
        <f>(V$265-V$245)/5+V245</f>
        <v>15440</v>
      </c>
      <c r="W249" s="143">
        <f>(W$265-W$245)/5+W245</f>
        <v>3.06</v>
      </c>
      <c r="X249" s="203">
        <f t="shared" si="57"/>
        <v>5045.751633986928</v>
      </c>
      <c r="Y249" s="16">
        <f>IF(Y251=0,W252,IF(Y251=1,(W251-W252)*Y252+W252,IF(Y251=2,(W250-W251)*Y252+W251,IF(Y251=3,(W249-W250)*Y252+W250,W249))))</f>
        <v>2.3681818181818182</v>
      </c>
      <c r="Z249" s="147">
        <f>(Z$265-Z$245)/5+Z245</f>
        <v>14640</v>
      </c>
      <c r="AA249" s="143">
        <f>(AA$265-AA$245)/5+AA245</f>
        <v>2.64</v>
      </c>
      <c r="AB249" s="203">
        <f t="shared" si="58"/>
        <v>5545.454545454545</v>
      </c>
      <c r="AC249" s="16">
        <f>IF(AC251=0,AA252,IF(AC251=1,(AA251-AA252)*AC252+AA252,IF(AC251=2,(AA250-AA251)*AC252+AA251,IF(AC251=3,(AA249-AA250)*AC252+AA250,AA249))))</f>
        <v>1.8650409306333477</v>
      </c>
      <c r="AE249" s="23"/>
      <c r="AF249" s="23"/>
      <c r="AG249" s="23"/>
      <c r="AH249" s="23"/>
      <c r="AI249" s="23"/>
      <c r="AJ249" s="23"/>
      <c r="AK249" s="23"/>
      <c r="AL249" s="23"/>
    </row>
    <row r="250" spans="1:38" x14ac:dyDescent="0.25">
      <c r="A250" s="257"/>
      <c r="B250" s="252"/>
      <c r="C250" s="13">
        <f>C$1/(21-E$1)*(C$153-B249)</f>
        <v>3381.818181818182</v>
      </c>
      <c r="D250" s="32">
        <f>(C250/P$1)^(1/1.3)*50+C$153+$C$2/2+$N$2/100*5</f>
        <v>30.074081277225872</v>
      </c>
      <c r="E250" s="153" t="s">
        <v>22</v>
      </c>
      <c r="F250" s="57">
        <v>14000</v>
      </c>
      <c r="G250" s="140">
        <f>(G$266-G$246)/5+G246</f>
        <v>5.0200000000000005</v>
      </c>
      <c r="H250" s="194">
        <f t="shared" si="59"/>
        <v>2788.8446215139438</v>
      </c>
      <c r="I250" s="76">
        <f>$C250/I249</f>
        <v>535.94582913124918</v>
      </c>
      <c r="J250" s="57">
        <v>14000</v>
      </c>
      <c r="K250" s="140">
        <f>(K$266-K$246)/5+K246</f>
        <v>4.59</v>
      </c>
      <c r="L250" s="194">
        <f t="shared" si="54"/>
        <v>3050.1089324618738</v>
      </c>
      <c r="M250" s="76">
        <f>$C250/M249</f>
        <v>744.89387264717664</v>
      </c>
      <c r="N250" s="57">
        <v>14000</v>
      </c>
      <c r="O250" s="140">
        <f>(O$266-O$246)/5+O246</f>
        <v>4.16</v>
      </c>
      <c r="P250" s="194">
        <f t="shared" si="55"/>
        <v>3365.3846153846152</v>
      </c>
      <c r="Q250" s="76">
        <f>$C250/Q249</f>
        <v>906.65366804777</v>
      </c>
      <c r="R250" s="57">
        <v>14000</v>
      </c>
      <c r="S250" s="140">
        <f>(S$266-S$246)/5+S246</f>
        <v>3.69</v>
      </c>
      <c r="T250" s="201">
        <f t="shared" si="56"/>
        <v>3794.0379403794041</v>
      </c>
      <c r="U250" s="76">
        <f>$C250/U249</f>
        <v>1162.1368322399253</v>
      </c>
      <c r="V250" s="57">
        <v>14000</v>
      </c>
      <c r="W250" s="140">
        <f>(W$266-W$246)/5+W246</f>
        <v>3.32</v>
      </c>
      <c r="X250" s="201">
        <f t="shared" si="57"/>
        <v>4216.8674698795185</v>
      </c>
      <c r="Y250" s="76">
        <f>$C250/Y249</f>
        <v>1428.0230326295587</v>
      </c>
      <c r="Z250" s="57">
        <v>14000</v>
      </c>
      <c r="AA250" s="140">
        <f>(AA$266-AA$246)/5+AA246</f>
        <v>2.9</v>
      </c>
      <c r="AB250" s="201">
        <f t="shared" si="58"/>
        <v>4827.5862068965516</v>
      </c>
      <c r="AC250" s="76">
        <f>$C250/AC249</f>
        <v>1813.2675408200039</v>
      </c>
      <c r="AL250" s="23"/>
    </row>
    <row r="251" spans="1:38" x14ac:dyDescent="0.25">
      <c r="A251" s="257"/>
      <c r="B251" s="252"/>
      <c r="C251" s="13"/>
      <c r="D251" s="39">
        <f>IF(AND(D250&lt;F$5,C250&lt;F252),C250/F252*100,IF(AND(D250&lt;J$5,C250&lt;J252),C250/(F252-((D250-F$5)/(J$5-F$5))*(F252-J252))*100,IF(AND(D250&lt;N$5,C250&lt;N252),C250/(J252-((D250-J$5)/(N$5-J$5))*(J252-N252))*100,IF(AND(D250&lt;R$5,C250&lt;R252),C250/(N252-((D250-N$5)/(R$5-N$5))*(N252-R252))*100,IF(AND(D250&lt;V$5,C254&lt;V252),C250/(R252-((D250-R$5)/(V$5-R$5))*(R252-V252))*100,100)))))</f>
        <v>71.08200109990635</v>
      </c>
      <c r="E251" s="153" t="s">
        <v>23</v>
      </c>
      <c r="F251" s="57">
        <v>11200</v>
      </c>
      <c r="G251" s="140">
        <f>(G$267-G$247)/5+G247</f>
        <v>5.37</v>
      </c>
      <c r="H251" s="194">
        <f t="shared" si="59"/>
        <v>2085.6610800744879</v>
      </c>
      <c r="I251" s="190">
        <f>IF($C250&gt;F250,3,IF($C250&gt;F251,2,IF($C250&gt;F252,1,0)))</f>
        <v>0</v>
      </c>
      <c r="J251" s="57">
        <v>11200</v>
      </c>
      <c r="K251" s="140">
        <f>(K$267-K$247)/5+K247</f>
        <v>4.95</v>
      </c>
      <c r="L251" s="194">
        <f t="shared" si="54"/>
        <v>2262.6262626262624</v>
      </c>
      <c r="M251" s="190">
        <f>IF($C250&gt;J250,3,IF($C250&gt;J251,2,IF($C250&gt;J252,1,0)))</f>
        <v>0</v>
      </c>
      <c r="N251" s="57">
        <v>11200</v>
      </c>
      <c r="O251" s="140">
        <f>(O$267-O$247)/5+O247</f>
        <v>4.5299999999999994</v>
      </c>
      <c r="P251" s="194">
        <f t="shared" si="55"/>
        <v>2472.4061810154531</v>
      </c>
      <c r="Q251" s="190">
        <f>IF($C250&gt;N250,3,IF($C250&gt;N251,2,IF($C250&gt;N252,1,0)))</f>
        <v>0</v>
      </c>
      <c r="R251" s="57">
        <v>11200</v>
      </c>
      <c r="S251" s="140">
        <f>(S$267-S$247)/5+S247</f>
        <v>4.0600000000000005</v>
      </c>
      <c r="T251" s="201">
        <f t="shared" si="56"/>
        <v>2758.6206896551721</v>
      </c>
      <c r="U251" s="190">
        <f>IF($C250&gt;R250,3,IF($C250&gt;R251,2,IF($C250&gt;R252,1,0)))</f>
        <v>0</v>
      </c>
      <c r="V251" s="57">
        <v>11200</v>
      </c>
      <c r="W251" s="140">
        <f>(W$267-W$247)/5+W247</f>
        <v>3.58</v>
      </c>
      <c r="X251" s="201">
        <f t="shared" si="57"/>
        <v>3128.4916201117317</v>
      </c>
      <c r="Y251" s="190">
        <f>IF($C250&gt;V250,3,IF($C250&gt;V251,2,IF($C250&gt;V252,1,0)))</f>
        <v>1</v>
      </c>
      <c r="Z251" s="57">
        <v>11200</v>
      </c>
      <c r="AA251" s="140">
        <f>(AA$267-AA$247)/5+AA247</f>
        <v>3.06</v>
      </c>
      <c r="AB251" s="201">
        <f t="shared" si="58"/>
        <v>3660.1307189542481</v>
      </c>
      <c r="AC251" s="189">
        <f>IF($C250&gt;Z250,3,IF($C250&gt;Z251,2,IF($C250&gt;Z252,1,0)))</f>
        <v>1</v>
      </c>
      <c r="AL251" s="23"/>
    </row>
    <row r="252" spans="1:38" ht="15.75" thickBot="1" x14ac:dyDescent="0.3">
      <c r="A252" s="257"/>
      <c r="B252" s="253"/>
      <c r="C252" s="35"/>
      <c r="D252" s="33">
        <f>C250/D249</f>
        <v>624.8869937936015</v>
      </c>
      <c r="E252" s="154" t="s">
        <v>7</v>
      </c>
      <c r="F252" s="148">
        <f>(F$268-F$248)/5+F248</f>
        <v>4920</v>
      </c>
      <c r="G252" s="144">
        <f>(G$268-G$248)/5+G248</f>
        <v>6.31</v>
      </c>
      <c r="H252" s="195">
        <f t="shared" si="59"/>
        <v>779.71473851030112</v>
      </c>
      <c r="I252" s="191">
        <f>IF(I251=1,($C250-F252)/(F251-F252),IF(I251=2,($C250-F251)/(F250-F251),IF(I251=3,($C250-F250)/(F249-F250),0)))</f>
        <v>0</v>
      </c>
      <c r="J252" s="148">
        <f>(J$268-J$248)/5+J248</f>
        <v>4600</v>
      </c>
      <c r="K252" s="144">
        <f>(K$268-K$248)/5+K248</f>
        <v>4.54</v>
      </c>
      <c r="L252" s="195">
        <f t="shared" si="54"/>
        <v>1013.215859030837</v>
      </c>
      <c r="M252" s="191">
        <f>IF(M251=1,($C250-J252)/(J251-J252),IF(M251=2,($C250-J251)/(J250-J251),IF(M251=3,($C250-J250)/(J249-J250),0)))</f>
        <v>0</v>
      </c>
      <c r="N252" s="148">
        <f>(N$268-N$248)/5+N248</f>
        <v>4120</v>
      </c>
      <c r="O252" s="144">
        <f>(O$268-O$248)/5+O248</f>
        <v>3.73</v>
      </c>
      <c r="P252" s="195">
        <f t="shared" si="55"/>
        <v>1104.5576407506703</v>
      </c>
      <c r="Q252" s="191">
        <f>IF(Q251=1,($C250-N252)/(N251-N252),IF(Q251=2,($C250-N251)/(N250-N251),IF(Q251=3,($C250-N250)/(N249-N250),0)))</f>
        <v>0</v>
      </c>
      <c r="R252" s="148">
        <f>(R$268-R$248)/5+R248</f>
        <v>3640</v>
      </c>
      <c r="S252" s="144">
        <f>(S$268-S$248)/5+S248</f>
        <v>2.9099999999999997</v>
      </c>
      <c r="T252" s="204">
        <f t="shared" si="56"/>
        <v>1250.8591065292098</v>
      </c>
      <c r="U252" s="191">
        <f>IF(U251=1,($C250-R252)/(R251-R252),IF(U251=2,($C250-R251)/(R250-R251),IF(U251=3,($C250-R250)/(R249-R250),0)))</f>
        <v>0</v>
      </c>
      <c r="V252" s="148">
        <f>(V$268-V$248)/5+V248</f>
        <v>3200</v>
      </c>
      <c r="W252" s="144">
        <f>(W$268-W$248)/5+W248</f>
        <v>2.34</v>
      </c>
      <c r="X252" s="204">
        <f t="shared" si="57"/>
        <v>1367.5213675213677</v>
      </c>
      <c r="Y252" s="191">
        <f>IF(Y251=1,($C250-V252)/(V251-V252),IF(Y251=2,($C250-V251)/(V250-V251),IF(Y251=3,($C250-V250)/(V249-V250),0)))</f>
        <v>2.2727272727272749E-2</v>
      </c>
      <c r="Z252" s="148">
        <f>(Z$268-Z$248)/5+Z248</f>
        <v>2760</v>
      </c>
      <c r="AA252" s="144">
        <f>(AA$268-AA$248)/5+AA248</f>
        <v>1.77</v>
      </c>
      <c r="AB252" s="204">
        <f t="shared" si="58"/>
        <v>1559.3220338983051</v>
      </c>
      <c r="AC252" s="191">
        <f>IF(AC251=1,($C250-Z252)/(Z251-Z252),IF(AC251=2,($C250-Z251)/(Z250-Z251),IF(AC251=3,($C250-Z250)/(Z249-Z250),0)))</f>
        <v>7.3675140025850946E-2</v>
      </c>
      <c r="AL252" s="23"/>
    </row>
    <row r="253" spans="1:38" x14ac:dyDescent="0.25">
      <c r="A253" s="257"/>
      <c r="B253" s="251">
        <v>9</v>
      </c>
      <c r="C253" s="25"/>
      <c r="D253" s="31">
        <f>IF(D254&gt;V$5,(1-(D254-V$5)/(Z$5-V$5))*(Y253-AC253)+AC253,IF(D254&gt;R$5,(1-(D254-R$5)/(V$5-R$5))*(U253-Y253)+Y253,IF(D254&gt;N$5,(1-(D254-N$5)/(R$5-N$5))*(Q253-U253)+U253,IF(D254&gt;J$5,(1-(D254-J$5)/(N$5-J$5))*(M253-Q253)+Q253,IF(D254&gt;F$5,(1-(D254-F$5)/(J$5-F$5))*(I253-M253)+M253,I253)))))</f>
        <v>5.4235193752015016</v>
      </c>
      <c r="E253" s="152" t="s">
        <v>6</v>
      </c>
      <c r="F253" s="147">
        <f>(F$265-F$245)/5+F249</f>
        <v>16920</v>
      </c>
      <c r="G253" s="143">
        <f>(G$265-G$245)/5+G249</f>
        <v>4.9200000000000008</v>
      </c>
      <c r="H253" s="193">
        <f t="shared" si="59"/>
        <v>3439.024390243902</v>
      </c>
      <c r="I253" s="16">
        <f>IF(I255=0,G256,IF(I255=1,(G255-G256)*I256+G256,IF(I255=2,(G254-G255)*I256+G255,IF(I255=3,(G253-G254)*I256+G254,G253))))</f>
        <v>6.02</v>
      </c>
      <c r="J253" s="147">
        <f>(J$265-J$245)/5+J249</f>
        <v>16680</v>
      </c>
      <c r="K253" s="143">
        <f>(K$265-K$245)/5+K249</f>
        <v>4.51</v>
      </c>
      <c r="L253" s="193">
        <f t="shared" si="54"/>
        <v>3698.4478935698448</v>
      </c>
      <c r="M253" s="16">
        <f>IF(M255=0,K256,IF(M255=1,(K255-K256)*M256+K256,IF(M255=2,(K254-K255)*M256+K255,IF(M255=3,(K253-K254)*M256+K254,K253))))</f>
        <v>4.63</v>
      </c>
      <c r="N253" s="147">
        <f>(N$265-N$245)/5+N249</f>
        <v>16480</v>
      </c>
      <c r="O253" s="143">
        <f>(O$265-O$245)/5+O249</f>
        <v>4.0599999999999996</v>
      </c>
      <c r="P253" s="193">
        <f t="shared" si="55"/>
        <v>4059.1133004926114</v>
      </c>
      <c r="Q253" s="16">
        <f>IF(Q255=0,O256,IF(Q255=1,(O255-O256)*Q256+O256,IF(Q255=2,(O254-O255)*Q256+O255,IF(Q255=3,(O253-O254)*Q256+O254,O253))))</f>
        <v>3.96</v>
      </c>
      <c r="R253" s="147">
        <f>(R$265-R$245)/5+R249</f>
        <v>16220</v>
      </c>
      <c r="S253" s="143">
        <f>(S$265-S$245)/5+S249</f>
        <v>3.66</v>
      </c>
      <c r="T253" s="203">
        <f t="shared" si="56"/>
        <v>4431.6939890710382</v>
      </c>
      <c r="U253" s="16">
        <f>IF(U255=0,S256,IF(U255=1,(S255-S256)*U256+S256,IF(U255=2,(S254-S255)*U256+S255,IF(U255=3,(S253-S254)*U256+S254,S253))))</f>
        <v>3.2699999999999996</v>
      </c>
      <c r="V253" s="147">
        <f>(V$265-V$245)/5+V249</f>
        <v>15480</v>
      </c>
      <c r="W253" s="143">
        <f>(W$265-W$245)/5+W249</f>
        <v>3.22</v>
      </c>
      <c r="X253" s="203">
        <f t="shared" si="57"/>
        <v>4807.4534161490683</v>
      </c>
      <c r="Y253" s="16">
        <f>IF(Y255=0,W256,IF(Y255=1,(W255-W256)*Y256+W256,IF(Y255=2,(W254-W255)*Y256+W255,IF(Y255=3,(W253-W254)*Y256+W254,W253))))</f>
        <v>2.6799999999999997</v>
      </c>
      <c r="Z253" s="147">
        <f>(Z$265-Z$245)/5+Z249</f>
        <v>14680</v>
      </c>
      <c r="AA253" s="143">
        <f>(AA$265-AA$245)/5+AA249</f>
        <v>2.7800000000000002</v>
      </c>
      <c r="AB253" s="203">
        <f t="shared" si="58"/>
        <v>5280.5755395683445</v>
      </c>
      <c r="AC253" s="16">
        <f>IF(AC255=0,AA256,IF(AC255=1,(AA255-AA256)*AC256+AA256,IF(AC255=2,(AA254-AA255)*AC256+AA255,IF(AC255=3,(AA253-AA254)*AC256+AA254,AA253))))</f>
        <v>2.09</v>
      </c>
      <c r="AE253" s="23"/>
      <c r="AF253" s="23"/>
      <c r="AG253" s="23"/>
      <c r="AH253" s="23"/>
      <c r="AI253" s="23"/>
      <c r="AJ253" s="23"/>
      <c r="AK253" s="23"/>
      <c r="AL253" s="23"/>
    </row>
    <row r="254" spans="1:38" x14ac:dyDescent="0.25">
      <c r="A254" s="257"/>
      <c r="B254" s="252"/>
      <c r="C254" s="13">
        <f>C$1/(21-E$1)*(C$153-B253)</f>
        <v>3074.3801652892562</v>
      </c>
      <c r="D254" s="32">
        <f>(C254/P$1)^(1/1.3)*50+C$153+$C$2/2+$N$2/100*5</f>
        <v>29.291227516535955</v>
      </c>
      <c r="E254" s="153" t="s">
        <v>22</v>
      </c>
      <c r="F254" s="57">
        <v>14000</v>
      </c>
      <c r="G254" s="140">
        <f>(G$266-G$246)/5+G250</f>
        <v>5.1400000000000006</v>
      </c>
      <c r="H254" s="194">
        <f t="shared" si="59"/>
        <v>2723.735408560311</v>
      </c>
      <c r="I254" s="76">
        <f>$C254/I253</f>
        <v>510.69437961615557</v>
      </c>
      <c r="J254" s="57">
        <v>14000</v>
      </c>
      <c r="K254" s="140">
        <f>(K$266-K$246)/5+K250</f>
        <v>4.7299999999999995</v>
      </c>
      <c r="L254" s="194">
        <f t="shared" si="54"/>
        <v>2959.8308668076111</v>
      </c>
      <c r="M254" s="76">
        <f>$C254/M253</f>
        <v>664.01299466290629</v>
      </c>
      <c r="N254" s="57">
        <v>14000</v>
      </c>
      <c r="O254" s="140">
        <f>(O$266-O$246)/5+O250</f>
        <v>4.32</v>
      </c>
      <c r="P254" s="194">
        <f t="shared" si="55"/>
        <v>3240.7407407407404</v>
      </c>
      <c r="Q254" s="76">
        <f>$C254/Q253</f>
        <v>776.35862759829706</v>
      </c>
      <c r="R254" s="57">
        <v>14000</v>
      </c>
      <c r="S254" s="140">
        <f>(S$266-S$246)/5+S250</f>
        <v>3.88</v>
      </c>
      <c r="T254" s="201">
        <f t="shared" si="56"/>
        <v>3608.2474226804125</v>
      </c>
      <c r="U254" s="76">
        <f>$C254/U253</f>
        <v>940.17742057775433</v>
      </c>
      <c r="V254" s="57">
        <v>14000</v>
      </c>
      <c r="W254" s="140">
        <f>(W$266-W$246)/5+W250</f>
        <v>3.4899999999999998</v>
      </c>
      <c r="X254" s="201">
        <f t="shared" si="57"/>
        <v>4011.4613180515762</v>
      </c>
      <c r="Y254" s="76">
        <f>$C254/Y253</f>
        <v>1147.1567780930061</v>
      </c>
      <c r="Z254" s="57">
        <v>14000</v>
      </c>
      <c r="AA254" s="140">
        <f>(AA$266-AA$246)/5+AA250</f>
        <v>3.05</v>
      </c>
      <c r="AB254" s="201">
        <f t="shared" si="58"/>
        <v>4590.1639344262294</v>
      </c>
      <c r="AC254" s="76">
        <f>$C254/AC253</f>
        <v>1470.9952943967735</v>
      </c>
      <c r="AL254" s="23"/>
    </row>
    <row r="255" spans="1:38" x14ac:dyDescent="0.25">
      <c r="A255" s="257"/>
      <c r="B255" s="252"/>
      <c r="C255" s="13"/>
      <c r="D255" s="39">
        <f>IF(AND(D254&lt;F$5,C254&lt;F256),C254/F256*100,IF(AND(D254&lt;J$5,C254&lt;J256),C254/(F256-((D254-F$5)/(J$5-F$5))*(F256-J256))*100,IF(AND(D254&lt;N$5,C254&lt;N256),C254/(J256-((D254-J$5)/(N$5-J$5))*(J256-N256))*100,IF(AND(D254&lt;R$5,C254&lt;R256),C254/(N256-((D254-N$5)/(R$5-N$5))*(N256-R256))*100,IF(AND(D254&lt;V$5,C258&lt;V256),C254/(R256-((D254-R$5)/(V$5-R$5))*(R256-V256))*100,100)))))</f>
        <v>59.189872982159208</v>
      </c>
      <c r="E255" s="153" t="s">
        <v>23</v>
      </c>
      <c r="F255" s="57">
        <v>11200</v>
      </c>
      <c r="G255" s="140">
        <f>(G$267-G$247)/5+G251</f>
        <v>5.49</v>
      </c>
      <c r="H255" s="194">
        <f t="shared" si="59"/>
        <v>2040.0728597449909</v>
      </c>
      <c r="I255" s="190">
        <f>IF($C254&gt;F254,3,IF($C254&gt;F255,2,IF($C254&gt;F256,1,0)))</f>
        <v>0</v>
      </c>
      <c r="J255" s="57">
        <v>11200</v>
      </c>
      <c r="K255" s="140">
        <f>(K$267-K$247)/5+K251</f>
        <v>5.1000000000000005</v>
      </c>
      <c r="L255" s="194">
        <f t="shared" si="54"/>
        <v>2196.0784313725489</v>
      </c>
      <c r="M255" s="190">
        <f>IF($C254&gt;J254,3,IF($C254&gt;J255,2,IF($C254&gt;J256,1,0)))</f>
        <v>0</v>
      </c>
      <c r="N255" s="57">
        <v>11200</v>
      </c>
      <c r="O255" s="140">
        <f>(O$267-O$247)/5+O251</f>
        <v>4.7099999999999991</v>
      </c>
      <c r="P255" s="194">
        <f t="shared" si="55"/>
        <v>2377.9193205944803</v>
      </c>
      <c r="Q255" s="190">
        <f>IF($C254&gt;N254,3,IF($C254&gt;N255,2,IF($C254&gt;N256,1,0)))</f>
        <v>0</v>
      </c>
      <c r="R255" s="57">
        <v>11200</v>
      </c>
      <c r="S255" s="140">
        <f>(S$267-S$247)/5+S251</f>
        <v>4.2700000000000005</v>
      </c>
      <c r="T255" s="201">
        <f t="shared" si="56"/>
        <v>2622.9508196721308</v>
      </c>
      <c r="U255" s="190">
        <f>IF($C254&gt;R254,3,IF($C254&gt;R255,2,IF($C254&gt;R256,1,0)))</f>
        <v>0</v>
      </c>
      <c r="V255" s="57">
        <v>11200</v>
      </c>
      <c r="W255" s="140">
        <f>(W$267-W$247)/5+W251</f>
        <v>3.7600000000000002</v>
      </c>
      <c r="X255" s="201">
        <f t="shared" si="57"/>
        <v>2978.7234042553191</v>
      </c>
      <c r="Y255" s="190">
        <f>IF($C254&gt;V254,3,IF($C254&gt;V255,2,IF($C254&gt;V256,1,0)))</f>
        <v>0</v>
      </c>
      <c r="Z255" s="57">
        <v>11200</v>
      </c>
      <c r="AA255" s="140">
        <f>(AA$267-AA$247)/5+AA251</f>
        <v>3.22</v>
      </c>
      <c r="AB255" s="201">
        <f t="shared" si="58"/>
        <v>3478.260869565217</v>
      </c>
      <c r="AC255" s="189">
        <f>IF($C254&gt;Z254,3,IF($C254&gt;Z255,2,IF($C254&gt;Z256,1,0)))</f>
        <v>0</v>
      </c>
      <c r="AL255" s="23"/>
    </row>
    <row r="256" spans="1:38" ht="15.75" thickBot="1" x14ac:dyDescent="0.3">
      <c r="A256" s="257"/>
      <c r="B256" s="253"/>
      <c r="C256" s="14"/>
      <c r="D256" s="33">
        <f>C254/D253</f>
        <v>566.86073241418683</v>
      </c>
      <c r="E256" s="154" t="s">
        <v>7</v>
      </c>
      <c r="F256" s="148">
        <f>(F$268-F$248)/5+F252</f>
        <v>5340</v>
      </c>
      <c r="G256" s="144">
        <f>(G$268-G$248)/5+G252</f>
        <v>6.02</v>
      </c>
      <c r="H256" s="195">
        <f t="shared" si="59"/>
        <v>887.04318936877087</v>
      </c>
      <c r="I256" s="191">
        <f>IF(I255=1,($C254-F256)/(F255-F256),IF(I255=2,($C254-F255)/(F254-F255),IF(I255=3,($C254-F254)/(F253-F254),0)))</f>
        <v>0</v>
      </c>
      <c r="J256" s="148">
        <f>(J$268-J$248)/5+J252</f>
        <v>5000</v>
      </c>
      <c r="K256" s="144">
        <f>(K$268-K$248)/5+K252</f>
        <v>4.63</v>
      </c>
      <c r="L256" s="195">
        <f t="shared" si="54"/>
        <v>1079.913606911447</v>
      </c>
      <c r="M256" s="191">
        <f>IF(M255=1,($C254-J256)/(J255-J256),IF(M255=2,($C254-J255)/(J254-J255),IF(M255=3,($C254-J254)/(J253-J254),0)))</f>
        <v>0</v>
      </c>
      <c r="N256" s="148">
        <f>(N$268-N$248)/5+N252</f>
        <v>4540</v>
      </c>
      <c r="O256" s="144">
        <f>(O$268-O$248)/5+O252</f>
        <v>3.96</v>
      </c>
      <c r="P256" s="195">
        <f t="shared" si="55"/>
        <v>1146.4646464646464</v>
      </c>
      <c r="Q256" s="191">
        <f>IF(Q255=1,($C254-N256)/(N255-N256),IF(Q255=2,($C254-N255)/(N254-N255),IF(Q255=3,($C254-N254)/(N253-N254),0)))</f>
        <v>0</v>
      </c>
      <c r="R256" s="148">
        <f>(R$268-R$248)/5+R252</f>
        <v>4080</v>
      </c>
      <c r="S256" s="144">
        <f>(S$268-S$248)/5+S252</f>
        <v>3.2699999999999996</v>
      </c>
      <c r="T256" s="204">
        <f t="shared" si="56"/>
        <v>1247.7064220183488</v>
      </c>
      <c r="U256" s="191">
        <f>IF(U255=1,($C254-R256)/(R255-R256),IF(U255=2,($C254-R255)/(R254-R255),IF(U255=3,($C254-R254)/(R253-R254),0)))</f>
        <v>0</v>
      </c>
      <c r="V256" s="148">
        <f>(V$268-V$248)/5+V252</f>
        <v>3700</v>
      </c>
      <c r="W256" s="144">
        <f>(W$268-W$248)/5+W252</f>
        <v>2.6799999999999997</v>
      </c>
      <c r="X256" s="204">
        <f t="shared" si="57"/>
        <v>1380.5970149253733</v>
      </c>
      <c r="Y256" s="191">
        <f>IF(Y255=1,($C254-V256)/(V255-V256),IF(Y255=2,($C254-V255)/(V254-V255),IF(Y255=3,($C254-V254)/(V253-V254),0)))</f>
        <v>0</v>
      </c>
      <c r="Z256" s="148">
        <f>(Z$268-Z$248)/5+Z252</f>
        <v>3320</v>
      </c>
      <c r="AA256" s="144">
        <f>(AA$268-AA$248)/5+AA252</f>
        <v>2.09</v>
      </c>
      <c r="AB256" s="204">
        <f t="shared" si="58"/>
        <v>1588.5167464114834</v>
      </c>
      <c r="AC256" s="191">
        <f>IF(AC255=1,($C254-Z256)/(Z255-Z256),IF(AC255=2,($C254-Z255)/(Z254-Z255),IF(AC255=3,($C254-Z254)/(Z253-Z254),0)))</f>
        <v>0</v>
      </c>
      <c r="AL256" s="23"/>
    </row>
    <row r="257" spans="1:38" x14ac:dyDescent="0.25">
      <c r="A257" s="186"/>
      <c r="B257" s="251">
        <v>10</v>
      </c>
      <c r="C257" s="34"/>
      <c r="D257" s="31">
        <f>IF(D258&gt;V$5,(1-(D258-V$5)/(Z$5-V$5))*(Y257-AC257)+AC257,IF(D258&gt;R$5,(1-(D258-R$5)/(V$5-R$5))*(U257-Y257)+Y257,IF(D258&gt;N$5,(1-(D258-N$5)/(R$5-N$5))*(Q257-U257)+U257,IF(D258&gt;J$5,(1-(D258-J$5)/(N$5-J$5))*(M257-Q257)+Q257,IF(D258&gt;F$5,(1-(D258-F$5)/(J$5-F$5))*(I257-M257)+M257,I257)))))</f>
        <v>5.3775036051406886</v>
      </c>
      <c r="E257" s="152" t="s">
        <v>6</v>
      </c>
      <c r="F257" s="147">
        <f>(F$265-F$245)/5+F253</f>
        <v>16980</v>
      </c>
      <c r="G257" s="143">
        <f>(G$265-G$245)/5+G253</f>
        <v>5.0300000000000011</v>
      </c>
      <c r="H257" s="193">
        <f t="shared" si="59"/>
        <v>3375.7455268389654</v>
      </c>
      <c r="I257" s="16">
        <f>IF(I259=0,G260,IF(I259=1,(G259-G260)*I260+G260,IF(I259=2,(G258-G259)*I260+G259,IF(I259=3,(G257-G258)*I260+G258,G257))))</f>
        <v>5.7299999999999995</v>
      </c>
      <c r="J257" s="147">
        <f>(J$265-J$245)/5+J253</f>
        <v>16720</v>
      </c>
      <c r="K257" s="143">
        <f>(K$265-K$245)/5+K253</f>
        <v>4.6399999999999997</v>
      </c>
      <c r="L257" s="193">
        <f t="shared" si="54"/>
        <v>3603.4482758620693</v>
      </c>
      <c r="M257" s="16">
        <f>IF(M259=0,K260,IF(M259=1,(K259-K260)*M260+K260,IF(M259=2,(K258-K259)*M260+K259,IF(M259=3,(K257-K258)*M260+K258,K257))))</f>
        <v>4.72</v>
      </c>
      <c r="N257" s="147">
        <f>(N$265-N$245)/5+N253</f>
        <v>16520</v>
      </c>
      <c r="O257" s="143">
        <f>(O$265-O$245)/5+O253</f>
        <v>4.1899999999999995</v>
      </c>
      <c r="P257" s="193">
        <f t="shared" si="55"/>
        <v>3942.7207637231509</v>
      </c>
      <c r="Q257" s="16">
        <f>IF(Q259=0,O260,IF(Q259=1,(O259-O260)*Q260+O260,IF(Q259=2,(O258-O259)*Q260+O259,IF(Q259=3,(O257-O258)*Q260+O258,O257))))</f>
        <v>4.1900000000000004</v>
      </c>
      <c r="R257" s="147">
        <f>(R$265-R$245)/5+R253</f>
        <v>16280</v>
      </c>
      <c r="S257" s="143">
        <f>(S$265-S$245)/5+S253</f>
        <v>3.8400000000000003</v>
      </c>
      <c r="T257" s="203">
        <f t="shared" si="56"/>
        <v>4239.583333333333</v>
      </c>
      <c r="U257" s="16">
        <f>IF(U259=0,S260,IF(U259=1,(S259-S260)*U260+S260,IF(U259=2,(S258-S259)*U260+S259,IF(U259=3,(S257-S258)*U260+S258,S257))))</f>
        <v>3.6299999999999994</v>
      </c>
      <c r="V257" s="147">
        <f>(V$265-V$245)/5+V253</f>
        <v>15520</v>
      </c>
      <c r="W257" s="143">
        <f>(W$265-W$245)/5+W253</f>
        <v>3.3800000000000003</v>
      </c>
      <c r="X257" s="203">
        <f t="shared" si="57"/>
        <v>4591.7159763313603</v>
      </c>
      <c r="Y257" s="16">
        <f>IF(Y259=0,W260,IF(Y259=1,(W259-W260)*Y260+W260,IF(Y259=2,(W258-W259)*Y260+W259,IF(Y259=3,(W257-W258)*Y260+W258,W257))))</f>
        <v>3.0199999999999996</v>
      </c>
      <c r="Z257" s="147">
        <f>(Z$265-Z$245)/5+Z253</f>
        <v>14720</v>
      </c>
      <c r="AA257" s="143">
        <f>(AA$265-AA$245)/5+AA253</f>
        <v>2.9200000000000004</v>
      </c>
      <c r="AB257" s="203">
        <f t="shared" si="58"/>
        <v>5041.0958904109584</v>
      </c>
      <c r="AC257" s="16">
        <f>IF(AC259=0,AA260,IF(AC259=1,(AA259-AA260)*AC260+AA260,IF(AC259=2,(AA258-AA259)*AC260+AA259,IF(AC259=3,(AA257-AA258)*AC260+AA258,AA257))))</f>
        <v>2.4099999999999997</v>
      </c>
      <c r="AE257" s="23"/>
      <c r="AF257" s="23"/>
      <c r="AG257" s="23"/>
      <c r="AH257" s="23"/>
      <c r="AI257" s="23"/>
      <c r="AJ257" s="23"/>
      <c r="AK257" s="23"/>
      <c r="AL257" s="23"/>
    </row>
    <row r="258" spans="1:38" x14ac:dyDescent="0.25">
      <c r="A258" s="186"/>
      <c r="B258" s="252"/>
      <c r="C258" s="13">
        <f>C$1/(21-E$1)*(C$153-B257)</f>
        <v>2766.9421487603308</v>
      </c>
      <c r="D258" s="32">
        <f>(C258/P$1)^(1/1.3)*50+C$153+$C$2/2+$N$2/100*5</f>
        <v>28.490063315438718</v>
      </c>
      <c r="E258" s="153" t="s">
        <v>22</v>
      </c>
      <c r="F258" s="57">
        <v>14000</v>
      </c>
      <c r="G258" s="140">
        <f>(G$266-G$246)/5+G254</f>
        <v>5.2600000000000007</v>
      </c>
      <c r="H258" s="194">
        <f t="shared" si="59"/>
        <v>2661.5969581749046</v>
      </c>
      <c r="I258" s="76">
        <f>$C258/I257</f>
        <v>482.88693695642775</v>
      </c>
      <c r="J258" s="57">
        <v>14000</v>
      </c>
      <c r="K258" s="140">
        <f>(K$266-K$246)/5+K254</f>
        <v>4.8699999999999992</v>
      </c>
      <c r="L258" s="194">
        <f t="shared" si="54"/>
        <v>2874.7433264887068</v>
      </c>
      <c r="M258" s="76">
        <f>$C258/M257</f>
        <v>586.21655694074809</v>
      </c>
      <c r="N258" s="57">
        <v>14000</v>
      </c>
      <c r="O258" s="140">
        <f>(O$266-O$246)/5+O254</f>
        <v>4.4800000000000004</v>
      </c>
      <c r="P258" s="194">
        <f t="shared" si="55"/>
        <v>3124.9999999999995</v>
      </c>
      <c r="Q258" s="76">
        <f>$C258/Q257</f>
        <v>660.36805459673758</v>
      </c>
      <c r="R258" s="57">
        <v>14000</v>
      </c>
      <c r="S258" s="140">
        <f>(S$266-S$246)/5+S254</f>
        <v>4.07</v>
      </c>
      <c r="T258" s="201">
        <f t="shared" si="56"/>
        <v>3439.8034398034397</v>
      </c>
      <c r="U258" s="76">
        <f>$C258/U257</f>
        <v>762.24301618741913</v>
      </c>
      <c r="V258" s="57">
        <v>14000</v>
      </c>
      <c r="W258" s="140">
        <f>(W$266-W$246)/5+W254</f>
        <v>3.6599999999999997</v>
      </c>
      <c r="X258" s="201">
        <f t="shared" si="57"/>
        <v>3825.1366120218581</v>
      </c>
      <c r="Y258" s="76">
        <f>$C258/Y257</f>
        <v>916.20600952328846</v>
      </c>
      <c r="Z258" s="57">
        <v>14000</v>
      </c>
      <c r="AA258" s="140">
        <f>(AA$266-AA$246)/5+AA254</f>
        <v>3.1999999999999997</v>
      </c>
      <c r="AB258" s="201">
        <f t="shared" si="58"/>
        <v>4375</v>
      </c>
      <c r="AC258" s="76">
        <f>$C258/AC257</f>
        <v>1148.1087754192245</v>
      </c>
      <c r="AL258" s="23"/>
    </row>
    <row r="259" spans="1:38" x14ac:dyDescent="0.25">
      <c r="A259" s="186"/>
      <c r="B259" s="252"/>
      <c r="C259" s="13"/>
      <c r="D259" s="39">
        <f>IF(AND(D258&lt;F$5,C258&lt;F260),C258/F260*100,IF(AND(D258&lt;J$5,C258&lt;J260),C258/(F260-((D258-F$5)/(J$5-F$5))*(F260-J260))*100,IF(AND(D258&lt;N$5,C258&lt;N260),C258/(J260-((D258-J$5)/(N$5-J$5))*(J260-N260))*100,IF(AND(D258&lt;R$5,C258&lt;R260),C258/(N260-((D258-N$5)/(R$5-N$5))*(N260-R260))*100,IF(AND(D258&lt;V$5,C262&lt;V260),C258/(R260-((D258-R$5)/(V$5-R$5))*(R260-V260))*100,100)))))</f>
        <v>49.108386189650233</v>
      </c>
      <c r="E259" s="153" t="s">
        <v>23</v>
      </c>
      <c r="F259" s="57">
        <v>11200</v>
      </c>
      <c r="G259" s="140">
        <f>(G$267-G$247)/5+G255</f>
        <v>5.61</v>
      </c>
      <c r="H259" s="194">
        <f t="shared" si="59"/>
        <v>1996.434937611408</v>
      </c>
      <c r="I259" s="190">
        <f>IF($C258&gt;F258,3,IF($C258&gt;F259,2,IF($C258&gt;F260,1,0)))</f>
        <v>0</v>
      </c>
      <c r="J259" s="57">
        <v>11200</v>
      </c>
      <c r="K259" s="140">
        <f>(K$267-K$247)/5+K255</f>
        <v>5.2500000000000009</v>
      </c>
      <c r="L259" s="194">
        <f t="shared" si="54"/>
        <v>2133.333333333333</v>
      </c>
      <c r="M259" s="190">
        <f>IF($C258&gt;J258,3,IF($C258&gt;J259,2,IF($C258&gt;J260,1,0)))</f>
        <v>0</v>
      </c>
      <c r="N259" s="57">
        <v>11200</v>
      </c>
      <c r="O259" s="140">
        <f>(O$267-O$247)/5+O255</f>
        <v>4.8899999999999988</v>
      </c>
      <c r="P259" s="194">
        <f t="shared" si="55"/>
        <v>2290.3885480572603</v>
      </c>
      <c r="Q259" s="190">
        <f>IF($C258&gt;N258,3,IF($C258&gt;N259,2,IF($C258&gt;N260,1,0)))</f>
        <v>0</v>
      </c>
      <c r="R259" s="57">
        <v>11200</v>
      </c>
      <c r="S259" s="140">
        <f>(S$267-S$247)/5+S255</f>
        <v>4.4800000000000004</v>
      </c>
      <c r="T259" s="201">
        <f t="shared" si="56"/>
        <v>2499.9999999999995</v>
      </c>
      <c r="U259" s="190">
        <f>IF($C258&gt;R258,3,IF($C258&gt;R259,2,IF($C258&gt;R260,1,0)))</f>
        <v>0</v>
      </c>
      <c r="V259" s="57">
        <v>11200</v>
      </c>
      <c r="W259" s="140">
        <f>(W$267-W$247)/5+W255</f>
        <v>3.9400000000000004</v>
      </c>
      <c r="X259" s="201">
        <f t="shared" si="57"/>
        <v>2842.6395939086292</v>
      </c>
      <c r="Y259" s="190">
        <f>IF($C258&gt;V258,3,IF($C258&gt;V259,2,IF($C258&gt;V260,1,0)))</f>
        <v>0</v>
      </c>
      <c r="Z259" s="57">
        <v>11200</v>
      </c>
      <c r="AA259" s="140">
        <f>(AA$267-AA$247)/5+AA255</f>
        <v>3.3800000000000003</v>
      </c>
      <c r="AB259" s="201">
        <f t="shared" si="58"/>
        <v>3313.6094674556211</v>
      </c>
      <c r="AC259" s="189">
        <f>IF($C258&gt;Z258,3,IF($C258&gt;Z259,2,IF($C258&gt;Z260,1,0)))</f>
        <v>0</v>
      </c>
      <c r="AL259" s="23"/>
    </row>
    <row r="260" spans="1:38" ht="15.75" thickBot="1" x14ac:dyDescent="0.3">
      <c r="A260" s="186"/>
      <c r="B260" s="253"/>
      <c r="C260" s="35"/>
      <c r="D260" s="33">
        <f>C258/D257</f>
        <v>514.54026848354681</v>
      </c>
      <c r="E260" s="154" t="s">
        <v>7</v>
      </c>
      <c r="F260" s="148">
        <f>(F$268-F$248)/5+F256</f>
        <v>5760</v>
      </c>
      <c r="G260" s="144">
        <f>(G$268-G$248)/5+G256</f>
        <v>5.7299999999999995</v>
      </c>
      <c r="H260" s="195">
        <f t="shared" si="59"/>
        <v>1005.2356020942409</v>
      </c>
      <c r="I260" s="191">
        <f>IF(I259=1,($C258-F260)/(F259-F260),IF(I259=2,($C258-F259)/(F258-F259),IF(I259=3,($C258-F258)/(F257-F258),0)))</f>
        <v>0</v>
      </c>
      <c r="J260" s="148">
        <f>(J$268-J$248)/5+J256</f>
        <v>5400</v>
      </c>
      <c r="K260" s="144">
        <f>(K$268-K$248)/5+K256</f>
        <v>4.72</v>
      </c>
      <c r="L260" s="195">
        <f t="shared" si="54"/>
        <v>1144.0677966101696</v>
      </c>
      <c r="M260" s="191">
        <f>IF(M259=1,($C258-J260)/(J259-J260),IF(M259=2,($C258-J259)/(J258-J259),IF(M259=3,($C258-J258)/(J257-J258),0)))</f>
        <v>0</v>
      </c>
      <c r="N260" s="148">
        <f>(N$268-N$248)/5+N256</f>
        <v>4960</v>
      </c>
      <c r="O260" s="144">
        <f>(O$268-O$248)/5+O256</f>
        <v>4.1900000000000004</v>
      </c>
      <c r="P260" s="195">
        <f t="shared" si="55"/>
        <v>1183.7708830548925</v>
      </c>
      <c r="Q260" s="191">
        <f>IF(Q259=1,($C258-N260)/(N259-N260),IF(Q259=2,($C258-N259)/(N258-N259),IF(Q259=3,($C258-N258)/(N257-N258),0)))</f>
        <v>0</v>
      </c>
      <c r="R260" s="148">
        <f>(R$268-R$248)/5+R256</f>
        <v>4520</v>
      </c>
      <c r="S260" s="144">
        <f>(S$268-S$248)/5+S256</f>
        <v>3.6299999999999994</v>
      </c>
      <c r="T260" s="204">
        <f t="shared" si="56"/>
        <v>1245.1790633608816</v>
      </c>
      <c r="U260" s="191">
        <f>IF(U259=1,($C258-R260)/(R259-R260),IF(U259=2,($C258-R259)/(R258-R259),IF(U259=3,($C258-R258)/(R257-R258),0)))</f>
        <v>0</v>
      </c>
      <c r="V260" s="148">
        <f>(V$268-V$248)/5+V256</f>
        <v>4200</v>
      </c>
      <c r="W260" s="144">
        <f>(W$268-W$248)/5+W256</f>
        <v>3.0199999999999996</v>
      </c>
      <c r="X260" s="204">
        <f t="shared" si="57"/>
        <v>1390.7284768211923</v>
      </c>
      <c r="Y260" s="191">
        <f>IF(Y259=1,($C258-V260)/(V259-V260),IF(Y259=2,($C258-V259)/(V258-V259),IF(Y259=3,($C258-V258)/(V257-V258),0)))</f>
        <v>0</v>
      </c>
      <c r="Z260" s="148">
        <f>(Z$268-Z$248)/5+Z256</f>
        <v>3880</v>
      </c>
      <c r="AA260" s="144">
        <f>(AA$268-AA$248)/5+AA256</f>
        <v>2.4099999999999997</v>
      </c>
      <c r="AB260" s="204">
        <f t="shared" si="58"/>
        <v>1609.9585062240667</v>
      </c>
      <c r="AC260" s="191">
        <f>IF(AC259=1,($C258-Z260)/(Z259-Z260),IF(AC259=2,($C258-Z259)/(Z258-Z259),IF(AC259=3,($C258-Z258)/(Z257-Z258),0)))</f>
        <v>0</v>
      </c>
      <c r="AL260" s="23"/>
    </row>
    <row r="261" spans="1:38" x14ac:dyDescent="0.25">
      <c r="A261" s="186"/>
      <c r="B261" s="251">
        <v>11</v>
      </c>
      <c r="C261" s="25"/>
      <c r="D261" s="31">
        <f>IF(D262&gt;V$5,(1-(D262-V$5)/(Z$5-V$5))*(Y261-AC261)+AC261,IF(D262&gt;R$5,(1-(D262-R$5)/(V$5-R$5))*(U261-Y261)+Y261,IF(D262&gt;N$5,(1-(D262-N$5)/(R$5-N$5))*(Q261-U261)+U261,IF(D262&gt;J$5,(1-(D262-J$5)/(N$5-J$5))*(M261-Q261)+Q261,IF(D262&gt;F$5,(1-(D262-F$5)/(J$5-F$5))*(I261-M261)+M261,I261)))))</f>
        <v>5.2719133429611365</v>
      </c>
      <c r="E261" s="152" t="s">
        <v>6</v>
      </c>
      <c r="F261" s="147">
        <f>(F$265-F$245)/5+F257</f>
        <v>17040</v>
      </c>
      <c r="G261" s="143">
        <f>(G$265-G$245)/5+G257</f>
        <v>5.1400000000000015</v>
      </c>
      <c r="H261" s="193">
        <f t="shared" si="59"/>
        <v>3315.1750972762638</v>
      </c>
      <c r="I261" s="16">
        <f>IF(I263=0,G264,IF(I263=1,(G263-G264)*I264+G264,IF(I263=2,(G262-G263)*I264+G263,IF(I263=3,(G261-G262)*I264+G262,G261))))</f>
        <v>5.4399999999999995</v>
      </c>
      <c r="J261" s="147">
        <f>(J$265-J$245)/5+J257</f>
        <v>16760</v>
      </c>
      <c r="K261" s="143">
        <f>(K$265-K$245)/5+K257</f>
        <v>4.7699999999999996</v>
      </c>
      <c r="L261" s="193">
        <f t="shared" si="54"/>
        <v>3513.6268343815518</v>
      </c>
      <c r="M261" s="16">
        <f>IF(M263=0,K264,IF(M263=1,(K263-K264)*M264+K264,IF(M263=2,(K262-K263)*M264+K263,IF(M263=3,(K261-K262)*M264+K262,K261))))</f>
        <v>4.8099999999999996</v>
      </c>
      <c r="N261" s="147">
        <f>(N$265-N$245)/5+N257</f>
        <v>16560</v>
      </c>
      <c r="O261" s="143">
        <f>(O$265-O$245)/5+O257</f>
        <v>4.3199999999999994</v>
      </c>
      <c r="P261" s="193">
        <f t="shared" si="55"/>
        <v>3833.3333333333339</v>
      </c>
      <c r="Q261" s="16">
        <f>IF(Q263=0,O264,IF(Q263=1,(O263-O264)*Q264+O264,IF(Q263=2,(O262-O263)*Q264+O263,IF(Q263=3,(O261-O262)*Q264+O262,O261))))</f>
        <v>4.4200000000000008</v>
      </c>
      <c r="R261" s="147">
        <f>(R$265-R$245)/5+R257</f>
        <v>16340</v>
      </c>
      <c r="S261" s="143">
        <f>(S$265-S$245)/5+S257</f>
        <v>4.0200000000000005</v>
      </c>
      <c r="T261" s="203">
        <f t="shared" si="56"/>
        <v>4064.6766169154225</v>
      </c>
      <c r="U261" s="16">
        <f>IF(U263=0,S264,IF(U263=1,(S263-S264)*U264+S264,IF(U263=2,(S262-S263)*U264+S263,IF(U263=3,(S261-S262)*U264+S262,S261))))</f>
        <v>3.9899999999999993</v>
      </c>
      <c r="V261" s="147">
        <f>(V$265-V$245)/5+V257</f>
        <v>15560</v>
      </c>
      <c r="W261" s="143">
        <f>(W$265-W$245)/5+W257</f>
        <v>3.5400000000000005</v>
      </c>
      <c r="X261" s="203">
        <f t="shared" si="57"/>
        <v>4395.4802259887001</v>
      </c>
      <c r="Y261" s="16">
        <f>IF(Y263=0,W264,IF(Y263=1,(W263-W264)*Y264+W264,IF(Y263=2,(W262-W263)*Y264+W263,IF(Y263=3,(W261-W262)*Y264+W262,W261))))</f>
        <v>3.3599999999999994</v>
      </c>
      <c r="Z261" s="147">
        <f>(Z$265-Z$245)/5+Z257</f>
        <v>14760</v>
      </c>
      <c r="AA261" s="143">
        <f>(AA$265-AA$245)/5+AA257</f>
        <v>3.0600000000000005</v>
      </c>
      <c r="AB261" s="203">
        <f t="shared" si="58"/>
        <v>4823.5294117647054</v>
      </c>
      <c r="AC261" s="16">
        <f>IF(AC263=0,AA264,IF(AC263=1,(AA263-AA264)*AC264+AA264,IF(AC263=2,(AA262-AA263)*AC264+AA263,IF(AC263=3,(AA261-AA262)*AC264+AA262,AA261))))</f>
        <v>2.7299999999999995</v>
      </c>
      <c r="AE261" s="23"/>
      <c r="AF261" s="23"/>
      <c r="AG261" s="23"/>
      <c r="AH261" s="23"/>
      <c r="AI261" s="23"/>
      <c r="AJ261" s="23"/>
      <c r="AK261" s="23"/>
      <c r="AL261" s="23"/>
    </row>
    <row r="262" spans="1:38" x14ac:dyDescent="0.25">
      <c r="A262" s="186"/>
      <c r="B262" s="252"/>
      <c r="C262" s="13">
        <f>C$1/(21-E$1)*(C$153-B261)</f>
        <v>2459.504132231405</v>
      </c>
      <c r="D262" s="32">
        <f>(C262/P$1)^(1/1.3)*50+C$153+$C$2/2+$N$2/100*5</f>
        <v>27.668042175220044</v>
      </c>
      <c r="E262" s="153" t="s">
        <v>22</v>
      </c>
      <c r="F262" s="57">
        <v>14000</v>
      </c>
      <c r="G262" s="140">
        <f>(G$266-G$246)/5+G258</f>
        <v>5.3800000000000008</v>
      </c>
      <c r="H262" s="194">
        <f t="shared" si="59"/>
        <v>2602.2304832713753</v>
      </c>
      <c r="I262" s="76">
        <f>$C262/I261</f>
        <v>452.11473018959657</v>
      </c>
      <c r="J262" s="57">
        <v>14000</v>
      </c>
      <c r="K262" s="140">
        <f>(K$266-K$246)/5+K258</f>
        <v>5.0099999999999989</v>
      </c>
      <c r="L262" s="194">
        <f t="shared" si="54"/>
        <v>2794.4111776447112</v>
      </c>
      <c r="M262" s="76">
        <f>$C262/M261</f>
        <v>511.33142042232959</v>
      </c>
      <c r="N262" s="57">
        <v>14000</v>
      </c>
      <c r="O262" s="140">
        <f>(O$266-O$246)/5+O258</f>
        <v>4.6400000000000006</v>
      </c>
      <c r="P262" s="194">
        <f t="shared" si="55"/>
        <v>3017.2413793103447</v>
      </c>
      <c r="Q262" s="76">
        <f>$C262/Q261</f>
        <v>556.44889869488793</v>
      </c>
      <c r="R262" s="57">
        <v>14000</v>
      </c>
      <c r="S262" s="140">
        <f>(S$266-S$246)/5+S258</f>
        <v>4.2600000000000007</v>
      </c>
      <c r="T262" s="201">
        <f t="shared" si="56"/>
        <v>3286.384976525821</v>
      </c>
      <c r="U262" s="76">
        <f>$C262/U261</f>
        <v>616.41707574721943</v>
      </c>
      <c r="V262" s="57">
        <v>14000</v>
      </c>
      <c r="W262" s="140">
        <f>(W$266-W$246)/5+W258</f>
        <v>3.8299999999999996</v>
      </c>
      <c r="X262" s="201">
        <f t="shared" si="57"/>
        <v>3655.352480417755</v>
      </c>
      <c r="Y262" s="76">
        <f>$C262/Y261</f>
        <v>731.99527744982311</v>
      </c>
      <c r="Z262" s="57">
        <v>14000</v>
      </c>
      <c r="AA262" s="140">
        <f>(AA$266-AA$246)/5+AA258</f>
        <v>3.3499999999999996</v>
      </c>
      <c r="AB262" s="201">
        <f t="shared" si="58"/>
        <v>4179.1044776119406</v>
      </c>
      <c r="AC262" s="76">
        <f>$C262/AC261</f>
        <v>900.91726455362834</v>
      </c>
      <c r="AL262" s="23"/>
    </row>
    <row r="263" spans="1:38" x14ac:dyDescent="0.25">
      <c r="A263" s="186"/>
      <c r="B263" s="252"/>
      <c r="C263" s="13"/>
      <c r="D263" s="39">
        <f>IF(AND(D262&lt;F$5,C262&lt;F264),C262/F264*100,IF(AND(D262&lt;J$5,C262&lt;J264),C262/(F264-((D262-F$5)/(J$5-F$5))*(F264-J264))*100,IF(AND(D262&lt;N$5,C262&lt;N264),C262/(J264-((D262-J$5)/(N$5-J$5))*(J264-N264))*100,IF(AND(D262&lt;R$5,C262&lt;R264),C262/(N264-((D262-N$5)/(R$5-N$5))*(N264-R264))*100,IF(AND(D262&lt;V$5,C266&lt;V264),C262/(R264-((D262-R$5)/(V$5-R$5))*(R264-V264))*100,100)))))</f>
        <v>40.461591597371601</v>
      </c>
      <c r="E263" s="153" t="s">
        <v>23</v>
      </c>
      <c r="F263" s="57">
        <v>11200</v>
      </c>
      <c r="G263" s="140">
        <f>(G$267-G$247)/5+G259</f>
        <v>5.73</v>
      </c>
      <c r="H263" s="194">
        <f t="shared" si="59"/>
        <v>1954.6247818499126</v>
      </c>
      <c r="I263" s="190">
        <f>IF($C262&gt;F262,3,IF($C262&gt;F263,2,IF($C262&gt;F264,1,0)))</f>
        <v>0</v>
      </c>
      <c r="J263" s="57">
        <v>11200</v>
      </c>
      <c r="K263" s="140">
        <f>(K$267-K$247)/5+K259</f>
        <v>5.4000000000000012</v>
      </c>
      <c r="L263" s="194">
        <f t="shared" si="54"/>
        <v>2074.0740740740735</v>
      </c>
      <c r="M263" s="190">
        <f>IF($C262&gt;J262,3,IF($C262&gt;J263,2,IF($C262&gt;J264,1,0)))</f>
        <v>0</v>
      </c>
      <c r="N263" s="57">
        <v>11200</v>
      </c>
      <c r="O263" s="140">
        <f>(O$267-O$247)/5+O259</f>
        <v>5.0699999999999985</v>
      </c>
      <c r="P263" s="194">
        <f t="shared" si="55"/>
        <v>2209.0729783037482</v>
      </c>
      <c r="Q263" s="190">
        <f>IF($C262&gt;N262,3,IF($C262&gt;N263,2,IF($C262&gt;N264,1,0)))</f>
        <v>0</v>
      </c>
      <c r="R263" s="57">
        <v>11200</v>
      </c>
      <c r="S263" s="140">
        <f>(S$267-S$247)/5+S259</f>
        <v>4.6900000000000004</v>
      </c>
      <c r="T263" s="201">
        <f t="shared" si="56"/>
        <v>2388.059701492537</v>
      </c>
      <c r="U263" s="190">
        <f>IF($C262&gt;R262,3,IF($C262&gt;R263,2,IF($C262&gt;R264,1,0)))</f>
        <v>0</v>
      </c>
      <c r="V263" s="57">
        <v>11200</v>
      </c>
      <c r="W263" s="140">
        <f>(W$267-W$247)/5+W259</f>
        <v>4.12</v>
      </c>
      <c r="X263" s="201">
        <f t="shared" si="57"/>
        <v>2718.4466019417473</v>
      </c>
      <c r="Y263" s="190">
        <f>IF($C262&gt;V262,3,IF($C262&gt;V263,2,IF($C262&gt;V264,1,0)))</f>
        <v>0</v>
      </c>
      <c r="Z263" s="57">
        <v>11200</v>
      </c>
      <c r="AA263" s="140">
        <f>(AA$267-AA$247)/5+AA259</f>
        <v>3.5400000000000005</v>
      </c>
      <c r="AB263" s="201">
        <f t="shared" si="58"/>
        <v>3163.8418079096041</v>
      </c>
      <c r="AC263" s="189">
        <f>IF($C262&gt;Z262,3,IF($C262&gt;Z263,2,IF($C262&gt;Z264,1,0)))</f>
        <v>0</v>
      </c>
      <c r="AL263" s="23"/>
    </row>
    <row r="264" spans="1:38" ht="15.75" thickBot="1" x14ac:dyDescent="0.3">
      <c r="A264" s="186"/>
      <c r="B264" s="253"/>
      <c r="C264" s="14"/>
      <c r="D264" s="33">
        <f>C262/D261</f>
        <v>466.52969656931936</v>
      </c>
      <c r="E264" s="154" t="s">
        <v>7</v>
      </c>
      <c r="F264" s="148">
        <f>(F$268-F$248)/5+F260</f>
        <v>6180</v>
      </c>
      <c r="G264" s="144">
        <f>(G$268-G$248)/5+G260</f>
        <v>5.4399999999999995</v>
      </c>
      <c r="H264" s="195">
        <f t="shared" si="59"/>
        <v>1136.0294117647061</v>
      </c>
      <c r="I264" s="191">
        <f>IF(I263=1,($C262-F264)/(F263-F264),IF(I263=2,($C262-F263)/(F262-F263),IF(I263=3,($C262-F262)/(F261-F262),0)))</f>
        <v>0</v>
      </c>
      <c r="J264" s="148">
        <f>(J$268-J$248)/5+J260</f>
        <v>5800</v>
      </c>
      <c r="K264" s="144">
        <f>(K$268-K$248)/5+K260</f>
        <v>4.8099999999999996</v>
      </c>
      <c r="L264" s="195">
        <f t="shared" si="54"/>
        <v>1205.8212058212059</v>
      </c>
      <c r="M264" s="191">
        <f>IF(M263=1,($C262-J264)/(J263-J264),IF(M263=2,($C262-J263)/(J262-J263),IF(M263=3,($C262-J262)/(J261-J262),0)))</f>
        <v>0</v>
      </c>
      <c r="N264" s="148">
        <f>(N$268-N$248)/5+N260</f>
        <v>5380</v>
      </c>
      <c r="O264" s="144">
        <f>(O$268-O$248)/5+O260</f>
        <v>4.4200000000000008</v>
      </c>
      <c r="P264" s="195">
        <f t="shared" si="55"/>
        <v>1217.1945701357463</v>
      </c>
      <c r="Q264" s="191">
        <f>IF(Q263=1,($C262-N264)/(N263-N264),IF(Q263=2,($C262-N263)/(N262-N263),IF(Q263=3,($C262-N262)/(N261-N262),0)))</f>
        <v>0</v>
      </c>
      <c r="R264" s="148">
        <f>(R$268-R$248)/5+R260</f>
        <v>4960</v>
      </c>
      <c r="S264" s="144">
        <f>(S$268-S$248)/5+S260</f>
        <v>3.9899999999999993</v>
      </c>
      <c r="T264" s="204">
        <f t="shared" si="56"/>
        <v>1243.1077694235591</v>
      </c>
      <c r="U264" s="191">
        <f>IF(U263=1,($C262-R264)/(R263-R264),IF(U263=2,($C262-R263)/(R262-R263),IF(U263=3,($C262-R262)/(R261-R262),0)))</f>
        <v>0</v>
      </c>
      <c r="V264" s="148">
        <f>(V$268-V$248)/5+V260</f>
        <v>4700</v>
      </c>
      <c r="W264" s="144">
        <f>(W$268-W$248)/5+W260</f>
        <v>3.3599999999999994</v>
      </c>
      <c r="X264" s="204">
        <f t="shared" si="57"/>
        <v>1398.8095238095241</v>
      </c>
      <c r="Y264" s="191">
        <f>IF(Y263=1,($C262-V264)/(V263-V264),IF(Y263=2,($C262-V263)/(V262-V263),IF(Y263=3,($C262-V262)/(V261-V262),0)))</f>
        <v>0</v>
      </c>
      <c r="Z264" s="148">
        <f>(Z$268-Z$248)/5+Z260</f>
        <v>4440</v>
      </c>
      <c r="AA264" s="144">
        <f>(AA$268-AA$248)/5+AA260</f>
        <v>2.7299999999999995</v>
      </c>
      <c r="AB264" s="204">
        <f t="shared" si="58"/>
        <v>1626.3736263736266</v>
      </c>
      <c r="AC264" s="191">
        <f>IF(AC263=1,($C262-Z264)/(Z263-Z264),IF(AC263=2,($C262-Z263)/(Z262-Z263),IF(AC263=3,($C262-Z262)/(Z261-Z262),0)))</f>
        <v>0</v>
      </c>
      <c r="AL264" s="23"/>
    </row>
    <row r="265" spans="1:38" x14ac:dyDescent="0.25">
      <c r="A265" s="186"/>
      <c r="B265" s="251">
        <v>12</v>
      </c>
      <c r="C265" s="34"/>
      <c r="D265" s="31">
        <f>IF(D266&gt;V$5,(1-(D266-V$5)/(Z$5-V$5))*(Y265-AC265)+AC265,IF(D266&gt;R$5,(1-(D266-R$5)/(V$5-R$5))*(U265-Y265)+Y265,IF(D266&gt;N$5,(1-(D266-N$5)/(R$5-N$5))*(Q265-U265)+U265,IF(D266&gt;J$5,(1-(D266-J$5)/(N$5-J$5))*(M265-Q265)+Q265,IF(D266&gt;F$5,(1-(D266-F$5)/(J$5-F$5))*(I265-M265)+M265,I265)))))</f>
        <v>5.1044526952300791</v>
      </c>
      <c r="E265" s="152" t="s">
        <v>6</v>
      </c>
      <c r="F265" s="56">
        <v>17100</v>
      </c>
      <c r="G265" s="94">
        <v>5.25</v>
      </c>
      <c r="H265" s="193">
        <f t="shared" si="59"/>
        <v>3257.1428571428573</v>
      </c>
      <c r="I265" s="16">
        <f>IF(I267=0,G268,IF(I267=1,(G267-G268)*I268+G268,IF(I267=2,(G266-G267)*I268+G267,IF(I267=3,(G265-G266)*I268+G266,G265))))</f>
        <v>5.15</v>
      </c>
      <c r="J265" s="56">
        <v>16800</v>
      </c>
      <c r="K265" s="4">
        <v>4.9000000000000004</v>
      </c>
      <c r="L265" s="193">
        <f t="shared" si="54"/>
        <v>3428.5714285714284</v>
      </c>
      <c r="M265" s="16">
        <f>IF(M267=0,K268,IF(M267=1,(K267-K268)*M268+K268,IF(M267=2,(K266-K267)*M268+K267,IF(M267=3,(K265-K266)*M268+K266,K265))))</f>
        <v>4.9000000000000004</v>
      </c>
      <c r="N265" s="56">
        <v>16600</v>
      </c>
      <c r="O265" s="4">
        <v>4.45</v>
      </c>
      <c r="P265" s="193">
        <f t="shared" si="55"/>
        <v>3730.3370786516853</v>
      </c>
      <c r="Q265" s="16">
        <f>IF(Q267=0,O268,IF(Q267=1,(O267-O268)*Q268+O268,IF(Q267=2,(O266-O267)*Q268+O267,IF(Q267=3,(O265-O266)*Q268+O266,O265))))</f>
        <v>4.6500000000000004</v>
      </c>
      <c r="R265" s="56">
        <v>16400</v>
      </c>
      <c r="S265" s="4">
        <v>4.2</v>
      </c>
      <c r="T265" s="203">
        <f t="shared" si="56"/>
        <v>3904.7619047619046</v>
      </c>
      <c r="U265" s="16">
        <f>IF(U267=0,S268,IF(U267=1,(S267-S268)*U268+S268,IF(U267=2,(S266-S267)*U268+S267,IF(U267=3,(S265-S266)*U268+S266,S265))))</f>
        <v>4.3499999999999996</v>
      </c>
      <c r="V265" s="56">
        <v>15600</v>
      </c>
      <c r="W265" s="4">
        <v>3.7</v>
      </c>
      <c r="X265" s="203">
        <f t="shared" si="57"/>
        <v>4216.2162162162158</v>
      </c>
      <c r="Y265" s="16">
        <f>IF(Y267=0,W268,IF(Y267=1,(W267-W268)*Y268+W268,IF(Y267=2,(W266-W267)*Y268+W267,IF(Y267=3,(W265-W266)*Y268+W266,W265))))</f>
        <v>3.7</v>
      </c>
      <c r="Z265" s="56">
        <v>14800</v>
      </c>
      <c r="AA265" s="4">
        <v>3.2</v>
      </c>
      <c r="AB265" s="193">
        <f t="shared" si="58"/>
        <v>4625</v>
      </c>
      <c r="AC265" s="16">
        <f>IF(AC267=0,AA268,IF(AC267=1,(AA267-AA268)*AC268+AA268,IF(AC267=2,(AA266-AA267)*AC268+AA267,IF(AC267=3,(AA265-AA266)*AC268+AA266,AA265))))</f>
        <v>3.05</v>
      </c>
      <c r="AE265" s="23"/>
      <c r="AF265" s="23"/>
      <c r="AG265" s="23"/>
      <c r="AH265" s="23"/>
      <c r="AI265" s="23"/>
      <c r="AJ265" s="23"/>
      <c r="AK265" s="23"/>
      <c r="AL265" s="23"/>
    </row>
    <row r="266" spans="1:38" x14ac:dyDescent="0.25">
      <c r="A266" s="186"/>
      <c r="B266" s="252"/>
      <c r="C266" s="13">
        <f>C$1/(21-E$1)*(C$153-B265)</f>
        <v>2152.0661157024792</v>
      </c>
      <c r="D266" s="32">
        <f>(C266/P$1)^(1/1.3)*50+C$153+$C$2/2+$N$2/100*5</f>
        <v>26.821892190796866</v>
      </c>
      <c r="E266" s="153" t="s">
        <v>22</v>
      </c>
      <c r="F266" s="57">
        <v>14000</v>
      </c>
      <c r="G266" s="91">
        <v>5.5</v>
      </c>
      <c r="H266" s="194">
        <f t="shared" si="59"/>
        <v>2545.4545454545455</v>
      </c>
      <c r="I266" s="76">
        <f>$C266/I265</f>
        <v>417.87691567038428</v>
      </c>
      <c r="J266" s="57">
        <v>14000</v>
      </c>
      <c r="K266" s="6">
        <v>5.15</v>
      </c>
      <c r="L266" s="194">
        <f t="shared" si="54"/>
        <v>2718.4466019417473</v>
      </c>
      <c r="M266" s="76">
        <f>$C266/M265</f>
        <v>439.19716646989372</v>
      </c>
      <c r="N266" s="57">
        <v>14000</v>
      </c>
      <c r="O266" s="6">
        <v>4.8</v>
      </c>
      <c r="P266" s="194">
        <f t="shared" si="55"/>
        <v>2916.666666666667</v>
      </c>
      <c r="Q266" s="76">
        <f>$C266/Q265</f>
        <v>462.80991735537185</v>
      </c>
      <c r="R266" s="57">
        <v>14000</v>
      </c>
      <c r="S266" s="6">
        <v>4.45</v>
      </c>
      <c r="T266" s="201">
        <f t="shared" si="56"/>
        <v>3146.067415730337</v>
      </c>
      <c r="U266" s="76">
        <f>$C266/U265</f>
        <v>494.72784269022515</v>
      </c>
      <c r="V266" s="57">
        <v>14000</v>
      </c>
      <c r="W266" s="6">
        <v>4</v>
      </c>
      <c r="X266" s="201">
        <f t="shared" si="57"/>
        <v>3500</v>
      </c>
      <c r="Y266" s="76">
        <f>$C266/Y265</f>
        <v>581.63949073039976</v>
      </c>
      <c r="Z266" s="57">
        <v>14000</v>
      </c>
      <c r="AA266" s="6">
        <v>3.5</v>
      </c>
      <c r="AB266" s="194">
        <f t="shared" si="58"/>
        <v>4000</v>
      </c>
      <c r="AC266" s="76">
        <f>$C266/AC265</f>
        <v>705.59544777130475</v>
      </c>
      <c r="AL266" s="23"/>
    </row>
    <row r="267" spans="1:38" x14ac:dyDescent="0.25">
      <c r="A267" s="186"/>
      <c r="B267" s="252"/>
      <c r="C267" s="13"/>
      <c r="D267" s="39">
        <f>IF(AND(D266&lt;F$5,C266&lt;F268),C266/F268*100,IF(AND(D266&lt;J$5,C266&lt;J268),C266/(F268-((D266-F$5)/(J$5-F$5))*(F268-J268))*100,IF(AND(D266&lt;N$5,C266&lt;N268),C266/(J268-((D266-J$5)/(N$5-J$5))*(J268-N268))*100,IF(AND(D266&lt;R$5,C266&lt;R268),C266/(N268-((D266-N$5)/(R$5-N$5))*(N268-R268))*100,IF(AND(D266&lt;V$5,C270&lt;V268),C266/(R268-((D266-R$5)/(V$5-R$5))*(R268-V268))*100,100)))))</f>
        <v>32.971121932281413</v>
      </c>
      <c r="E267" s="153" t="s">
        <v>23</v>
      </c>
      <c r="F267" s="57">
        <v>11200</v>
      </c>
      <c r="G267" s="91">
        <v>5.85</v>
      </c>
      <c r="H267" s="194">
        <f t="shared" si="59"/>
        <v>1914.5299145299145</v>
      </c>
      <c r="I267" s="190">
        <f>IF($C266&gt;F266,3,IF($C266&gt;F267,2,IF($C266&gt;F268,1,0)))</f>
        <v>0</v>
      </c>
      <c r="J267" s="57">
        <v>11200</v>
      </c>
      <c r="K267" s="6">
        <v>5.55</v>
      </c>
      <c r="L267" s="194">
        <f t="shared" si="54"/>
        <v>2018.018018018018</v>
      </c>
      <c r="M267" s="190">
        <f>IF($C266&gt;J266,3,IF($C266&gt;J267,2,IF($C266&gt;J268,1,0)))</f>
        <v>0</v>
      </c>
      <c r="N267" s="57">
        <v>11200</v>
      </c>
      <c r="O267" s="6">
        <v>5.25</v>
      </c>
      <c r="P267" s="194">
        <f t="shared" si="55"/>
        <v>2133.3333333333335</v>
      </c>
      <c r="Q267" s="190">
        <f>IF($C266&gt;N266,3,IF($C266&gt;N267,2,IF($C266&gt;N268,1,0)))</f>
        <v>0</v>
      </c>
      <c r="R267" s="57">
        <v>11200</v>
      </c>
      <c r="S267" s="6">
        <v>4.9000000000000004</v>
      </c>
      <c r="T267" s="201">
        <f t="shared" si="56"/>
        <v>2285.7142857142853</v>
      </c>
      <c r="U267" s="190">
        <f>IF($C266&gt;R266,3,IF($C266&gt;R267,2,IF($C266&gt;R268,1,0)))</f>
        <v>0</v>
      </c>
      <c r="V267" s="57">
        <v>11200</v>
      </c>
      <c r="W267" s="6">
        <v>4.3</v>
      </c>
      <c r="X267" s="201">
        <f t="shared" si="57"/>
        <v>2604.651162790698</v>
      </c>
      <c r="Y267" s="190">
        <f>IF($C266&gt;V266,3,IF($C266&gt;V267,2,IF($C266&gt;V268,1,0)))</f>
        <v>0</v>
      </c>
      <c r="Z267" s="57">
        <v>11200</v>
      </c>
      <c r="AA267" s="6">
        <v>3.7</v>
      </c>
      <c r="AB267" s="201">
        <f t="shared" si="58"/>
        <v>3027.0270270270271</v>
      </c>
      <c r="AC267" s="189">
        <f>IF($C266&gt;Z266,3,IF($C266&gt;Z267,2,IF($C266&gt;Z268,1,0)))</f>
        <v>0</v>
      </c>
      <c r="AL267" s="23"/>
    </row>
    <row r="268" spans="1:38" ht="15.75" thickBot="1" x14ac:dyDescent="0.3">
      <c r="A268" s="186"/>
      <c r="B268" s="253"/>
      <c r="C268" s="35"/>
      <c r="D268" s="33">
        <f>C266/D265</f>
        <v>421.60565376842555</v>
      </c>
      <c r="E268" s="154" t="s">
        <v>7</v>
      </c>
      <c r="F268" s="58">
        <v>6600</v>
      </c>
      <c r="G268" s="93">
        <v>5.15</v>
      </c>
      <c r="H268" s="195">
        <f t="shared" si="59"/>
        <v>1281.5533980582522</v>
      </c>
      <c r="I268" s="191">
        <f>IF(I267=1,($C266-F268)/(F267-F268),IF(I267=2,($C266-F267)/(F266-F267),IF(I267=3,($C266-F266)/(F265-F266),0)))</f>
        <v>0</v>
      </c>
      <c r="J268" s="58">
        <v>6200</v>
      </c>
      <c r="K268" s="8">
        <v>4.9000000000000004</v>
      </c>
      <c r="L268" s="195">
        <f t="shared" si="54"/>
        <v>1265.3061224489795</v>
      </c>
      <c r="M268" s="191">
        <f>IF(M267=1,($C266-J268)/(J267-J268),IF(M267=2,($C266-J267)/(J266-J267),IF(M267=3,($C266-J266)/(J265-J266),0)))</f>
        <v>0</v>
      </c>
      <c r="N268" s="58">
        <v>5800</v>
      </c>
      <c r="O268" s="8">
        <v>4.6500000000000004</v>
      </c>
      <c r="P268" s="195">
        <f t="shared" si="55"/>
        <v>1247.3118279569892</v>
      </c>
      <c r="Q268" s="191">
        <f>IF(Q267=1,($C266-N268)/(N267-N268),IF(Q267=2,($C266-N267)/(N266-N267),IF(Q267=3,($C266-N266)/(N265-N266),0)))</f>
        <v>0</v>
      </c>
      <c r="R268" s="58">
        <v>5400</v>
      </c>
      <c r="S268" s="8">
        <v>4.3499999999999996</v>
      </c>
      <c r="T268" s="204">
        <f t="shared" si="56"/>
        <v>1241.3793103448277</v>
      </c>
      <c r="U268" s="191">
        <f>IF(U267=1,($C266-R268)/(R267-R268),IF(U267=2,($C266-R267)/(R266-R267),IF(U267=3,($C266-R266)/(R265-R266),0)))</f>
        <v>0</v>
      </c>
      <c r="V268" s="58">
        <v>5200</v>
      </c>
      <c r="W268" s="8">
        <v>3.7</v>
      </c>
      <c r="X268" s="204">
        <f t="shared" si="57"/>
        <v>1405.4054054054054</v>
      </c>
      <c r="Y268" s="191">
        <f>IF(Y267=1,($C266-V268)/(V267-V268),IF(Y267=2,($C266-V267)/(V266-V267),IF(Y267=3,($C266-V266)/(V265-V266),0)))</f>
        <v>0</v>
      </c>
      <c r="Z268" s="58">
        <v>5000</v>
      </c>
      <c r="AA268" s="8">
        <v>3.05</v>
      </c>
      <c r="AB268" s="204">
        <f t="shared" si="58"/>
        <v>1639.344262295082</v>
      </c>
      <c r="AC268" s="191">
        <f>IF(AC267=1,($C266-Z268)/(Z267-Z268),IF(AC267=2,($C266-Z267)/(Z266-Z267),IF(AC267=3,($C266-Z266)/(Z265-Z266),0)))</f>
        <v>0</v>
      </c>
      <c r="AL268" s="23"/>
    </row>
    <row r="269" spans="1:38" x14ac:dyDescent="0.25">
      <c r="A269" s="186"/>
      <c r="B269" s="251">
        <v>13</v>
      </c>
      <c r="C269" s="25"/>
      <c r="D269" s="31">
        <f>IF(D270&gt;V$5,(1-(D270-V$5)/(Z$5-V$5))*(Y269-AC269)+AC269,IF(D270&gt;R$5,(1-(D270-R$5)/(V$5-R$5))*(U269-Y269)+Y269,IF(D270&gt;N$5,(1-(D270-N$5)/(R$5-N$5))*(Q269-U269)+U269,IF(D270&gt;J$5,(1-(D270-J$5)/(N$5-J$5))*(M269-Q269)+Q269,IF(D270&gt;F$5,(1-(D270-F$5)/(J$5-F$5))*(I269-M269)+M269,I269)))))</f>
        <v>5.1326333488492812</v>
      </c>
      <c r="E269" s="152" t="s">
        <v>6</v>
      </c>
      <c r="F269" s="147">
        <f>(F$277-F$265)/3+F265</f>
        <v>17566.666666666668</v>
      </c>
      <c r="G269" s="143">
        <f>(G$277-G$265)/3+G265</f>
        <v>5.2833333333333332</v>
      </c>
      <c r="H269" s="193">
        <f t="shared" si="59"/>
        <v>3324.9211356466881</v>
      </c>
      <c r="I269" s="16">
        <f>IF(I271=0,G272,IF(I271=1,(G271-G272)*I272+G272,IF(I271=2,(G270-G271)*I272+G271,IF(I271=3,(G269-G270)*I272+G270,G269))))</f>
        <v>5.15</v>
      </c>
      <c r="J269" s="147">
        <f>(J$277-J$265)/3+J265</f>
        <v>17266.666666666668</v>
      </c>
      <c r="K269" s="143">
        <f>(K$277-K$265)/3+K265</f>
        <v>4.9333333333333336</v>
      </c>
      <c r="L269" s="193">
        <f t="shared" si="54"/>
        <v>3500</v>
      </c>
      <c r="M269" s="16">
        <f>IF(M271=0,K272,IF(M271=1,(K271-K272)*M272+K272,IF(M271=2,(K270-K271)*M272+K271,IF(M271=3,(K269-K270)*M272+K270,K269))))</f>
        <v>4.9666666666666668</v>
      </c>
      <c r="N269" s="147">
        <f>(N$277-N$265)/3+N265</f>
        <v>17033.333333333332</v>
      </c>
      <c r="O269" s="143">
        <f>(O$277-O$265)/3+O265</f>
        <v>4.55</v>
      </c>
      <c r="P269" s="193">
        <f t="shared" si="55"/>
        <v>3743.5897435897436</v>
      </c>
      <c r="Q269" s="16">
        <f>IF(Q271=0,O272,IF(Q271=1,(O271-O272)*Q272+O272,IF(Q271=2,(O270-O271)*Q272+O271,IF(Q271=3,(O269-O270)*Q272+O270,O269))))</f>
        <v>4.7833333333333332</v>
      </c>
      <c r="R269" s="147">
        <f>(R$277-R$265)/3+R265</f>
        <v>16833.333333333332</v>
      </c>
      <c r="S269" s="143">
        <f>(S$277-S$265)/3+S265</f>
        <v>4.3</v>
      </c>
      <c r="T269" s="203">
        <f t="shared" si="56"/>
        <v>3914.7286821705425</v>
      </c>
      <c r="U269" s="16">
        <f>IF(U271=0,S272,IF(U271=1,(S271-S272)*U272+S272,IF(U271=2,(S270-S271)*U272+S271,IF(U271=3,(S269-S270)*U272+S270,S269))))</f>
        <v>4.55</v>
      </c>
      <c r="V269" s="147">
        <f>(V$277-V$265)/3+V265</f>
        <v>16033.333333333334</v>
      </c>
      <c r="W269" s="143">
        <f>(W$277-W$265)/3+W265</f>
        <v>3.8000000000000003</v>
      </c>
      <c r="X269" s="203">
        <f t="shared" si="57"/>
        <v>4219.2982456140353</v>
      </c>
      <c r="Y269" s="16">
        <f>IF(Y271=0,W272,IF(Y271=1,(W271-W272)*Y272+W272,IF(Y271=2,(W270-W271)*Y272+W271,IF(Y271=3,(W269-W270)*Y272+W270,W269))))</f>
        <v>3.9166666666666665</v>
      </c>
      <c r="Z269" s="147">
        <f>(Z$277-Z$265)/3+Z265</f>
        <v>15200</v>
      </c>
      <c r="AA269" s="143">
        <f>(AA$277-AA$265)/3+AA265</f>
        <v>3.3000000000000003</v>
      </c>
      <c r="AB269" s="203">
        <f t="shared" si="58"/>
        <v>4606.060606060606</v>
      </c>
      <c r="AC269" s="16">
        <f>IF(AC271=0,AA272,IF(AC271=1,(AA271-AA272)*AC272+AA272,IF(AC271=2,(AA270-AA271)*AC272+AA271,IF(AC271=3,(AA269-AA270)*AC272+AA270,AA269))))</f>
        <v>3.2666666666666666</v>
      </c>
      <c r="AE269" s="23"/>
      <c r="AF269" s="23"/>
      <c r="AG269" s="23"/>
      <c r="AH269" s="23"/>
      <c r="AI269" s="23"/>
      <c r="AJ269" s="23"/>
      <c r="AK269" s="23"/>
      <c r="AL269" s="23"/>
    </row>
    <row r="270" spans="1:38" x14ac:dyDescent="0.25">
      <c r="A270" s="186"/>
      <c r="B270" s="252"/>
      <c r="C270" s="13">
        <f>C$1/(21-E$1)*(C$153-B269)</f>
        <v>1844.6280991735539</v>
      </c>
      <c r="D270" s="32">
        <f>(C270/P$1)^(1/1.3)*50+C$153+$C$2/2+$N$2/100*5</f>
        <v>25.947271880948328</v>
      </c>
      <c r="E270" s="153" t="s">
        <v>22</v>
      </c>
      <c r="F270" s="57">
        <v>14000</v>
      </c>
      <c r="G270" s="140">
        <f>(G$278-G$266)/3+G266</f>
        <v>5.5</v>
      </c>
      <c r="H270" s="194">
        <f t="shared" si="59"/>
        <v>2545.4545454545455</v>
      </c>
      <c r="I270" s="76">
        <f>$C270/I269</f>
        <v>358.18021343175803</v>
      </c>
      <c r="J270" s="57">
        <v>14000</v>
      </c>
      <c r="K270" s="140">
        <f>(K$278-K$266)/3+K266</f>
        <v>5.1833333333333336</v>
      </c>
      <c r="L270" s="194">
        <f t="shared" si="54"/>
        <v>2700.9646302250803</v>
      </c>
      <c r="M270" s="76">
        <f>$C270/M269</f>
        <v>371.40163070608469</v>
      </c>
      <c r="N270" s="57">
        <v>14000</v>
      </c>
      <c r="O270" s="140">
        <f>(O$278-O$266)/3+O266</f>
        <v>4.8666666666666663</v>
      </c>
      <c r="P270" s="194">
        <f t="shared" si="55"/>
        <v>2876.7123287671234</v>
      </c>
      <c r="Q270" s="76">
        <f>$C270/Q269</f>
        <v>385.63653641258969</v>
      </c>
      <c r="R270" s="57">
        <v>14000</v>
      </c>
      <c r="S270" s="140">
        <f>(S$278-S$266)/3+S266</f>
        <v>4.55</v>
      </c>
      <c r="T270" s="201">
        <f t="shared" si="56"/>
        <v>3076.9230769230771</v>
      </c>
      <c r="U270" s="76">
        <f>$C270/U269</f>
        <v>405.41276904913275</v>
      </c>
      <c r="V270" s="57">
        <v>14000</v>
      </c>
      <c r="W270" s="140">
        <f>(W$278-W$266)/3+W266</f>
        <v>4.0999999999999996</v>
      </c>
      <c r="X270" s="201">
        <f t="shared" si="57"/>
        <v>3414.6341463414637</v>
      </c>
      <c r="Y270" s="76">
        <f>$C270/Y269</f>
        <v>470.9688763847372</v>
      </c>
      <c r="Z270" s="57">
        <v>14000</v>
      </c>
      <c r="AA270" s="140">
        <f>(AA$278-AA$266)/3+AA266</f>
        <v>3.6166666666666667</v>
      </c>
      <c r="AB270" s="201">
        <f t="shared" si="58"/>
        <v>3870.9677419354839</v>
      </c>
      <c r="AC270" s="76">
        <f>$C270/AC269</f>
        <v>564.68207117557768</v>
      </c>
      <c r="AL270" s="23"/>
    </row>
    <row r="271" spans="1:38" x14ac:dyDescent="0.25">
      <c r="A271" s="186"/>
      <c r="B271" s="252"/>
      <c r="C271" s="13"/>
      <c r="D271" s="39">
        <f>IF(AND(D270&lt;F$5,C270&lt;F272),C270/F272*100,IF(AND(D270&lt;J$5,C270&lt;J272),C270/(F272-((D270-F$5)/(J$5-F$5))*(F272-J272))*100,IF(AND(D270&lt;N$5,C270&lt;N272),C270/(J272-((D270-J$5)/(N$5-J$5))*(J272-N272))*100,IF(AND(D270&lt;R$5,C270&lt;R272),C270/(N272-((D270-N$5)/(R$5-N$5))*(N272-R272))*100,IF(AND(D270&lt;V$5,C274&lt;V272),C270/(R272-((D270-R$5)/(V$5-R$5))*(R272-V272))*100,100)))))</f>
        <v>27.701479501947169</v>
      </c>
      <c r="E271" s="153" t="s">
        <v>23</v>
      </c>
      <c r="F271" s="57">
        <v>11200</v>
      </c>
      <c r="G271" s="140">
        <f>(G$279-G$267)/3+G267</f>
        <v>5.8999999999999995</v>
      </c>
      <c r="H271" s="194">
        <f t="shared" si="59"/>
        <v>1898.305084745763</v>
      </c>
      <c r="I271" s="190">
        <f>IF($C270&gt;F270,3,IF($C270&gt;F271,2,IF($C270&gt;F272,1,0)))</f>
        <v>0</v>
      </c>
      <c r="J271" s="57">
        <v>11200</v>
      </c>
      <c r="K271" s="140">
        <f>(K$279-K$267)/3+K267</f>
        <v>5.583333333333333</v>
      </c>
      <c r="L271" s="194">
        <f t="shared" si="54"/>
        <v>2005.9701492537315</v>
      </c>
      <c r="M271" s="190">
        <f>IF($C270&gt;J270,3,IF($C270&gt;J271,2,IF($C270&gt;J272,1,0)))</f>
        <v>0</v>
      </c>
      <c r="N271" s="57">
        <v>11200</v>
      </c>
      <c r="O271" s="140">
        <f>(O$279-O$267)/3+O267</f>
        <v>5.3166666666666664</v>
      </c>
      <c r="P271" s="194">
        <f t="shared" si="55"/>
        <v>2106.5830721003135</v>
      </c>
      <c r="Q271" s="190">
        <f>IF($C270&gt;N270,3,IF($C270&gt;N271,2,IF($C270&gt;N272,1,0)))</f>
        <v>0</v>
      </c>
      <c r="R271" s="57">
        <v>11200</v>
      </c>
      <c r="S271" s="140">
        <f>(S$279-S$267)/3+S267</f>
        <v>5.0166666666666666</v>
      </c>
      <c r="T271" s="201">
        <f t="shared" si="56"/>
        <v>2232.5581395348836</v>
      </c>
      <c r="U271" s="190">
        <f>IF($C270&gt;R270,3,IF($C270&gt;R271,2,IF($C270&gt;R272,1,0)))</f>
        <v>0</v>
      </c>
      <c r="V271" s="57">
        <v>11200</v>
      </c>
      <c r="W271" s="140">
        <f>(W$279-W$267)/3+W267</f>
        <v>4.416666666666667</v>
      </c>
      <c r="X271" s="201">
        <f t="shared" si="57"/>
        <v>2535.8490566037735</v>
      </c>
      <c r="Y271" s="190">
        <f>IF($C270&gt;V270,3,IF($C270&gt;V271,2,IF($C270&gt;V272,1,0)))</f>
        <v>0</v>
      </c>
      <c r="Z271" s="57">
        <v>11200</v>
      </c>
      <c r="AA271" s="140">
        <f>(AA$279-AA$267)/3+AA267</f>
        <v>3.8166666666666669</v>
      </c>
      <c r="AB271" s="201">
        <f t="shared" si="58"/>
        <v>2934.4978165938865</v>
      </c>
      <c r="AC271" s="189">
        <f>IF($C270&gt;Z270,3,IF($C270&gt;Z271,2,IF($C270&gt;Z272,1,0)))</f>
        <v>0</v>
      </c>
      <c r="AL271" s="23"/>
    </row>
    <row r="272" spans="1:38" ht="15.75" thickBot="1" x14ac:dyDescent="0.3">
      <c r="A272" s="186"/>
      <c r="B272" s="253"/>
      <c r="C272" s="14"/>
      <c r="D272" s="33">
        <f>C270/D269</f>
        <v>359.39214313586479</v>
      </c>
      <c r="E272" s="154" t="s">
        <v>7</v>
      </c>
      <c r="F272" s="148">
        <f>(F$280-F$268)/3+F268</f>
        <v>6700</v>
      </c>
      <c r="G272" s="144">
        <f>(G$280-G$268)/3+G268</f>
        <v>5.15</v>
      </c>
      <c r="H272" s="195">
        <f t="shared" si="59"/>
        <v>1300.9708737864078</v>
      </c>
      <c r="I272" s="191">
        <f>IF(I271=1,($C270-F272)/(F271-F272),IF(I271=2,($C270-F271)/(F270-F271),IF(I271=3,($C270-F270)/(F269-F270),0)))</f>
        <v>0</v>
      </c>
      <c r="J272" s="148">
        <f>(J$280-J$268)/3+J268</f>
        <v>6266.666666666667</v>
      </c>
      <c r="K272" s="144">
        <f>(K$280-K$268)/3+K268</f>
        <v>4.9666666666666668</v>
      </c>
      <c r="L272" s="195">
        <f t="shared" si="54"/>
        <v>1261.744966442953</v>
      </c>
      <c r="M272" s="191">
        <f>IF(M271=1,($C270-J272)/(J271-J272),IF(M271=2,($C270-J271)/(J270-J271),IF(M271=3,($C270-J270)/(J269-J270),0)))</f>
        <v>0</v>
      </c>
      <c r="N272" s="148">
        <f>(N$280-N$268)/3+N268</f>
        <v>5833.333333333333</v>
      </c>
      <c r="O272" s="144">
        <f>(O$280-O$268)/3+O268</f>
        <v>4.7833333333333332</v>
      </c>
      <c r="P272" s="195">
        <f t="shared" si="55"/>
        <v>1219.5121951219512</v>
      </c>
      <c r="Q272" s="191">
        <f>IF(Q271=1,($C270-N272)/(N271-N272),IF(Q271=2,($C270-N271)/(N270-N271),IF(Q271=3,($C270-N270)/(N269-N270),0)))</f>
        <v>0</v>
      </c>
      <c r="R272" s="148">
        <f>(R$280-R$268)/3+R268</f>
        <v>5400</v>
      </c>
      <c r="S272" s="144">
        <f>(S$280-S$268)/3+S268</f>
        <v>4.55</v>
      </c>
      <c r="T272" s="204">
        <f t="shared" si="56"/>
        <v>1186.8131868131868</v>
      </c>
      <c r="U272" s="191">
        <f>IF(U271=1,($C270-R272)/(R271-R272),IF(U271=2,($C270-R271)/(R270-R271),IF(U271=3,($C270-R270)/(R269-R270),0)))</f>
        <v>0</v>
      </c>
      <c r="V272" s="148">
        <f>(V$280-V$268)/3+V268</f>
        <v>5233.333333333333</v>
      </c>
      <c r="W272" s="144">
        <f>(W$280-W$268)/3+W268</f>
        <v>3.9166666666666665</v>
      </c>
      <c r="X272" s="204">
        <f t="shared" si="57"/>
        <v>1336.1702127659573</v>
      </c>
      <c r="Y272" s="191">
        <f>IF(Y271=1,($C270-V272)/(V271-V272),IF(Y271=2,($C270-V271)/(V270-V271),IF(Y271=3,($C270-V270)/(V269-V270),0)))</f>
        <v>0</v>
      </c>
      <c r="Z272" s="148">
        <f>(Z$280-Z$268)/3+Z268</f>
        <v>5066.666666666667</v>
      </c>
      <c r="AA272" s="144">
        <f>(AA$280-AA$268)/3+AA268</f>
        <v>3.2666666666666666</v>
      </c>
      <c r="AB272" s="204">
        <f t="shared" si="58"/>
        <v>1551.0204081632655</v>
      </c>
      <c r="AC272" s="191">
        <f>IF(AC271=1,($C270-Z272)/(Z271-Z272),IF(AC271=2,($C270-Z271)/(Z270-Z271),IF(AC271=3,($C270-Z270)/(Z269-Z270),0)))</f>
        <v>0</v>
      </c>
      <c r="AL272" s="23"/>
    </row>
    <row r="273" spans="1:38" x14ac:dyDescent="0.25">
      <c r="A273" s="186"/>
      <c r="B273" s="251">
        <v>14</v>
      </c>
      <c r="C273" s="34"/>
      <c r="D273" s="31">
        <f>IF(D274&gt;V$5,(1-(D274-V$5)/(Z$5-V$5))*(Y273-AC273)+AC273,IF(D274&gt;R$5,(1-(D274-R$5)/(V$5-R$5))*(U273-Y273)+Y273,IF(D274&gt;N$5,(1-(D274-N$5)/(R$5-N$5))*(Q273-U273)+U273,IF(D274&gt;J$5,(1-(D274-J$5)/(N$5-J$5))*(M273-Q273)+Q273,IF(D274&gt;F$5,(1-(D274-F$5)/(J$5-F$5))*(I273-M273)+M273,I273)))))</f>
        <v>5.1495546333091955</v>
      </c>
      <c r="E273" s="152" t="s">
        <v>6</v>
      </c>
      <c r="F273" s="147">
        <f>(F$277-F$265)/3+F269</f>
        <v>18033.333333333336</v>
      </c>
      <c r="G273" s="143">
        <f>(G$277-G$265)/3+G269</f>
        <v>5.3166666666666664</v>
      </c>
      <c r="H273" s="193">
        <f t="shared" si="59"/>
        <v>3391.8495297805648</v>
      </c>
      <c r="I273" s="16">
        <f>IF(I275=0,G276,IF(I275=1,(G275-G276)*I276+G276,IF(I275=2,(G274-G275)*I276+G275,IF(I275=3,(G273-G274)*I276+G274,G273))))</f>
        <v>5.15</v>
      </c>
      <c r="J273" s="147">
        <f>(J$277-J$265)/3+J269</f>
        <v>17733.333333333336</v>
      </c>
      <c r="K273" s="143">
        <f>(K$277-K$265)/3+K269</f>
        <v>4.9666666666666668</v>
      </c>
      <c r="L273" s="193">
        <f t="shared" si="54"/>
        <v>3570.4697986577185</v>
      </c>
      <c r="M273" s="16">
        <f>IF(M275=0,K276,IF(M275=1,(K275-K276)*M276+K276,IF(M275=2,(K274-K275)*M276+K275,IF(M275=3,(K273-K274)*M276+K274,K273))))</f>
        <v>5.0333333333333332</v>
      </c>
      <c r="N273" s="147">
        <f>(N$277-N$265)/3+N269</f>
        <v>17466.666666666664</v>
      </c>
      <c r="O273" s="143">
        <f>(O$277-O$265)/3+O269</f>
        <v>4.6499999999999995</v>
      </c>
      <c r="P273" s="193">
        <f t="shared" si="55"/>
        <v>3756.2724014336918</v>
      </c>
      <c r="Q273" s="16">
        <f>IF(Q275=0,O276,IF(Q275=1,(O275-O276)*Q276+O276,IF(Q275=2,(O274-O275)*Q276+O275,IF(Q275=3,(O273-O274)*Q276+O274,O273))))</f>
        <v>4.9166666666666661</v>
      </c>
      <c r="R273" s="147">
        <f>(R$277-R$265)/3+R269</f>
        <v>17266.666666666664</v>
      </c>
      <c r="S273" s="143">
        <f>(S$277-S$265)/3+S269</f>
        <v>4.3999999999999995</v>
      </c>
      <c r="T273" s="203">
        <f t="shared" si="56"/>
        <v>3924.242424242424</v>
      </c>
      <c r="U273" s="16">
        <f>IF(U275=0,S276,IF(U275=1,(S275-S276)*U276+S276,IF(U275=2,(S274-S275)*U276+S275,IF(U275=3,(S273-S274)*U276+S274,S273))))</f>
        <v>4.75</v>
      </c>
      <c r="V273" s="147">
        <f>(V$277-V$265)/3+V269</f>
        <v>16466.666666666668</v>
      </c>
      <c r="W273" s="143">
        <f>(W$277-W$265)/3+W269</f>
        <v>3.9000000000000004</v>
      </c>
      <c r="X273" s="203">
        <f t="shared" si="57"/>
        <v>4222.2222222222217</v>
      </c>
      <c r="Y273" s="16">
        <f>IF(Y275=0,W276,IF(Y275=1,(W275-W276)*Y276+W276,IF(Y275=2,(W274-W275)*Y276+W275,IF(Y275=3,(W273-W274)*Y276+W274,W273))))</f>
        <v>4.1333333333333329</v>
      </c>
      <c r="Z273" s="147">
        <f>(Z$277-Z$265)/3+Z269</f>
        <v>15600</v>
      </c>
      <c r="AA273" s="143">
        <f>(AA$277-AA$265)/3+AA269</f>
        <v>3.4000000000000004</v>
      </c>
      <c r="AB273" s="203">
        <f t="shared" si="58"/>
        <v>4588.2352941176468</v>
      </c>
      <c r="AC273" s="16">
        <f>IF(AC275=0,AA276,IF(AC275=1,(AA275-AA276)*AC276+AA276,IF(AC275=2,(AA274-AA275)*AC276+AA275,IF(AC275=3,(AA273-AA274)*AC276+AA274,AA273))))</f>
        <v>3.4833333333333334</v>
      </c>
      <c r="AE273" s="23"/>
      <c r="AF273" s="23"/>
      <c r="AG273" s="23"/>
      <c r="AH273" s="23"/>
      <c r="AI273" s="23"/>
      <c r="AJ273" s="23"/>
      <c r="AK273" s="23"/>
      <c r="AL273" s="23"/>
    </row>
    <row r="274" spans="1:38" x14ac:dyDescent="0.25">
      <c r="A274" s="186"/>
      <c r="B274" s="252"/>
      <c r="C274" s="13">
        <f>C$1/(21-E$1)*(C$153-B273)</f>
        <v>1537.1900826446281</v>
      </c>
      <c r="D274" s="32">
        <f>(C274/P$1)^(1/1.3)*50+C$153+$C$2/2+$N$2/100*5</f>
        <v>25.038174287783274</v>
      </c>
      <c r="E274" s="153" t="s">
        <v>22</v>
      </c>
      <c r="F274" s="57">
        <v>14000</v>
      </c>
      <c r="G274" s="140">
        <f>(G$278-G$266)/3+G270</f>
        <v>5.5</v>
      </c>
      <c r="H274" s="194">
        <f t="shared" si="59"/>
        <v>2545.4545454545455</v>
      </c>
      <c r="I274" s="76">
        <f>$C274/I273</f>
        <v>298.48351119313168</v>
      </c>
      <c r="J274" s="57">
        <v>14000</v>
      </c>
      <c r="K274" s="140">
        <f>(K$278-K$266)/3+K270</f>
        <v>5.2166666666666668</v>
      </c>
      <c r="L274" s="194">
        <f t="shared" si="54"/>
        <v>2683.7060702875397</v>
      </c>
      <c r="M274" s="76">
        <f>$C274/M273</f>
        <v>305.40200317442941</v>
      </c>
      <c r="N274" s="57">
        <v>14000</v>
      </c>
      <c r="O274" s="140">
        <f>(O$278-O$266)/3+O270</f>
        <v>4.9333333333333327</v>
      </c>
      <c r="P274" s="194">
        <f t="shared" si="55"/>
        <v>2837.8378378378384</v>
      </c>
      <c r="Q274" s="76">
        <f>$C274/Q273</f>
        <v>312.64883036839899</v>
      </c>
      <c r="R274" s="57">
        <v>14000</v>
      </c>
      <c r="S274" s="140">
        <f>(S$278-S$266)/3+S270</f>
        <v>4.6499999999999995</v>
      </c>
      <c r="T274" s="201">
        <f t="shared" si="56"/>
        <v>3010.7526881720432</v>
      </c>
      <c r="U274" s="76">
        <f>$C274/U273</f>
        <v>323.61896476729015</v>
      </c>
      <c r="V274" s="57">
        <v>14000</v>
      </c>
      <c r="W274" s="140">
        <f>(W$278-W$266)/3+W270</f>
        <v>4.1999999999999993</v>
      </c>
      <c r="X274" s="201">
        <f t="shared" si="57"/>
        <v>3333.3333333333339</v>
      </c>
      <c r="Y274" s="76">
        <f>$C274/Y273</f>
        <v>371.90082644628103</v>
      </c>
      <c r="Z274" s="57">
        <v>14000</v>
      </c>
      <c r="AA274" s="140">
        <f>(AA$278-AA$266)/3+AA270</f>
        <v>3.7333333333333334</v>
      </c>
      <c r="AB274" s="201">
        <f t="shared" si="58"/>
        <v>3750</v>
      </c>
      <c r="AC274" s="76">
        <f>$C274/AC273</f>
        <v>441.29858831903198</v>
      </c>
      <c r="AL274" s="23"/>
    </row>
    <row r="275" spans="1:38" x14ac:dyDescent="0.25">
      <c r="A275" s="186"/>
      <c r="B275" s="252"/>
      <c r="C275" s="13"/>
      <c r="D275" s="39">
        <f>IF(AND(D274&lt;F$5,C274&lt;F276),C274/F276*100,IF(AND(D274&lt;J$5,C274&lt;J276),C274/(F276-((D274-F$5)/(J$5-F$5))*(F276-J276))*100,IF(AND(D274&lt;N$5,C274&lt;N276),C274/(J276-((D274-J$5)/(N$5-J$5))*(J276-N276))*100,IF(AND(D274&lt;R$5,C274&lt;R276),C274/(N276-((D274-N$5)/(R$5-N$5))*(N276-R276))*100,IF(AND(D274&lt;V$5,C278&lt;V276),C274/(R276-((D274-R$5)/(V$5-R$5))*(R276-V276))*100,100)))))</f>
        <v>22.611660321439214</v>
      </c>
      <c r="E275" s="153" t="s">
        <v>23</v>
      </c>
      <c r="F275" s="57">
        <v>11200</v>
      </c>
      <c r="G275" s="140">
        <f>(G$279-G$267)/3+G271</f>
        <v>5.9499999999999993</v>
      </c>
      <c r="H275" s="194">
        <f t="shared" si="59"/>
        <v>1882.3529411764707</v>
      </c>
      <c r="I275" s="190">
        <f>IF($C274&gt;F274,3,IF($C274&gt;F275,2,IF($C274&gt;F276,1,0)))</f>
        <v>0</v>
      </c>
      <c r="J275" s="57">
        <v>11200</v>
      </c>
      <c r="K275" s="140">
        <f>(K$279-K$267)/3+K271</f>
        <v>5.6166666666666663</v>
      </c>
      <c r="L275" s="194">
        <f t="shared" si="54"/>
        <v>1994.06528189911</v>
      </c>
      <c r="M275" s="190">
        <f>IF($C274&gt;J274,3,IF($C274&gt;J275,2,IF($C274&gt;J276,1,0)))</f>
        <v>0</v>
      </c>
      <c r="N275" s="57">
        <v>11200</v>
      </c>
      <c r="O275" s="140">
        <f>(O$279-O$267)/3+O271</f>
        <v>5.3833333333333329</v>
      </c>
      <c r="P275" s="194">
        <f t="shared" si="55"/>
        <v>2080.4953560371519</v>
      </c>
      <c r="Q275" s="190">
        <f>IF($C274&gt;N274,3,IF($C274&gt;N275,2,IF($C274&gt;N276,1,0)))</f>
        <v>0</v>
      </c>
      <c r="R275" s="57">
        <v>11200</v>
      </c>
      <c r="S275" s="140">
        <f>(S$279-S$267)/3+S271</f>
        <v>5.1333333333333329</v>
      </c>
      <c r="T275" s="201">
        <f t="shared" si="56"/>
        <v>2181.818181818182</v>
      </c>
      <c r="U275" s="190">
        <f>IF($C274&gt;R274,3,IF($C274&gt;R275,2,IF($C274&gt;R276,1,0)))</f>
        <v>0</v>
      </c>
      <c r="V275" s="57">
        <v>11200</v>
      </c>
      <c r="W275" s="140">
        <f>(W$279-W$267)/3+W271</f>
        <v>4.5333333333333341</v>
      </c>
      <c r="X275" s="201">
        <f t="shared" si="57"/>
        <v>2470.5882352941171</v>
      </c>
      <c r="Y275" s="190">
        <f>IF($C274&gt;V274,3,IF($C274&gt;V275,2,IF($C274&gt;V276,1,0)))</f>
        <v>0</v>
      </c>
      <c r="Z275" s="57">
        <v>11200</v>
      </c>
      <c r="AA275" s="140">
        <f>(AA$279-AA$267)/3+AA271</f>
        <v>3.9333333333333336</v>
      </c>
      <c r="AB275" s="201">
        <f t="shared" si="58"/>
        <v>2847.4576271186438</v>
      </c>
      <c r="AC275" s="189">
        <f>IF($C274&gt;Z274,3,IF($C274&gt;Z275,2,IF($C274&gt;Z276,1,0)))</f>
        <v>0</v>
      </c>
      <c r="AL275" s="23"/>
    </row>
    <row r="276" spans="1:38" ht="15.75" thickBot="1" x14ac:dyDescent="0.3">
      <c r="A276" s="186"/>
      <c r="B276" s="253"/>
      <c r="C276" s="35"/>
      <c r="D276" s="33">
        <f>C274/D273</f>
        <v>298.50932597190496</v>
      </c>
      <c r="E276" s="154" t="s">
        <v>7</v>
      </c>
      <c r="F276" s="148">
        <f>(F$280-F$268)/3+F272</f>
        <v>6800</v>
      </c>
      <c r="G276" s="144">
        <f>(G$280-G$268)/3+G272</f>
        <v>5.15</v>
      </c>
      <c r="H276" s="195">
        <f t="shared" si="59"/>
        <v>1320.3883495145631</v>
      </c>
      <c r="I276" s="191">
        <f>IF(I275=1,($C274-F276)/(F275-F276),IF(I275=2,($C274-F275)/(F274-F275),IF(I275=3,($C274-F274)/(F273-F274),0)))</f>
        <v>0</v>
      </c>
      <c r="J276" s="148">
        <f>(J$280-J$268)/3+J272</f>
        <v>6333.3333333333339</v>
      </c>
      <c r="K276" s="144">
        <f>(K$280-K$268)/3+K272</f>
        <v>5.0333333333333332</v>
      </c>
      <c r="L276" s="195">
        <f t="shared" si="54"/>
        <v>1258.2781456953644</v>
      </c>
      <c r="M276" s="191">
        <f>IF(M275=1,($C274-J276)/(J275-J276),IF(M275=2,($C274-J275)/(J274-J275),IF(M275=3,($C274-J274)/(J273-J274),0)))</f>
        <v>0</v>
      </c>
      <c r="N276" s="148">
        <f>(N$280-N$268)/3+N272</f>
        <v>5866.6666666666661</v>
      </c>
      <c r="O276" s="144">
        <f>(O$280-O$268)/3+O272</f>
        <v>4.9166666666666661</v>
      </c>
      <c r="P276" s="195">
        <f t="shared" si="55"/>
        <v>1193.2203389830509</v>
      </c>
      <c r="Q276" s="191">
        <f>IF(Q275=1,($C274-N276)/(N275-N276),IF(Q275=2,($C274-N275)/(N274-N275),IF(Q275=3,($C274-N274)/(N273-N274),0)))</f>
        <v>0</v>
      </c>
      <c r="R276" s="148">
        <f>(R$280-R$268)/3+R272</f>
        <v>5400</v>
      </c>
      <c r="S276" s="144">
        <f>(S$280-S$268)/3+S272</f>
        <v>4.75</v>
      </c>
      <c r="T276" s="204">
        <f t="shared" si="56"/>
        <v>1136.8421052631579</v>
      </c>
      <c r="U276" s="191">
        <f>IF(U275=1,($C274-R276)/(R275-R276),IF(U275=2,($C274-R275)/(R274-R275),IF(U275=3,($C274-R274)/(R273-R274),0)))</f>
        <v>0</v>
      </c>
      <c r="V276" s="148">
        <f>(V$280-V$268)/3+V272</f>
        <v>5266.6666666666661</v>
      </c>
      <c r="W276" s="144">
        <f>(W$280-W$268)/3+W272</f>
        <v>4.1333333333333329</v>
      </c>
      <c r="X276" s="204">
        <f t="shared" si="57"/>
        <v>1274.1935483870968</v>
      </c>
      <c r="Y276" s="191">
        <f>IF(Y275=1,($C274-V276)/(V275-V276),IF(Y275=2,($C274-V275)/(V274-V275),IF(Y275=3,($C274-V274)/(V273-V274),0)))</f>
        <v>0</v>
      </c>
      <c r="Z276" s="148">
        <f>(Z$280-Z$268)/3+Z272</f>
        <v>5133.3333333333339</v>
      </c>
      <c r="AA276" s="144">
        <f>(AA$280-AA$268)/3+AA272</f>
        <v>3.4833333333333334</v>
      </c>
      <c r="AB276" s="204">
        <f t="shared" si="58"/>
        <v>1473.6842105263158</v>
      </c>
      <c r="AC276" s="191">
        <f>IF(AC275=1,($C274-Z276)/(Z275-Z276),IF(AC275=2,($C274-Z275)/(Z274-Z275),IF(AC275=3,($C274-Z274)/(Z273-Z274),0)))</f>
        <v>0</v>
      </c>
      <c r="AL276" s="23"/>
    </row>
    <row r="277" spans="1:38" x14ac:dyDescent="0.25">
      <c r="A277" s="186"/>
      <c r="B277" s="251">
        <v>15</v>
      </c>
      <c r="C277" s="25"/>
      <c r="D277" s="31">
        <f>IF(D278&gt;V$5,(1-(D278-V$5)/(Z$5-V$5))*(Y277-AC277)+AC277,IF(D278&gt;R$5,(1-(D278-R$5)/(V$5-R$5))*(U277-Y277)+Y277,IF(D278&gt;N$5,(1-(D278-N$5)/(R$5-N$5))*(Q277-U277)+U277,IF(D278&gt;J$5,(1-(D278-J$5)/(N$5-J$5))*(M277-Q277)+Q277,IF(D278&gt;F$5,(1-(D278-F$5)/(J$5-F$5))*(I277-M277)+M277,I277)))))</f>
        <v>5.15</v>
      </c>
      <c r="E277" s="152" t="s">
        <v>6</v>
      </c>
      <c r="F277" s="56">
        <v>18500</v>
      </c>
      <c r="G277" s="94">
        <v>5.35</v>
      </c>
      <c r="H277" s="193">
        <f t="shared" si="59"/>
        <v>3457.9439252336451</v>
      </c>
      <c r="I277" s="16">
        <f>IF(I279=0,G280,IF(I279=1,(G279-G280)*I280+G280,IF(I279=2,(G278-G279)*I280+G279,IF(I279=3,(G277-G278)*I280+G278,G277))))</f>
        <v>5.15</v>
      </c>
      <c r="J277" s="56">
        <v>18200</v>
      </c>
      <c r="K277" s="4">
        <v>5</v>
      </c>
      <c r="L277" s="193">
        <f t="shared" si="54"/>
        <v>3640</v>
      </c>
      <c r="M277" s="16">
        <f>IF(M279=0,K280,IF(M279=1,(K279-K280)*M280+K280,IF(M279=2,(K278-K279)*M280+K279,IF(M279=3,(K277-K278)*M280+K278,K277))))</f>
        <v>5.0999999999999996</v>
      </c>
      <c r="N277" s="56">
        <v>17900</v>
      </c>
      <c r="O277" s="4">
        <v>4.75</v>
      </c>
      <c r="P277" s="193">
        <f t="shared" si="55"/>
        <v>3768.4210526315787</v>
      </c>
      <c r="Q277" s="16">
        <f>IF(Q279=0,O280,IF(Q279=1,(O279-O280)*Q280+O280,IF(Q279=2,(O278-O279)*Q280+O279,IF(Q279=3,(O277-O278)*Q280+O278,O277))))</f>
        <v>5.05</v>
      </c>
      <c r="R277" s="56">
        <v>17700</v>
      </c>
      <c r="S277" s="4">
        <v>4.5</v>
      </c>
      <c r="T277" s="203">
        <f t="shared" si="56"/>
        <v>3933.3333333333335</v>
      </c>
      <c r="U277" s="16">
        <f>IF(U279=0,S280,IF(U279=1,(S279-S280)*U280+S280,IF(U279=2,(S278-S279)*U280+S279,IF(U279=3,(S277-S278)*U280+S278,S277))))</f>
        <v>4.95</v>
      </c>
      <c r="V277" s="56">
        <v>16900</v>
      </c>
      <c r="W277" s="4">
        <v>4</v>
      </c>
      <c r="X277" s="203">
        <f t="shared" si="57"/>
        <v>4225</v>
      </c>
      <c r="Y277" s="16">
        <f>IF(Y279=0,W280,IF(Y279=1,(W279-W280)*Y280+W280,IF(Y279=2,(W278-W279)*Y280+W279,IF(Y279=3,(W277-W278)*Y280+W278,W277))))</f>
        <v>4.3499999999999996</v>
      </c>
      <c r="Z277" s="56">
        <v>16000</v>
      </c>
      <c r="AA277" s="4">
        <v>3.5</v>
      </c>
      <c r="AB277" s="203">
        <f t="shared" si="58"/>
        <v>4571.4285714285716</v>
      </c>
      <c r="AC277" s="16">
        <f>IF(AC279=0,AA280,IF(AC279=1,(AA279-AA280)*AC280+AA280,IF(AC279=2,(AA278-AA279)*AC280+AA279,IF(AC279=3,(AA277-AA278)*AC280+AA278,AA277))))</f>
        <v>3.7</v>
      </c>
      <c r="AE277" s="23"/>
      <c r="AF277" s="23"/>
      <c r="AG277" s="23"/>
      <c r="AH277" s="23"/>
      <c r="AI277" s="23"/>
      <c r="AJ277" s="23"/>
      <c r="AK277" s="23"/>
      <c r="AL277" s="23"/>
    </row>
    <row r="278" spans="1:38" x14ac:dyDescent="0.25">
      <c r="A278" s="186"/>
      <c r="B278" s="252"/>
      <c r="C278" s="13">
        <f>C$1/(21-E$1)*(C$153-B277)</f>
        <v>1229.7520661157025</v>
      </c>
      <c r="D278" s="32">
        <f>(C278/P$1)^(1/1.3)*50+C$153+$C$2/2+$N$2/100*5</f>
        <v>24.085802379136609</v>
      </c>
      <c r="E278" s="153" t="s">
        <v>22</v>
      </c>
      <c r="F278" s="57">
        <v>14000</v>
      </c>
      <c r="G278" s="91">
        <v>5.5</v>
      </c>
      <c r="H278" s="194">
        <f t="shared" si="59"/>
        <v>2545.4545454545455</v>
      </c>
      <c r="I278" s="76">
        <f>$C278/I277</f>
        <v>238.78680895450532</v>
      </c>
      <c r="J278" s="57">
        <v>14000</v>
      </c>
      <c r="K278" s="6">
        <v>5.25</v>
      </c>
      <c r="L278" s="194">
        <f t="shared" si="54"/>
        <v>2666.6666666666665</v>
      </c>
      <c r="M278" s="76">
        <f>$C278/M277</f>
        <v>241.12785610111817</v>
      </c>
      <c r="N278" s="57">
        <v>14000</v>
      </c>
      <c r="O278" s="6">
        <v>5</v>
      </c>
      <c r="P278" s="194">
        <f t="shared" si="55"/>
        <v>2800</v>
      </c>
      <c r="Q278" s="76">
        <f>$C278/Q277</f>
        <v>243.51526061697081</v>
      </c>
      <c r="R278" s="57">
        <v>14000</v>
      </c>
      <c r="S278" s="6">
        <v>4.75</v>
      </c>
      <c r="T278" s="201">
        <f t="shared" si="56"/>
        <v>2947.3684210526317</v>
      </c>
      <c r="U278" s="76">
        <f>$C278/U277</f>
        <v>248.43476083145504</v>
      </c>
      <c r="V278" s="57">
        <v>14000</v>
      </c>
      <c r="W278" s="6">
        <v>4.3</v>
      </c>
      <c r="X278" s="201">
        <f t="shared" si="57"/>
        <v>3255.8139534883721</v>
      </c>
      <c r="Y278" s="76">
        <f>$C278/Y277</f>
        <v>282.70162439441441</v>
      </c>
      <c r="Z278" s="57">
        <v>14000</v>
      </c>
      <c r="AA278" s="6">
        <v>3.85</v>
      </c>
      <c r="AB278" s="201">
        <f t="shared" si="58"/>
        <v>3636.3636363636365</v>
      </c>
      <c r="AC278" s="76">
        <f>$C278/AC277</f>
        <v>332.36542327451417</v>
      </c>
      <c r="AL278" s="23"/>
    </row>
    <row r="279" spans="1:38" x14ac:dyDescent="0.25">
      <c r="A279" s="186"/>
      <c r="B279" s="252"/>
      <c r="C279" s="13"/>
      <c r="D279" s="39">
        <f>IF(AND(D278&lt;F$5,C278&lt;F280),C278/F280*100,IF(AND(D278&lt;J$5,C278&lt;J280),C278/(F280-((D278-F$5)/(J$5-F$5))*(F280-J280))*100,IF(AND(D278&lt;N$5,C278&lt;N280),C278/(J280-((D278-J$5)/(N$5-J$5))*(J280-N280))*100,IF(AND(D278&lt;R$5,C278&lt;R280),C278/(N280-((D278-N$5)/(R$5-N$5))*(N280-R280))*100,IF(AND(D278&lt;V$5,C282&lt;V280),C278/(R280-((D278-R$5)/(V$5-R$5))*(R280-V280))*100,100)))))</f>
        <v>17.822493711821778</v>
      </c>
      <c r="E279" s="153" t="s">
        <v>23</v>
      </c>
      <c r="F279" s="57">
        <v>11200</v>
      </c>
      <c r="G279" s="91">
        <v>6</v>
      </c>
      <c r="H279" s="194">
        <f t="shared" si="59"/>
        <v>1866.6666666666667</v>
      </c>
      <c r="I279" s="190">
        <f>IF($C278&gt;F278,3,IF($C278&gt;F279,2,IF($C278&gt;F280,1,0)))</f>
        <v>0</v>
      </c>
      <c r="J279" s="57">
        <v>11200</v>
      </c>
      <c r="K279" s="6">
        <v>5.65</v>
      </c>
      <c r="L279" s="194">
        <f t="shared" si="54"/>
        <v>1982.3008849557521</v>
      </c>
      <c r="M279" s="190">
        <f>IF($C278&gt;J278,3,IF($C278&gt;J279,2,IF($C278&gt;J280,1,0)))</f>
        <v>0</v>
      </c>
      <c r="N279" s="57">
        <v>11200</v>
      </c>
      <c r="O279" s="6">
        <v>5.45</v>
      </c>
      <c r="P279" s="194">
        <f t="shared" si="55"/>
        <v>2055.0458715596328</v>
      </c>
      <c r="Q279" s="190">
        <f>IF($C278&gt;N278,3,IF($C278&gt;N279,2,IF($C278&gt;N280,1,0)))</f>
        <v>0</v>
      </c>
      <c r="R279" s="57">
        <v>11200</v>
      </c>
      <c r="S279" s="6">
        <v>5.25</v>
      </c>
      <c r="T279" s="201">
        <f t="shared" si="56"/>
        <v>2133.3333333333335</v>
      </c>
      <c r="U279" s="190">
        <f>IF($C278&gt;R278,3,IF($C278&gt;R279,2,IF($C278&gt;R280,1,0)))</f>
        <v>0</v>
      </c>
      <c r="V279" s="57">
        <v>11200</v>
      </c>
      <c r="W279" s="6">
        <v>4.6500000000000004</v>
      </c>
      <c r="X279" s="201">
        <f t="shared" si="57"/>
        <v>2408.6021505376343</v>
      </c>
      <c r="Y279" s="190">
        <f>IF($C278&gt;V278,3,IF($C278&gt;V279,2,IF($C278&gt;V280,1,0)))</f>
        <v>0</v>
      </c>
      <c r="Z279" s="57">
        <v>11200</v>
      </c>
      <c r="AA279" s="6">
        <v>4.05</v>
      </c>
      <c r="AB279" s="201">
        <f t="shared" si="58"/>
        <v>2765.4320987654323</v>
      </c>
      <c r="AC279" s="189">
        <f>IF($C278&gt;Z278,3,IF($C278&gt;Z279,2,IF($C278&gt;Z280,1,0)))</f>
        <v>0</v>
      </c>
      <c r="AL279" s="23"/>
    </row>
    <row r="280" spans="1:38" ht="15.75" thickBot="1" x14ac:dyDescent="0.3">
      <c r="A280" s="186"/>
      <c r="B280" s="253"/>
      <c r="C280" s="14"/>
      <c r="D280" s="33">
        <f>C278/D277</f>
        <v>238.78680895450532</v>
      </c>
      <c r="E280" s="154" t="s">
        <v>7</v>
      </c>
      <c r="F280" s="58">
        <v>6900</v>
      </c>
      <c r="G280" s="93">
        <v>5.15</v>
      </c>
      <c r="H280" s="195">
        <f t="shared" si="59"/>
        <v>1339.8058252427184</v>
      </c>
      <c r="I280" s="191">
        <f>IF(I279=1,($C278-F280)/(F279-F280),IF(I279=2,($C278-F279)/(F278-F279),IF(I279=3,($C278-F278)/(F277-F278),0)))</f>
        <v>0</v>
      </c>
      <c r="J280" s="58">
        <v>6400</v>
      </c>
      <c r="K280" s="8">
        <v>5.0999999999999996</v>
      </c>
      <c r="L280" s="195">
        <f t="shared" si="54"/>
        <v>1254.9019607843138</v>
      </c>
      <c r="M280" s="191">
        <f>IF(M279=1,($C278-J280)/(J279-J280),IF(M279=2,($C278-J279)/(J278-J279),IF(M279=3,($C278-J278)/(J277-J278),0)))</f>
        <v>0</v>
      </c>
      <c r="N280" s="58">
        <v>5900</v>
      </c>
      <c r="O280" s="8">
        <v>5.05</v>
      </c>
      <c r="P280" s="195">
        <f t="shared" si="55"/>
        <v>1168.3168316831684</v>
      </c>
      <c r="Q280" s="191">
        <f>IF(Q279=1,($C278-N280)/(N279-N280),IF(Q279=2,($C278-N279)/(N278-N279),IF(Q279=3,($C278-N278)/(N277-N278),0)))</f>
        <v>0</v>
      </c>
      <c r="R280" s="58">
        <v>5400</v>
      </c>
      <c r="S280" s="8">
        <v>4.95</v>
      </c>
      <c r="T280" s="204">
        <f t="shared" si="56"/>
        <v>1090.9090909090908</v>
      </c>
      <c r="U280" s="191">
        <f>IF(U279=1,($C278-R280)/(R279-R280),IF(U279=2,($C278-R279)/(R278-R279),IF(U279=3,($C278-R278)/(R277-R278),0)))</f>
        <v>0</v>
      </c>
      <c r="V280" s="58">
        <v>5300</v>
      </c>
      <c r="W280" s="8">
        <v>4.3499999999999996</v>
      </c>
      <c r="X280" s="204">
        <f t="shared" si="57"/>
        <v>1218.3908045977012</v>
      </c>
      <c r="Y280" s="191">
        <f>IF(Y279=1,($C278-V280)/(V279-V280),IF(Y279=2,($C278-V279)/(V278-V279),IF(Y279=3,($C278-V278)/(V277-V278),0)))</f>
        <v>0</v>
      </c>
      <c r="Z280" s="58">
        <v>5200</v>
      </c>
      <c r="AA280" s="8">
        <v>3.7</v>
      </c>
      <c r="AB280" s="204">
        <f t="shared" si="58"/>
        <v>1405.4054054054054</v>
      </c>
      <c r="AC280" s="191">
        <f>IF(AC279=1,($C278-Z280)/(Z279-Z280),IF(AC279=2,($C278-Z279)/(Z278-Z279),IF(AC279=3,($C278-Z278)/(Z277-Z278),0)))</f>
        <v>0</v>
      </c>
      <c r="AL280" s="23"/>
    </row>
    <row r="281" spans="1:38" x14ac:dyDescent="0.25">
      <c r="A281" s="186"/>
      <c r="B281" s="251">
        <v>16</v>
      </c>
      <c r="C281" s="34"/>
      <c r="D281" s="31">
        <f>IF(D282&gt;V$5,(1-(D282-V$5)/(Z$5-V$5))*(Y281-AC281)+AC281,IF(D282&gt;R$5,(1-(D282-R$5)/(V$5-R$5))*(U281-Y281)+Y281,IF(D282&gt;N$5,(1-(D282-N$5)/(R$5-N$5))*(Q281-U281)+U281,IF(D282&gt;J$5,(1-(D282-J$5)/(N$5-J$5))*(M281-Q281)+Q281,IF(D282&gt;F$5,(1-(D282-F$5)/(J$5-F$5))*(I281-M281)+M281,I281)))))</f>
        <v>6.92</v>
      </c>
      <c r="E281" s="152" t="s">
        <v>6</v>
      </c>
      <c r="F281" s="147">
        <f>(F$297-F$277)/5+F277</f>
        <v>19020</v>
      </c>
      <c r="G281" s="143">
        <f>(G$297-G$277)/5+G277</f>
        <v>5.7299999999999995</v>
      </c>
      <c r="H281" s="193">
        <f t="shared" si="59"/>
        <v>3319.3717277486912</v>
      </c>
      <c r="I281" s="16">
        <f>IF(I283=0,G284,IF(I283=1,(G283-G284)*I284+G284,IF(I283=2,(G282-G283)*I284+G283,IF(I283=3,(G281-G282)*I284+G282,G281))))</f>
        <v>6.92</v>
      </c>
      <c r="J281" s="147">
        <f>(J$297-J$277)/5+J277</f>
        <v>18720</v>
      </c>
      <c r="K281" s="143">
        <f>(K$297-K$277)/5+K277</f>
        <v>5.3</v>
      </c>
      <c r="L281" s="193">
        <f t="shared" si="54"/>
        <v>3532.0754716981132</v>
      </c>
      <c r="M281" s="16">
        <f>IF(M283=0,K284,IF(M283=1,(K283-K284)*M284+K284,IF(M283=2,(K282-K283)*M284+K283,IF(M283=3,(K281-K282)*M284+K282,K281))))</f>
        <v>5.68</v>
      </c>
      <c r="N281" s="147">
        <f>(N$297-N$277)/5+N277</f>
        <v>18420</v>
      </c>
      <c r="O281" s="143">
        <f>(O$297-O$277)/5+O277</f>
        <v>4.95</v>
      </c>
      <c r="P281" s="193">
        <f t="shared" si="55"/>
        <v>3721.212121212121</v>
      </c>
      <c r="Q281" s="16">
        <f>IF(Q283=0,O284,IF(Q283=1,(O283-O284)*Q284+O284,IF(Q283=2,(O282-O283)*Q284+O283,IF(Q283=3,(O281-O282)*Q284+O282,O281))))</f>
        <v>5.37</v>
      </c>
      <c r="R281" s="147">
        <f>(R$297-R$277)/5+R277</f>
        <v>18200</v>
      </c>
      <c r="S281" s="143">
        <f>(S$297-S$277)/5+S277</f>
        <v>4.59</v>
      </c>
      <c r="T281" s="203">
        <f t="shared" si="56"/>
        <v>3965.1416122004357</v>
      </c>
      <c r="U281" s="16">
        <f>IF(U283=0,S284,IF(U283=1,(S283-S284)*U284+S284,IF(U283=2,(S282-S283)*U284+S283,IF(U283=3,(S281-S282)*U284+S282,S281))))</f>
        <v>5.0200000000000005</v>
      </c>
      <c r="V281" s="147">
        <f>(V$297-V$277)/5+V277</f>
        <v>17380</v>
      </c>
      <c r="W281" s="143">
        <f>(W$297-W$277)/5+W277</f>
        <v>4.08</v>
      </c>
      <c r="X281" s="203">
        <f t="shared" si="57"/>
        <v>4259.8039215686276</v>
      </c>
      <c r="Y281" s="16">
        <f>IF(Y283=0,W284,IF(Y283=1,(W283-W284)*Y284+W284,IF(Y283=2,(W282-W283)*Y284+W283,IF(Y283=3,(W281-W282)*Y284+W282,W281))))</f>
        <v>4.3599999999999994</v>
      </c>
      <c r="Z281" s="147">
        <f>(Z$297-Z$277)/5+Z277</f>
        <v>16460</v>
      </c>
      <c r="AA281" s="143">
        <f>(AA$297-AA$277)/5+AA277</f>
        <v>3.56</v>
      </c>
      <c r="AB281" s="203">
        <f t="shared" si="58"/>
        <v>4623.5955056179773</v>
      </c>
      <c r="AC281" s="16">
        <f>IF(AC283=0,AA284,IF(AC283=1,(AA283-AA284)*AC284+AA284,IF(AC283=2,(AA282-AA283)*AC284+AA283,IF(AC283=3,(AA281-AA282)*AC284+AA282,AA281))))</f>
        <v>3.6500000000000004</v>
      </c>
      <c r="AE281" s="23"/>
      <c r="AF281" s="23"/>
      <c r="AG281" s="23"/>
      <c r="AH281" s="23"/>
      <c r="AI281" s="23"/>
      <c r="AJ281" s="23"/>
      <c r="AK281" s="23"/>
      <c r="AL281" s="23"/>
    </row>
    <row r="282" spans="1:38" x14ac:dyDescent="0.25">
      <c r="A282" s="186"/>
      <c r="B282" s="252"/>
      <c r="C282" s="13">
        <f>C$1/(21-E$1)*(C$153-B281)</f>
        <v>922.31404958677695</v>
      </c>
      <c r="D282" s="32">
        <f>(C282/P$1)^(1/1.3)*50+C$153+$C$2/2+$N$2/100*5</f>
        <v>23.076174428597415</v>
      </c>
      <c r="E282" s="153" t="s">
        <v>22</v>
      </c>
      <c r="F282" s="57">
        <v>14000</v>
      </c>
      <c r="G282" s="140">
        <f>(G$298-G$278)/5+G278</f>
        <v>5.93</v>
      </c>
      <c r="H282" s="194">
        <f t="shared" si="59"/>
        <v>2360.8768971332211</v>
      </c>
      <c r="I282" s="76">
        <f>$C282/I281</f>
        <v>133.28237710791575</v>
      </c>
      <c r="J282" s="57">
        <v>14000</v>
      </c>
      <c r="K282" s="140">
        <f>(K$298-K$278)/5+K278</f>
        <v>5.57</v>
      </c>
      <c r="L282" s="194">
        <f t="shared" si="54"/>
        <v>2513.4649910233393</v>
      </c>
      <c r="M282" s="76">
        <f>$C282/M281</f>
        <v>162.37923408217904</v>
      </c>
      <c r="N282" s="57">
        <v>14000</v>
      </c>
      <c r="O282" s="140">
        <f>(O$298-O$278)/5+O278</f>
        <v>5.21</v>
      </c>
      <c r="P282" s="194">
        <f t="shared" si="55"/>
        <v>2687.1401151631476</v>
      </c>
      <c r="Q282" s="76">
        <f>$C282/Q281</f>
        <v>171.753081859735</v>
      </c>
      <c r="R282" s="57">
        <v>14000</v>
      </c>
      <c r="S282" s="140">
        <f>(S$298-S$278)/5+S278</f>
        <v>4.8499999999999996</v>
      </c>
      <c r="T282" s="201">
        <f t="shared" si="56"/>
        <v>2886.5979381443303</v>
      </c>
      <c r="U282" s="76">
        <f>$C282/U281</f>
        <v>183.72789832405914</v>
      </c>
      <c r="V282" s="57">
        <v>14000</v>
      </c>
      <c r="W282" s="140">
        <f>(W$298-W$278)/5+W278</f>
        <v>4.3899999999999997</v>
      </c>
      <c r="X282" s="201">
        <f t="shared" si="57"/>
        <v>3189.0660592255126</v>
      </c>
      <c r="Y282" s="76">
        <f>$C282/Y281</f>
        <v>211.53991962999473</v>
      </c>
      <c r="Z282" s="57">
        <v>14000</v>
      </c>
      <c r="AA282" s="140">
        <f>(AA$298-AA$278)/5+AA278</f>
        <v>3.92</v>
      </c>
      <c r="AB282" s="201">
        <f t="shared" si="58"/>
        <v>3571.4285714285716</v>
      </c>
      <c r="AC282" s="76">
        <f>$C282/AC281</f>
        <v>252.68878070870599</v>
      </c>
      <c r="AL282" s="23"/>
    </row>
    <row r="283" spans="1:38" x14ac:dyDescent="0.25">
      <c r="A283" s="186"/>
      <c r="B283" s="252"/>
      <c r="C283" s="13"/>
      <c r="D283" s="39">
        <f>IF(AND(D282&lt;F$5,C282&lt;F284),C282/F284*100,IF(AND(D282&lt;J$5,C282&lt;J284),C282/(F284-((D282-F$5)/(J$5-F$5))*(F284-J284))*100,IF(AND(D282&lt;N$5,C282&lt;N284),C282/(J284-((D282-J$5)/(N$5-J$5))*(J284-N284))*100,IF(AND(D282&lt;R$5,C282&lt;R284),C282/(N284-((D282-N$5)/(R$5-N$5))*(N284-R284))*100,IF(AND(D282&lt;V$5,C286&lt;V284),C282/(R284-((D282-R$5)/(V$5-R$5))*(R284-V284))*100,100)))))</f>
        <v>13.213668332188783</v>
      </c>
      <c r="E283" s="153" t="s">
        <v>23</v>
      </c>
      <c r="F283" s="57">
        <v>11200</v>
      </c>
      <c r="G283" s="140">
        <f>(G$299-G$279)/5+G279</f>
        <v>6.42</v>
      </c>
      <c r="H283" s="194">
        <f t="shared" si="59"/>
        <v>1744.5482866043615</v>
      </c>
      <c r="I283" s="190">
        <f>IF($C282&gt;F282,3,IF($C282&gt;F283,2,IF($C282&gt;F284,1,0)))</f>
        <v>0</v>
      </c>
      <c r="J283" s="57">
        <v>11200</v>
      </c>
      <c r="K283" s="140">
        <f>(K$299-K$279)/5+K279</f>
        <v>5.99</v>
      </c>
      <c r="L283" s="194">
        <f t="shared" si="54"/>
        <v>1869.7829716193655</v>
      </c>
      <c r="M283" s="190">
        <f>IF($C282&gt;J282,3,IF($C282&gt;J283,2,IF($C282&gt;J284,1,0)))</f>
        <v>0</v>
      </c>
      <c r="N283" s="57">
        <v>11200</v>
      </c>
      <c r="O283" s="140">
        <f>(O$299-O$279)/5+O279</f>
        <v>5.68</v>
      </c>
      <c r="P283" s="194">
        <f t="shared" si="55"/>
        <v>1971.8309859154931</v>
      </c>
      <c r="Q283" s="190">
        <f>IF($C282&gt;N282,3,IF($C282&gt;N283,2,IF($C282&gt;N284,1,0)))</f>
        <v>0</v>
      </c>
      <c r="R283" s="57">
        <v>11200</v>
      </c>
      <c r="S283" s="140">
        <f>(S$299-S$279)/5+S279</f>
        <v>5.36</v>
      </c>
      <c r="T283" s="201">
        <f t="shared" si="56"/>
        <v>2089.5522388059699</v>
      </c>
      <c r="U283" s="190">
        <f>IF($C282&gt;R282,3,IF($C282&gt;R283,2,IF($C282&gt;R284,1,0)))</f>
        <v>0</v>
      </c>
      <c r="V283" s="57">
        <v>11200</v>
      </c>
      <c r="W283" s="140">
        <f>(W$299-W$279)/5+W279</f>
        <v>4.74</v>
      </c>
      <c r="X283" s="201">
        <f t="shared" si="57"/>
        <v>2362.8691983122362</v>
      </c>
      <c r="Y283" s="190">
        <f>IF($C282&gt;V282,3,IF($C282&gt;V283,2,IF($C282&gt;V284,1,0)))</f>
        <v>0</v>
      </c>
      <c r="Z283" s="57">
        <v>11200</v>
      </c>
      <c r="AA283" s="140">
        <f>(AA$299-AA$279)/5+AA279</f>
        <v>4.12</v>
      </c>
      <c r="AB283" s="201">
        <f t="shared" si="58"/>
        <v>2718.4466019417473</v>
      </c>
      <c r="AC283" s="189">
        <f>IF($C282&gt;Z282,3,IF($C282&gt;Z283,2,IF($C282&gt;Z284,1,0)))</f>
        <v>0</v>
      </c>
      <c r="AL283" s="23"/>
    </row>
    <row r="284" spans="1:38" ht="15.75" thickBot="1" x14ac:dyDescent="0.3">
      <c r="A284" s="186"/>
      <c r="B284" s="253"/>
      <c r="C284" s="35"/>
      <c r="D284" s="33">
        <f>C282/D281</f>
        <v>133.28237710791575</v>
      </c>
      <c r="E284" s="154" t="s">
        <v>7</v>
      </c>
      <c r="F284" s="148">
        <f>(F$300-F$280)/5+F280</f>
        <v>6980</v>
      </c>
      <c r="G284" s="144">
        <f>(G$300-G$280)/5+G280</f>
        <v>6.92</v>
      </c>
      <c r="H284" s="195">
        <f t="shared" si="59"/>
        <v>1008.6705202312139</v>
      </c>
      <c r="I284" s="191">
        <f>IF(I283=1,($C282-F284)/(F283-F284),IF(I283=2,($C282-F283)/(F282-F283),IF(I283=3,($C282-F282)/(F281-F282),0)))</f>
        <v>0</v>
      </c>
      <c r="J284" s="148">
        <f>(J$300-J$280)/5+J280</f>
        <v>6460</v>
      </c>
      <c r="K284" s="144">
        <f>(K$300-K$280)/5+K280</f>
        <v>5.68</v>
      </c>
      <c r="L284" s="195">
        <f t="shared" si="54"/>
        <v>1137.323943661972</v>
      </c>
      <c r="M284" s="191">
        <f>IF(M283=1,($C282-J284)/(J283-J284),IF(M283=2,($C282-J283)/(J282-J283),IF(M283=3,($C282-J282)/(J281-J282),0)))</f>
        <v>0</v>
      </c>
      <c r="N284" s="148">
        <f>(N$300-N$280)/5+N280</f>
        <v>6000</v>
      </c>
      <c r="O284" s="144">
        <f>(O$300-O$280)/5+O280</f>
        <v>5.37</v>
      </c>
      <c r="P284" s="195">
        <f t="shared" si="55"/>
        <v>1117.31843575419</v>
      </c>
      <c r="Q284" s="191">
        <f>IF(Q283=1,($C282-N284)/(N283-N284),IF(Q283=2,($C282-N283)/(N282-N283),IF(Q283=3,($C282-N282)/(N281-N282),0)))</f>
        <v>0</v>
      </c>
      <c r="R284" s="148">
        <f>(R$300-R$280)/5+R280</f>
        <v>5520</v>
      </c>
      <c r="S284" s="144">
        <f>(S$300-S$280)/5+S280</f>
        <v>5.0200000000000005</v>
      </c>
      <c r="T284" s="204">
        <f t="shared" si="56"/>
        <v>1099.6015936254978</v>
      </c>
      <c r="U284" s="191">
        <f>IF(U283=1,($C282-R284)/(R283-R284),IF(U283=2,($C282-R283)/(R282-R283),IF(U283=3,($C282-R282)/(R281-R282),0)))</f>
        <v>0</v>
      </c>
      <c r="V284" s="148">
        <f>(V$300-V$280)/5+V280</f>
        <v>5360</v>
      </c>
      <c r="W284" s="144">
        <f>(W$300-W$280)/5+W280</f>
        <v>4.3599999999999994</v>
      </c>
      <c r="X284" s="204">
        <f t="shared" si="57"/>
        <v>1229.3577981651379</v>
      </c>
      <c r="Y284" s="191">
        <f>IF(Y283=1,($C282-V284)/(V283-V284),IF(Y283=2,($C282-V283)/(V282-V283),IF(Y283=3,($C282-V282)/(V281-V282),0)))</f>
        <v>0</v>
      </c>
      <c r="Z284" s="148">
        <f>(Z$300-Z$280)/5+Z280</f>
        <v>5180</v>
      </c>
      <c r="AA284" s="144">
        <f>(AA$300-AA$280)/5+AA280</f>
        <v>3.6500000000000004</v>
      </c>
      <c r="AB284" s="204">
        <f t="shared" si="58"/>
        <v>1419.1780821917807</v>
      </c>
      <c r="AC284" s="191">
        <f>IF(AC283=1,($C282-Z284)/(Z283-Z284),IF(AC283=2,($C282-Z283)/(Z282-Z283),IF(AC283=3,($C282-Z282)/(Z281-Z282),0)))</f>
        <v>0</v>
      </c>
      <c r="AL284" s="23"/>
    </row>
    <row r="285" spans="1:38" x14ac:dyDescent="0.25">
      <c r="A285" s="186"/>
      <c r="B285" s="251">
        <v>17</v>
      </c>
      <c r="C285" s="25"/>
      <c r="D285" s="31">
        <f>IF(D286&gt;V$5,(1-(D286-V$5)/(Z$5-V$5))*(Y285-AC285)+AC285,IF(D286&gt;R$5,(1-(D286-R$5)/(V$5-R$5))*(U285-Y285)+Y285,IF(D286&gt;N$5,(1-(D286-N$5)/(R$5-N$5))*(Q285-U285)+U285,IF(D286&gt;J$5,(1-(D286-J$5)/(N$5-J$5))*(M285-Q285)+Q285,IF(D286&gt;F$5,(1-(D286-F$5)/(J$5-F$5))*(I285-M285)+M285,I285)))))</f>
        <v>8.69</v>
      </c>
      <c r="E285" s="152" t="s">
        <v>6</v>
      </c>
      <c r="F285" s="147">
        <f>(F$297-F$277)/5+F281</f>
        <v>19540</v>
      </c>
      <c r="G285" s="143">
        <f>(G$297-G$277)/5+G281</f>
        <v>6.1099999999999994</v>
      </c>
      <c r="H285" s="193">
        <f t="shared" si="59"/>
        <v>3198.0360065466452</v>
      </c>
      <c r="I285" s="16">
        <f>IF(I287=0,G288,IF(I287=1,(G287-G288)*I288+G288,IF(I287=2,(G286-G287)*I288+G287,IF(I287=3,(G285-G286)*I288+G286,G285))))</f>
        <v>8.69</v>
      </c>
      <c r="J285" s="147">
        <f>(J$297-J$277)/5+J281</f>
        <v>19240</v>
      </c>
      <c r="K285" s="143">
        <f>(K$297-K$277)/5+K281</f>
        <v>5.6</v>
      </c>
      <c r="L285" s="193">
        <f t="shared" ref="L285:L300" si="60">J285/K285</f>
        <v>3435.7142857142858</v>
      </c>
      <c r="M285" s="16">
        <f>IF(M287=0,K288,IF(M287=1,(K287-K288)*M288+K288,IF(M287=2,(K286-K287)*M288+K287,IF(M287=3,(K285-K286)*M288+K286,K285))))</f>
        <v>6.26</v>
      </c>
      <c r="N285" s="147">
        <f>(N$297-N$277)/5+N281</f>
        <v>18940</v>
      </c>
      <c r="O285" s="143">
        <f>(O$297-O$277)/5+O281</f>
        <v>5.15</v>
      </c>
      <c r="P285" s="193">
        <f t="shared" ref="P285:P300" si="61">N285/O285</f>
        <v>3677.6699029126212</v>
      </c>
      <c r="Q285" s="16">
        <f>IF(Q287=0,O288,IF(Q287=1,(O287-O288)*Q288+O288,IF(Q287=2,(O286-O287)*Q288+O287,IF(Q287=3,(O285-O286)*Q288+O286,O285))))</f>
        <v>5.69</v>
      </c>
      <c r="R285" s="147">
        <f>(R$297-R$277)/5+R281</f>
        <v>18700</v>
      </c>
      <c r="S285" s="143">
        <f>(S$297-S$277)/5+S281</f>
        <v>4.68</v>
      </c>
      <c r="T285" s="203">
        <f t="shared" ref="T285:T300" si="62">R285/S285</f>
        <v>3995.7264957264961</v>
      </c>
      <c r="U285" s="16">
        <f>IF(U287=0,S288,IF(U287=1,(S287-S288)*U288+S288,IF(U287=2,(S286-S287)*U288+S287,IF(U287=3,(S285-S286)*U288+S286,S285))))</f>
        <v>5.0900000000000007</v>
      </c>
      <c r="V285" s="147">
        <f>(V$297-V$277)/5+V281</f>
        <v>17860</v>
      </c>
      <c r="W285" s="143">
        <f>(W$297-W$277)/5+W281</f>
        <v>4.16</v>
      </c>
      <c r="X285" s="203">
        <f t="shared" ref="X285:X300" si="63">V285/W285</f>
        <v>4293.2692307692305</v>
      </c>
      <c r="Y285" s="16">
        <f>IF(Y287=0,W288,IF(Y287=1,(W287-W288)*Y288+W288,IF(Y287=2,(W286-W287)*Y288+W287,IF(Y287=3,(W285-W286)*Y288+W286,W285))))</f>
        <v>4.3699999999999992</v>
      </c>
      <c r="Z285" s="147">
        <f>(Z$297-Z$277)/5+Z281</f>
        <v>16920</v>
      </c>
      <c r="AA285" s="143">
        <f>(AA$297-AA$277)/5+AA281</f>
        <v>3.62</v>
      </c>
      <c r="AB285" s="203">
        <f t="shared" ref="AB285:AB300" si="64">Z285/AA285</f>
        <v>4674.0331491712705</v>
      </c>
      <c r="AC285" s="16">
        <f>IF(AC287=0,AA288,IF(AC287=1,(AA287-AA288)*AC288+AA288,IF(AC287=2,(AA286-AA287)*AC288+AA287,IF(AC287=3,(AA285-AA286)*AC288+AA286,AA285))))</f>
        <v>3.6000000000000005</v>
      </c>
      <c r="AE285" s="23"/>
      <c r="AF285" s="23"/>
      <c r="AG285" s="23"/>
      <c r="AH285" s="23"/>
      <c r="AI285" s="23"/>
      <c r="AJ285" s="23"/>
      <c r="AK285" s="23"/>
      <c r="AL285" s="23"/>
    </row>
    <row r="286" spans="1:38" x14ac:dyDescent="0.25">
      <c r="A286" s="186"/>
      <c r="B286" s="252"/>
      <c r="C286" s="13">
        <f>C$1/(21-E$1)*(C$153-B285)</f>
        <v>614.87603305785126</v>
      </c>
      <c r="D286" s="32">
        <f>(C286/P$1)^(1/1.3)*50+C$153+$C$2/2+$N$2/100*5</f>
        <v>21.983993999657134</v>
      </c>
      <c r="E286" s="153" t="s">
        <v>22</v>
      </c>
      <c r="F286" s="57">
        <v>14000</v>
      </c>
      <c r="G286" s="140">
        <f>(G$298-G$278)/5+G282</f>
        <v>6.3599999999999994</v>
      </c>
      <c r="H286" s="194">
        <f t="shared" si="59"/>
        <v>2201.2578616352203</v>
      </c>
      <c r="I286" s="76">
        <f>$C286/I285</f>
        <v>70.756735679844795</v>
      </c>
      <c r="J286" s="57">
        <v>14000</v>
      </c>
      <c r="K286" s="140">
        <f>(K$298-K$278)/5+K282</f>
        <v>5.8900000000000006</v>
      </c>
      <c r="L286" s="194">
        <f t="shared" si="60"/>
        <v>2376.9100169779285</v>
      </c>
      <c r="M286" s="76">
        <f>$C286/M285</f>
        <v>98.223008475695096</v>
      </c>
      <c r="N286" s="57">
        <v>14000</v>
      </c>
      <c r="O286" s="140">
        <f>(O$298-O$278)/5+O282</f>
        <v>5.42</v>
      </c>
      <c r="P286" s="194">
        <f t="shared" si="61"/>
        <v>2583.0258302583024</v>
      </c>
      <c r="Q286" s="76">
        <f>$C286/Q285</f>
        <v>108.06257171491234</v>
      </c>
      <c r="R286" s="57">
        <v>14000</v>
      </c>
      <c r="S286" s="140">
        <f>(S$298-S$278)/5+S282</f>
        <v>4.9499999999999993</v>
      </c>
      <c r="T286" s="201">
        <f t="shared" si="62"/>
        <v>2828.2828282828286</v>
      </c>
      <c r="U286" s="76">
        <f>$C286/U285</f>
        <v>120.80079234928314</v>
      </c>
      <c r="V286" s="57">
        <v>14000</v>
      </c>
      <c r="W286" s="140">
        <f>(W$298-W$278)/5+W282</f>
        <v>4.4799999999999995</v>
      </c>
      <c r="X286" s="201">
        <f t="shared" si="63"/>
        <v>3125.0000000000005</v>
      </c>
      <c r="Y286" s="76">
        <f>$C286/Y285</f>
        <v>140.70389772490878</v>
      </c>
      <c r="Z286" s="57">
        <v>14000</v>
      </c>
      <c r="AA286" s="140">
        <f>(AA$298-AA$278)/5+AA282</f>
        <v>3.9899999999999998</v>
      </c>
      <c r="AB286" s="201">
        <f t="shared" si="64"/>
        <v>3508.7719298245615</v>
      </c>
      <c r="AC286" s="76">
        <f>$C286/AC285</f>
        <v>170.79889807162533</v>
      </c>
      <c r="AL286" s="23"/>
    </row>
    <row r="287" spans="1:38" x14ac:dyDescent="0.25">
      <c r="A287" s="186"/>
      <c r="B287" s="252"/>
      <c r="C287" s="13"/>
      <c r="D287" s="39">
        <f>IF(AND(D286&lt;F$5,C286&lt;F288),C286/F288*100,IF(AND(D286&lt;J$5,C286&lt;J288),C286/(F288-((D286-F$5)/(J$5-F$5))*(F288-J288))*100,IF(AND(D286&lt;N$5,C286&lt;N288),C286/(J288-((D286-J$5)/(N$5-J$5))*(J288-N288))*100,IF(AND(D286&lt;R$5,C286&lt;R288),C286/(N288-((D286-N$5)/(R$5-N$5))*(N288-R288))*100,IF(AND(D286&lt;V$5,C290&lt;V288),C286/(R288-((D286-R$5)/(V$5-R$5))*(R288-V288))*100,100)))))</f>
        <v>8.7092922529440688</v>
      </c>
      <c r="E287" s="153" t="s">
        <v>23</v>
      </c>
      <c r="F287" s="57">
        <v>11200</v>
      </c>
      <c r="G287" s="140">
        <f>(G$299-G$279)/5+G283</f>
        <v>6.84</v>
      </c>
      <c r="H287" s="194">
        <f t="shared" si="59"/>
        <v>1637.4269005847952</v>
      </c>
      <c r="I287" s="190">
        <f>IF($C286&gt;F286,3,IF($C286&gt;F287,2,IF($C286&gt;F288,1,0)))</f>
        <v>0</v>
      </c>
      <c r="J287" s="57">
        <v>11200</v>
      </c>
      <c r="K287" s="140">
        <f>(K$299-K$279)/5+K283</f>
        <v>6.33</v>
      </c>
      <c r="L287" s="194">
        <f t="shared" si="60"/>
        <v>1769.3522906793048</v>
      </c>
      <c r="M287" s="190">
        <f>IF($C286&gt;J286,3,IF($C286&gt;J287,2,IF($C286&gt;J288,1,0)))</f>
        <v>0</v>
      </c>
      <c r="N287" s="57">
        <v>11200</v>
      </c>
      <c r="O287" s="140">
        <f>(O$299-O$279)/5+O283</f>
        <v>5.9099999999999993</v>
      </c>
      <c r="P287" s="194">
        <f t="shared" si="61"/>
        <v>1895.0930626057532</v>
      </c>
      <c r="Q287" s="190">
        <f>IF($C286&gt;N286,3,IF($C286&gt;N287,2,IF($C286&gt;N288,1,0)))</f>
        <v>0</v>
      </c>
      <c r="R287" s="57">
        <v>11200</v>
      </c>
      <c r="S287" s="140">
        <f>(S$299-S$279)/5+S283</f>
        <v>5.4700000000000006</v>
      </c>
      <c r="T287" s="201">
        <f t="shared" si="62"/>
        <v>2047.5319926873856</v>
      </c>
      <c r="U287" s="190">
        <f>IF($C286&gt;R286,3,IF($C286&gt;R287,2,IF($C286&gt;R288,1,0)))</f>
        <v>0</v>
      </c>
      <c r="V287" s="57">
        <v>11200</v>
      </c>
      <c r="W287" s="140">
        <f>(W$299-W$279)/5+W283</f>
        <v>4.83</v>
      </c>
      <c r="X287" s="201">
        <f t="shared" si="63"/>
        <v>2318.840579710145</v>
      </c>
      <c r="Y287" s="190">
        <f>IF($C286&gt;V286,3,IF($C286&gt;V287,2,IF($C286&gt;V288,1,0)))</f>
        <v>0</v>
      </c>
      <c r="Z287" s="57">
        <v>11200</v>
      </c>
      <c r="AA287" s="140">
        <f>(AA$299-AA$279)/5+AA283</f>
        <v>4.1900000000000004</v>
      </c>
      <c r="AB287" s="201">
        <f t="shared" si="64"/>
        <v>2673.0310262529829</v>
      </c>
      <c r="AC287" s="189">
        <f>IF($C286&gt;Z286,3,IF($C286&gt;Z287,2,IF($C286&gt;Z288,1,0)))</f>
        <v>0</v>
      </c>
      <c r="AL287" s="23"/>
    </row>
    <row r="288" spans="1:38" ht="15.75" thickBot="1" x14ac:dyDescent="0.3">
      <c r="A288" s="186"/>
      <c r="B288" s="253"/>
      <c r="C288" s="14"/>
      <c r="D288" s="33">
        <f>C286/D285</f>
        <v>70.756735679844795</v>
      </c>
      <c r="E288" s="154" t="s">
        <v>7</v>
      </c>
      <c r="F288" s="148">
        <f>(F$300-F$280)/5+F284</f>
        <v>7060</v>
      </c>
      <c r="G288" s="144">
        <f>(G$300-G$280)/5+G284</f>
        <v>8.69</v>
      </c>
      <c r="H288" s="195">
        <f t="shared" si="59"/>
        <v>812.42807825086311</v>
      </c>
      <c r="I288" s="191">
        <f>IF(I287=1,($C286-F288)/(F287-F288),IF(I287=2,($C286-F287)/(F286-F287),IF(I287=3,($C286-F286)/(F285-F286),0)))</f>
        <v>0</v>
      </c>
      <c r="J288" s="148">
        <f>(J$300-J$280)/5+J284</f>
        <v>6520</v>
      </c>
      <c r="K288" s="144">
        <f>(K$300-K$280)/5+K284</f>
        <v>6.26</v>
      </c>
      <c r="L288" s="195">
        <f t="shared" si="60"/>
        <v>1041.5335463258787</v>
      </c>
      <c r="M288" s="191">
        <f>IF(M287=1,($C286-J288)/(J287-J288),IF(M287=2,($C286-J287)/(J286-J287),IF(M287=3,($C286-J286)/(J285-J286),0)))</f>
        <v>0</v>
      </c>
      <c r="N288" s="148">
        <f>(N$300-N$280)/5+N284</f>
        <v>6100</v>
      </c>
      <c r="O288" s="144">
        <f>(O$300-O$280)/5+O284</f>
        <v>5.69</v>
      </c>
      <c r="P288" s="195">
        <f t="shared" si="61"/>
        <v>1072.0562390158173</v>
      </c>
      <c r="Q288" s="191">
        <f>IF(Q287=1,($C286-N288)/(N287-N288),IF(Q287=2,($C286-N287)/(N286-N287),IF(Q287=3,($C286-N286)/(N285-N286),0)))</f>
        <v>0</v>
      </c>
      <c r="R288" s="148">
        <f>(R$300-R$280)/5+R284</f>
        <v>5640</v>
      </c>
      <c r="S288" s="144">
        <f>(S$300-S$280)/5+S284</f>
        <v>5.0900000000000007</v>
      </c>
      <c r="T288" s="204">
        <f t="shared" si="62"/>
        <v>1108.0550098231824</v>
      </c>
      <c r="U288" s="191">
        <f>IF(U287=1,($C286-R288)/(R287-R288),IF(U287=2,($C286-R287)/(R286-R287),IF(U287=3,($C286-R286)/(R285-R286),0)))</f>
        <v>0</v>
      </c>
      <c r="V288" s="148">
        <f>(V$300-V$280)/5+V284</f>
        <v>5420</v>
      </c>
      <c r="W288" s="144">
        <f>(W$300-W$280)/5+W284</f>
        <v>4.3699999999999992</v>
      </c>
      <c r="X288" s="204">
        <f t="shared" si="63"/>
        <v>1240.2745995423343</v>
      </c>
      <c r="Y288" s="191">
        <f>IF(Y287=1,($C286-V288)/(V287-V288),IF(Y287=2,($C286-V287)/(V286-V287),IF(Y287=3,($C286-V286)/(V285-V286),0)))</f>
        <v>0</v>
      </c>
      <c r="Z288" s="148">
        <f>(Z$300-Z$280)/5+Z284</f>
        <v>5160</v>
      </c>
      <c r="AA288" s="144">
        <f>(AA$300-AA$280)/5+AA284</f>
        <v>3.6000000000000005</v>
      </c>
      <c r="AB288" s="204">
        <f t="shared" si="64"/>
        <v>1433.333333333333</v>
      </c>
      <c r="AC288" s="191">
        <f>IF(AC287=1,($C286-Z288)/(Z287-Z288),IF(AC287=2,($C286-Z287)/(Z286-Z287),IF(AC287=3,($C286-Z286)/(Z285-Z286),0)))</f>
        <v>0</v>
      </c>
      <c r="AL288" s="23"/>
    </row>
    <row r="289" spans="1:38" x14ac:dyDescent="0.25">
      <c r="A289" s="186"/>
      <c r="B289" s="251">
        <v>18</v>
      </c>
      <c r="C289" s="34"/>
      <c r="D289" s="31">
        <f>IF(D290&gt;V$5,(1-(D290-V$5)/(Z$5-V$5))*(Y289-AC289)+AC289,IF(D290&gt;R$5,(1-(D290-R$5)/(V$5-R$5))*(U289-Y289)+Y289,IF(D290&gt;N$5,(1-(D290-N$5)/(R$5-N$5))*(Q289-U289)+U289,IF(D290&gt;J$5,(1-(D290-J$5)/(N$5-J$5))*(M289-Q289)+Q289,IF(D290&gt;F$5,(1-(D290-F$5)/(J$5-F$5))*(I289-M289)+M289,I289)))))</f>
        <v>10.459999999999999</v>
      </c>
      <c r="E289" s="152" t="s">
        <v>6</v>
      </c>
      <c r="F289" s="147">
        <f>(F$297-F$277)/5+F285</f>
        <v>20060</v>
      </c>
      <c r="G289" s="143">
        <f>(G$297-G$277)/5+G285</f>
        <v>6.4899999999999993</v>
      </c>
      <c r="H289" s="193">
        <f t="shared" ref="H289:H300" si="65">F289/G289</f>
        <v>3090.9090909090914</v>
      </c>
      <c r="I289" s="16">
        <f>IF(I291=0,G292,IF(I291=1,(G291-G292)*I292+G292,IF(I291=2,(G290-G291)*I292+G291,IF(I291=3,(G289-G290)*I292+G290,G289))))</f>
        <v>10.459999999999999</v>
      </c>
      <c r="J289" s="147">
        <f>(J$297-J$277)/5+J285</f>
        <v>19760</v>
      </c>
      <c r="K289" s="143">
        <f>(K$297-K$277)/5+K285</f>
        <v>5.8999999999999995</v>
      </c>
      <c r="L289" s="193">
        <f t="shared" si="60"/>
        <v>3349.1525423728817</v>
      </c>
      <c r="M289" s="16">
        <f>IF(M291=0,K292,IF(M291=1,(K291-K292)*M292+K292,IF(M291=2,(K290-K291)*M292+K291,IF(M291=3,(K289-K290)*M292+K290,K289))))</f>
        <v>6.84</v>
      </c>
      <c r="N289" s="147">
        <f>(N$297-N$277)/5+N285</f>
        <v>19460</v>
      </c>
      <c r="O289" s="143">
        <f>(O$297-O$277)/5+O285</f>
        <v>5.3500000000000005</v>
      </c>
      <c r="P289" s="193">
        <f t="shared" si="61"/>
        <v>3637.3831775700933</v>
      </c>
      <c r="Q289" s="16">
        <f>IF(Q291=0,O292,IF(Q291=1,(O291-O292)*Q292+O292,IF(Q291=2,(O290-O291)*Q292+O291,IF(Q291=3,(O289-O290)*Q292+O290,O289))))</f>
        <v>6.0100000000000007</v>
      </c>
      <c r="R289" s="147">
        <f>(R$297-R$277)/5+R285</f>
        <v>19200</v>
      </c>
      <c r="S289" s="143">
        <f>(S$297-S$277)/5+S285</f>
        <v>4.7699999999999996</v>
      </c>
      <c r="T289" s="203">
        <f t="shared" si="62"/>
        <v>4025.1572327044028</v>
      </c>
      <c r="U289" s="16">
        <f>IF(U291=0,S292,IF(U291=1,(S291-S292)*U292+S292,IF(U291=2,(S290-S291)*U292+S291,IF(U291=3,(S289-S290)*U292+S290,S289))))</f>
        <v>5.160000000000001</v>
      </c>
      <c r="V289" s="147">
        <f>(V$297-V$277)/5+V285</f>
        <v>18340</v>
      </c>
      <c r="W289" s="143">
        <f>(W$297-W$277)/5+W285</f>
        <v>4.24</v>
      </c>
      <c r="X289" s="203">
        <f t="shared" si="63"/>
        <v>4325.4716981132069</v>
      </c>
      <c r="Y289" s="16">
        <f>IF(Y291=0,W292,IF(Y291=1,(W291-W292)*Y292+W292,IF(Y291=2,(W290-W291)*Y292+W291,IF(Y291=3,(W289-W290)*Y292+W290,W289))))</f>
        <v>4.379999999999999</v>
      </c>
      <c r="Z289" s="147">
        <f>(Z$297-Z$277)/5+Z285</f>
        <v>17380</v>
      </c>
      <c r="AA289" s="143">
        <f>(AA$297-AA$277)/5+AA285</f>
        <v>3.68</v>
      </c>
      <c r="AB289" s="203">
        <f t="shared" si="64"/>
        <v>4722.826086956522</v>
      </c>
      <c r="AC289" s="16">
        <f>IF(AC291=0,AA292,IF(AC291=1,(AA291-AA292)*AC292+AA292,IF(AC291=2,(AA290-AA291)*AC292+AA291,IF(AC291=3,(AA289-AA290)*AC292+AA290,AA289))))</f>
        <v>3.5500000000000007</v>
      </c>
      <c r="AE289" s="23"/>
      <c r="AF289" s="23"/>
      <c r="AG289" s="23"/>
      <c r="AH289" s="23"/>
      <c r="AI289" s="23"/>
      <c r="AJ289" s="23"/>
      <c r="AK289" s="23"/>
      <c r="AL289" s="23"/>
    </row>
    <row r="290" spans="1:38" x14ac:dyDescent="0.25">
      <c r="A290" s="186"/>
      <c r="B290" s="252"/>
      <c r="C290" s="13">
        <f>C$1/(21-E$1)*(C$153-B289)</f>
        <v>307.43801652892563</v>
      </c>
      <c r="D290" s="32">
        <f>(C290/P$1)^(1/1.3)*50+C$153+$C$2/2+$N$2/100*5</f>
        <v>20.750799485744352</v>
      </c>
      <c r="E290" s="153" t="s">
        <v>22</v>
      </c>
      <c r="F290" s="57">
        <v>14000</v>
      </c>
      <c r="G290" s="140">
        <f>(G$298-G$278)/5+G286</f>
        <v>6.7899999999999991</v>
      </c>
      <c r="H290" s="194">
        <f t="shared" si="65"/>
        <v>2061.855670103093</v>
      </c>
      <c r="I290" s="76">
        <f>$C290/I289</f>
        <v>29.391779782880082</v>
      </c>
      <c r="J290" s="57">
        <v>14000</v>
      </c>
      <c r="K290" s="140">
        <f>(K$298-K$278)/5+K286</f>
        <v>6.2100000000000009</v>
      </c>
      <c r="L290" s="194">
        <f t="shared" si="60"/>
        <v>2254.428341384863</v>
      </c>
      <c r="M290" s="76">
        <f>$C290/M289</f>
        <v>44.947078439901411</v>
      </c>
      <c r="N290" s="57">
        <v>14000</v>
      </c>
      <c r="O290" s="140">
        <f>(O$298-O$278)/5+O286</f>
        <v>5.63</v>
      </c>
      <c r="P290" s="194">
        <f t="shared" si="61"/>
        <v>2486.6785079928954</v>
      </c>
      <c r="Q290" s="76">
        <f>$C290/Q289</f>
        <v>51.154412068040862</v>
      </c>
      <c r="R290" s="57">
        <v>14000</v>
      </c>
      <c r="S290" s="140">
        <f>(S$298-S$278)/5+S286</f>
        <v>5.0499999999999989</v>
      </c>
      <c r="T290" s="201">
        <f t="shared" si="62"/>
        <v>2772.2772277227727</v>
      </c>
      <c r="U290" s="76">
        <f>$C290/U289</f>
        <v>59.581010955218133</v>
      </c>
      <c r="V290" s="57">
        <v>14000</v>
      </c>
      <c r="W290" s="140">
        <f>(W$298-W$278)/5+W286</f>
        <v>4.5699999999999994</v>
      </c>
      <c r="X290" s="201">
        <f t="shared" si="63"/>
        <v>3063.4573304157552</v>
      </c>
      <c r="Y290" s="76">
        <f>$C290/Y289</f>
        <v>70.191327974640572</v>
      </c>
      <c r="Z290" s="57">
        <v>14000</v>
      </c>
      <c r="AA290" s="140">
        <f>(AA$298-AA$278)/5+AA286</f>
        <v>4.0599999999999996</v>
      </c>
      <c r="AB290" s="201">
        <f t="shared" si="64"/>
        <v>3448.275862068966</v>
      </c>
      <c r="AC290" s="76">
        <f>$C290/AC289</f>
        <v>86.602258177162128</v>
      </c>
      <c r="AL290" s="23"/>
    </row>
    <row r="291" spans="1:38" x14ac:dyDescent="0.25">
      <c r="A291" s="186"/>
      <c r="B291" s="252"/>
      <c r="C291" s="13"/>
      <c r="D291" s="39">
        <f>IF(AND(D290&lt;F$5,C290&lt;F292),C290/F292*100,IF(AND(D290&lt;J$5,C290&lt;J292),C290/(F292-((D290-F$5)/(J$5-F$5))*(F292-J292))*100,IF(AND(D290&lt;N$5,C290&lt;N292),C290/(J292-((D290-J$5)/(N$5-J$5))*(J292-N292))*100,IF(AND(D290&lt;R$5,C290&lt;R292),C290/(N292-((D290-N$5)/(R$5-N$5))*(N292-R292))*100,IF(AND(D290&lt;V$5,C294&lt;V292),C290/(R292-((D290-R$5)/(V$5-R$5))*(R292-V292))*100,100)))))</f>
        <v>4.3058545732342521</v>
      </c>
      <c r="E291" s="153" t="s">
        <v>23</v>
      </c>
      <c r="F291" s="57">
        <v>11200</v>
      </c>
      <c r="G291" s="140">
        <f>(G$299-G$279)/5+G287</f>
        <v>7.26</v>
      </c>
      <c r="H291" s="194">
        <f t="shared" si="65"/>
        <v>1542.6997245179064</v>
      </c>
      <c r="I291" s="190">
        <f>IF($C290&gt;F290,3,IF($C290&gt;F291,2,IF($C290&gt;F292,1,0)))</f>
        <v>0</v>
      </c>
      <c r="J291" s="57">
        <v>11200</v>
      </c>
      <c r="K291" s="140">
        <f>(K$299-K$279)/5+K287</f>
        <v>6.67</v>
      </c>
      <c r="L291" s="194">
        <f t="shared" si="60"/>
        <v>1679.1604197901049</v>
      </c>
      <c r="M291" s="190">
        <f>IF($C290&gt;J290,3,IF($C290&gt;J291,2,IF($C290&gt;J292,1,0)))</f>
        <v>0</v>
      </c>
      <c r="N291" s="57">
        <v>11200</v>
      </c>
      <c r="O291" s="140">
        <f>(O$299-O$279)/5+O287</f>
        <v>6.1399999999999988</v>
      </c>
      <c r="P291" s="194">
        <f t="shared" si="61"/>
        <v>1824.1042345276876</v>
      </c>
      <c r="Q291" s="190">
        <f>IF($C290&gt;N290,3,IF($C290&gt;N291,2,IF($C290&gt;N292,1,0)))</f>
        <v>0</v>
      </c>
      <c r="R291" s="57">
        <v>11200</v>
      </c>
      <c r="S291" s="140">
        <f>(S$299-S$279)/5+S287</f>
        <v>5.580000000000001</v>
      </c>
      <c r="T291" s="201">
        <f t="shared" si="62"/>
        <v>2007.1684587813616</v>
      </c>
      <c r="U291" s="190">
        <f>IF($C290&gt;R290,3,IF($C290&gt;R291,2,IF($C290&gt;R292,1,0)))</f>
        <v>0</v>
      </c>
      <c r="V291" s="57">
        <v>11200</v>
      </c>
      <c r="W291" s="140">
        <f>(W$299-W$279)/5+W287</f>
        <v>4.92</v>
      </c>
      <c r="X291" s="201">
        <f t="shared" si="63"/>
        <v>2276.4227642276423</v>
      </c>
      <c r="Y291" s="190">
        <f>IF($C290&gt;V290,3,IF($C290&gt;V291,2,IF($C290&gt;V292,1,0)))</f>
        <v>0</v>
      </c>
      <c r="Z291" s="57">
        <v>11200</v>
      </c>
      <c r="AA291" s="140">
        <f>(AA$299-AA$279)/5+AA287</f>
        <v>4.2600000000000007</v>
      </c>
      <c r="AB291" s="201">
        <f t="shared" si="64"/>
        <v>2629.1079812206567</v>
      </c>
      <c r="AC291" s="189">
        <f>IF($C290&gt;Z290,3,IF($C290&gt;Z291,2,IF($C290&gt;Z292,1,0)))</f>
        <v>0</v>
      </c>
      <c r="AL291" s="23"/>
    </row>
    <row r="292" spans="1:38" ht="15.75" thickBot="1" x14ac:dyDescent="0.3">
      <c r="A292" s="186"/>
      <c r="B292" s="253"/>
      <c r="C292" s="35"/>
      <c r="D292" s="33">
        <f>C290/D289</f>
        <v>29.391779782880082</v>
      </c>
      <c r="E292" s="154" t="s">
        <v>7</v>
      </c>
      <c r="F292" s="148">
        <f>(F$300-F$280)/5+F288</f>
        <v>7140</v>
      </c>
      <c r="G292" s="144">
        <f>(G$300-G$280)/5+G288</f>
        <v>10.459999999999999</v>
      </c>
      <c r="H292" s="195">
        <f t="shared" si="65"/>
        <v>682.60038240917788</v>
      </c>
      <c r="I292" s="191">
        <f>IF(I291=1,($C290-F292)/(F291-F292),IF(I291=2,($C290-F291)/(F290-F291),IF(I291=3,($C290-F290)/(F289-F290),0)))</f>
        <v>0</v>
      </c>
      <c r="J292" s="148">
        <f>(J$300-J$280)/5+J288</f>
        <v>6580</v>
      </c>
      <c r="K292" s="144">
        <f>(K$300-K$280)/5+K288</f>
        <v>6.84</v>
      </c>
      <c r="L292" s="195">
        <f t="shared" si="60"/>
        <v>961.98830409356731</v>
      </c>
      <c r="M292" s="191">
        <f>IF(M291=1,($C290-J292)/(J291-J292),IF(M291=2,($C290-J291)/(J290-J291),IF(M291=3,($C290-J290)/(J289-J290),0)))</f>
        <v>0</v>
      </c>
      <c r="N292" s="148">
        <f>(N$300-N$280)/5+N288</f>
        <v>6200</v>
      </c>
      <c r="O292" s="144">
        <f>(O$300-O$280)/5+O288</f>
        <v>6.0100000000000007</v>
      </c>
      <c r="P292" s="195">
        <f t="shared" si="61"/>
        <v>1031.6139767054908</v>
      </c>
      <c r="Q292" s="191">
        <f>IF(Q291=1,($C290-N292)/(N291-N292),IF(Q291=2,($C290-N291)/(N290-N291),IF(Q291=3,($C290-N290)/(N289-N290),0)))</f>
        <v>0</v>
      </c>
      <c r="R292" s="148">
        <f>(R$300-R$280)/5+R288</f>
        <v>5760</v>
      </c>
      <c r="S292" s="144">
        <f>(S$300-S$280)/5+S288</f>
        <v>5.160000000000001</v>
      </c>
      <c r="T292" s="204">
        <f t="shared" si="62"/>
        <v>1116.2790697674416</v>
      </c>
      <c r="U292" s="191">
        <f>IF(U291=1,($C290-R292)/(R291-R292),IF(U291=2,($C290-R291)/(R290-R291),IF(U291=3,($C290-R290)/(R289-R290),0)))</f>
        <v>0</v>
      </c>
      <c r="V292" s="148">
        <f>(V$300-V$280)/5+V288</f>
        <v>5480</v>
      </c>
      <c r="W292" s="144">
        <f>(W$300-W$280)/5+W288</f>
        <v>4.379999999999999</v>
      </c>
      <c r="X292" s="204">
        <f t="shared" si="63"/>
        <v>1251.1415525114157</v>
      </c>
      <c r="Y292" s="191">
        <f>IF(Y291=1,($C290-V292)/(V291-V292),IF(Y291=2,($C290-V291)/(V290-V291),IF(Y291=3,($C290-V290)/(V289-V290),0)))</f>
        <v>0</v>
      </c>
      <c r="Z292" s="148">
        <f>(Z$300-Z$280)/5+Z288</f>
        <v>5140</v>
      </c>
      <c r="AA292" s="144">
        <f>(AA$300-AA$280)/5+AA288</f>
        <v>3.5500000000000007</v>
      </c>
      <c r="AB292" s="204">
        <f t="shared" si="64"/>
        <v>1447.8873239436616</v>
      </c>
      <c r="AC292" s="191">
        <f>IF(AC291=1,($C290-Z292)/(Z291-Z292),IF(AC291=2,($C290-Z291)/(Z290-Z291),IF(AC291=3,($C290-Z290)/(Z289-Z290),0)))</f>
        <v>0</v>
      </c>
      <c r="AL292" s="23"/>
    </row>
    <row r="293" spans="1:38" x14ac:dyDescent="0.25">
      <c r="A293" s="186"/>
      <c r="B293" s="251">
        <v>19</v>
      </c>
      <c r="C293" s="25"/>
      <c r="D293" s="31">
        <f>IF(D294&gt;V$5,(1-(D294-V$5)/(Z$5-V$5))*(Y293-AC293)+AC293,IF(D294&gt;R$5,(1-(D294-R$5)/(V$5-R$5))*(U293-Y293)+Y293,IF(D294&gt;N$5,(1-(D294-N$5)/(R$5-N$5))*(Q293-U293)+U293,IF(D294&gt;J$5,(1-(D294-J$5)/(N$5-J$5))*(M293-Q293)+Q293,IF(D294&gt;F$5,(1-(D294-F$5)/(J$5-F$5))*(I293-M293)+M293,I293)))))</f>
        <v>12.229999999999999</v>
      </c>
      <c r="E293" s="152" t="s">
        <v>6</v>
      </c>
      <c r="F293" s="147">
        <f>(F$297-F$277)/5+F289</f>
        <v>20580</v>
      </c>
      <c r="G293" s="143">
        <f>(G$297-G$277)/5+G289</f>
        <v>6.8699999999999992</v>
      </c>
      <c r="H293" s="193">
        <f t="shared" si="65"/>
        <v>2995.6331877729262</v>
      </c>
      <c r="I293" s="16">
        <f>IF(I295=0,G296,IF(I295=1,(G295-G296)*I296+G296,IF(I295=2,(G294-G295)*I296+G295,IF(I295=3,(G293-G294)*I296+G294,G293))))</f>
        <v>12.229999999999999</v>
      </c>
      <c r="J293" s="147">
        <f>(J$297-J$277)/5+J289</f>
        <v>20280</v>
      </c>
      <c r="K293" s="143">
        <f>(K$297-K$277)/5+K289</f>
        <v>6.1999999999999993</v>
      </c>
      <c r="L293" s="193">
        <f t="shared" si="60"/>
        <v>3270.9677419354844</v>
      </c>
      <c r="M293" s="16">
        <f>IF(M295=0,K296,IF(M295=1,(K295-K296)*M296+K296,IF(M295=2,(K294-K295)*M296+K295,IF(M295=3,(K293-K294)*M296+K294,K293))))</f>
        <v>7.42</v>
      </c>
      <c r="N293" s="147">
        <f>(N$297-N$277)/5+N289</f>
        <v>19980</v>
      </c>
      <c r="O293" s="143">
        <f>(O$297-O$277)/5+O289</f>
        <v>5.5500000000000007</v>
      </c>
      <c r="P293" s="193">
        <f t="shared" si="61"/>
        <v>3599.9999999999995</v>
      </c>
      <c r="Q293" s="16">
        <f>IF(Q295=0,O296,IF(Q295=1,(O295-O296)*Q296+O296,IF(Q295=2,(O294-O295)*Q296+O295,IF(Q295=3,(O293-O294)*Q296+O294,O293))))</f>
        <v>6.330000000000001</v>
      </c>
      <c r="R293" s="147">
        <f>(R$297-R$277)/5+R289</f>
        <v>19700</v>
      </c>
      <c r="S293" s="143">
        <f>(S$297-S$277)/5+S289</f>
        <v>4.8599999999999994</v>
      </c>
      <c r="T293" s="203">
        <f t="shared" si="62"/>
        <v>4053.4979423868317</v>
      </c>
      <c r="U293" s="16">
        <f>IF(U295=0,S296,IF(U295=1,(S295-S296)*U296+S296,IF(U295=2,(S294-S295)*U296+S295,IF(U295=3,(S293-S294)*U296+S294,S293))))</f>
        <v>5.2300000000000013</v>
      </c>
      <c r="V293" s="147">
        <f>(V$297-V$277)/5+V289</f>
        <v>18820</v>
      </c>
      <c r="W293" s="143">
        <f>(W$297-W$277)/5+W289</f>
        <v>4.32</v>
      </c>
      <c r="X293" s="203">
        <f t="shared" si="63"/>
        <v>4356.4814814814808</v>
      </c>
      <c r="Y293" s="16">
        <f>IF(Y295=0,W296,IF(Y295=1,(W295-W296)*Y296+W296,IF(Y295=2,(W294-W295)*Y296+W295,IF(Y295=3,(W293-W294)*Y296+W294,W293))))</f>
        <v>4.3899999999999988</v>
      </c>
      <c r="Z293" s="147">
        <f>(Z$297-Z$277)/5+Z289</f>
        <v>17840</v>
      </c>
      <c r="AA293" s="143">
        <f>(AA$297-AA$277)/5+AA289</f>
        <v>3.74</v>
      </c>
      <c r="AB293" s="203">
        <f t="shared" si="64"/>
        <v>4770.0534759358288</v>
      </c>
      <c r="AC293" s="16">
        <f>IF(AC295=0,AA296,IF(AC295=1,(AA295-AA296)*AC296+AA296,IF(AC295=2,(AA294-AA295)*AC296+AA295,IF(AC295=3,(AA293-AA294)*AC296+AA294,AA293))))</f>
        <v>3.5000000000000009</v>
      </c>
      <c r="AE293" s="23"/>
      <c r="AF293" s="23"/>
      <c r="AG293" s="23"/>
      <c r="AH293" s="23"/>
      <c r="AI293" s="23"/>
      <c r="AJ293" s="23"/>
      <c r="AK293" s="23"/>
      <c r="AL293" s="23"/>
    </row>
    <row r="294" spans="1:38" x14ac:dyDescent="0.25">
      <c r="A294" s="186"/>
      <c r="B294" s="252"/>
      <c r="C294" s="13">
        <f>C$1/(21-E$1)*(C$153-B293)</f>
        <v>0</v>
      </c>
      <c r="D294" s="32">
        <f>(C294/P$1)^(1/1.3)*50+C$153+$C$2/2+$N$2/100*5</f>
        <v>19</v>
      </c>
      <c r="E294" s="153" t="s">
        <v>22</v>
      </c>
      <c r="F294" s="57">
        <v>14000</v>
      </c>
      <c r="G294" s="140">
        <f>(G$298-G$278)/5+G290</f>
        <v>7.2199999999999989</v>
      </c>
      <c r="H294" s="194">
        <f t="shared" si="65"/>
        <v>1939.0581717451525</v>
      </c>
      <c r="I294" s="76">
        <f>$C294/I293</f>
        <v>0</v>
      </c>
      <c r="J294" s="57">
        <v>14000</v>
      </c>
      <c r="K294" s="140">
        <f>(K$298-K$278)/5+K290</f>
        <v>6.5300000000000011</v>
      </c>
      <c r="L294" s="194">
        <f t="shared" si="60"/>
        <v>2143.950995405819</v>
      </c>
      <c r="M294" s="76">
        <f>$C294/M293</f>
        <v>0</v>
      </c>
      <c r="N294" s="57">
        <v>14000</v>
      </c>
      <c r="O294" s="140">
        <f>(O$298-O$278)/5+O290</f>
        <v>5.84</v>
      </c>
      <c r="P294" s="194">
        <f t="shared" si="61"/>
        <v>2397.2602739726026</v>
      </c>
      <c r="Q294" s="76">
        <f>$C294/Q293</f>
        <v>0</v>
      </c>
      <c r="R294" s="57">
        <v>14000</v>
      </c>
      <c r="S294" s="140">
        <f>(S$298-S$278)/5+S290</f>
        <v>5.1499999999999986</v>
      </c>
      <c r="T294" s="201">
        <f t="shared" si="62"/>
        <v>2718.4466019417482</v>
      </c>
      <c r="U294" s="76">
        <f>$C294/U293</f>
        <v>0</v>
      </c>
      <c r="V294" s="57">
        <v>14000</v>
      </c>
      <c r="W294" s="140">
        <f>(W$298-W$278)/5+W290</f>
        <v>4.6599999999999993</v>
      </c>
      <c r="X294" s="201">
        <f t="shared" si="63"/>
        <v>3004.2918454935625</v>
      </c>
      <c r="Y294" s="76">
        <f>$C294/Y293</f>
        <v>0</v>
      </c>
      <c r="Z294" s="57">
        <v>14000</v>
      </c>
      <c r="AA294" s="140">
        <f>(AA$298-AA$278)/5+AA290</f>
        <v>4.13</v>
      </c>
      <c r="AB294" s="201">
        <f t="shared" si="64"/>
        <v>3389.8305084745762</v>
      </c>
      <c r="AC294" s="76">
        <f>$C294/AC293</f>
        <v>0</v>
      </c>
      <c r="AL294" s="23"/>
    </row>
    <row r="295" spans="1:38" x14ac:dyDescent="0.25">
      <c r="A295" s="186"/>
      <c r="B295" s="252"/>
      <c r="C295" s="13"/>
      <c r="D295" s="39">
        <f>IF(AND(D294&lt;F$5,C294&lt;F296),C294/F296*100,IF(AND(D294&lt;J$5,C294&lt;J296),C294/(F296-((D294-F$5)/(J$5-F$5))*(F296-J296))*100,IF(AND(D294&lt;N$5,C294&lt;N296),C294/(J296-((D294-J$5)/(N$5-J$5))*(J296-N296))*100,IF(AND(D294&lt;R$5,C294&lt;R296),C294/(N296-((D294-N$5)/(R$5-N$5))*(N296-R296))*100,IF(AND(D294&lt;V$5,C298&lt;V296),C294/(R296-((D294-R$5)/(V$5-R$5))*(R296-V296))*100,100)))))</f>
        <v>0</v>
      </c>
      <c r="E295" s="153" t="s">
        <v>23</v>
      </c>
      <c r="F295" s="57">
        <v>11200</v>
      </c>
      <c r="G295" s="140">
        <f>(G$299-G$279)/5+G291</f>
        <v>7.68</v>
      </c>
      <c r="H295" s="194">
        <f t="shared" si="65"/>
        <v>1458.3333333333335</v>
      </c>
      <c r="I295" s="190">
        <f>IF($C294&gt;F294,3,IF($C294&gt;F295,2,IF($C294&gt;F296,1,0)))</f>
        <v>0</v>
      </c>
      <c r="J295" s="57">
        <v>11200</v>
      </c>
      <c r="K295" s="140">
        <f>(K$299-K$279)/5+K291</f>
        <v>7.01</v>
      </c>
      <c r="L295" s="194">
        <f t="shared" si="60"/>
        <v>1597.7175463623396</v>
      </c>
      <c r="M295" s="190">
        <f>IF($C294&gt;J294,3,IF($C294&gt;J295,2,IF($C294&gt;J296,1,0)))</f>
        <v>0</v>
      </c>
      <c r="N295" s="57">
        <v>11200</v>
      </c>
      <c r="O295" s="140">
        <f>(O$299-O$279)/5+O291</f>
        <v>6.3699999999999983</v>
      </c>
      <c r="P295" s="194">
        <f t="shared" si="61"/>
        <v>1758.2417582417586</v>
      </c>
      <c r="Q295" s="190">
        <f>IF($C294&gt;N294,3,IF($C294&gt;N295,2,IF($C294&gt;N296,1,0)))</f>
        <v>0</v>
      </c>
      <c r="R295" s="57">
        <v>11200</v>
      </c>
      <c r="S295" s="140">
        <f>(S$299-S$279)/5+S291</f>
        <v>5.6900000000000013</v>
      </c>
      <c r="T295" s="201">
        <f t="shared" si="62"/>
        <v>1968.3655536028116</v>
      </c>
      <c r="U295" s="190">
        <f>IF($C294&gt;R294,3,IF($C294&gt;R295,2,IF($C294&gt;R296,1,0)))</f>
        <v>0</v>
      </c>
      <c r="V295" s="57">
        <v>11200</v>
      </c>
      <c r="W295" s="140">
        <f>(W$299-W$279)/5+W291</f>
        <v>5.01</v>
      </c>
      <c r="X295" s="201">
        <f t="shared" si="63"/>
        <v>2235.5289421157686</v>
      </c>
      <c r="Y295" s="190">
        <f>IF($C294&gt;V294,3,IF($C294&gt;V295,2,IF($C294&gt;V296,1,0)))</f>
        <v>0</v>
      </c>
      <c r="Z295" s="57">
        <v>11200</v>
      </c>
      <c r="AA295" s="140">
        <f>(AA$299-AA$279)/5+AA291</f>
        <v>4.330000000000001</v>
      </c>
      <c r="AB295" s="201">
        <f t="shared" si="64"/>
        <v>2586.605080831408</v>
      </c>
      <c r="AC295" s="189">
        <f>IF($C294&gt;Z294,3,IF($C294&gt;Z295,2,IF($C294&gt;Z296,1,0)))</f>
        <v>0</v>
      </c>
      <c r="AL295" s="23"/>
    </row>
    <row r="296" spans="1:38" ht="15.75" thickBot="1" x14ac:dyDescent="0.3">
      <c r="A296" s="186"/>
      <c r="B296" s="253"/>
      <c r="C296" s="14"/>
      <c r="D296" s="33">
        <f>C294/D293</f>
        <v>0</v>
      </c>
      <c r="E296" s="154" t="s">
        <v>7</v>
      </c>
      <c r="F296" s="148">
        <f>(F$300-F$280)/5+F292</f>
        <v>7220</v>
      </c>
      <c r="G296" s="144">
        <f>(G$300-G$280)/5+G292</f>
        <v>12.229999999999999</v>
      </c>
      <c r="H296" s="195">
        <f t="shared" si="65"/>
        <v>590.35159443990199</v>
      </c>
      <c r="I296" s="191">
        <f>IF(I295=1,($C294-F296)/(F295-F296),IF(I295=2,($C294-F295)/(F294-F295),IF(I295=3,($C294-F294)/(F293-F294),0)))</f>
        <v>0</v>
      </c>
      <c r="J296" s="148">
        <f>(J$300-J$280)/5+J292</f>
        <v>6640</v>
      </c>
      <c r="K296" s="144">
        <f>(K$300-K$280)/5+K292</f>
        <v>7.42</v>
      </c>
      <c r="L296" s="195">
        <f t="shared" si="60"/>
        <v>894.87870619946091</v>
      </c>
      <c r="M296" s="191">
        <f>IF(M295=1,($C294-J296)/(J295-J296),IF(M295=2,($C294-J295)/(J294-J295),IF(M295=3,($C294-J294)/(J293-J294),0)))</f>
        <v>0</v>
      </c>
      <c r="N296" s="148">
        <f>(N$300-N$280)/5+N292</f>
        <v>6300</v>
      </c>
      <c r="O296" s="144">
        <f>(O$300-O$280)/5+O292</f>
        <v>6.330000000000001</v>
      </c>
      <c r="P296" s="195">
        <f t="shared" si="61"/>
        <v>995.2606635071088</v>
      </c>
      <c r="Q296" s="191">
        <f>IF(Q295=1,($C294-N296)/(N295-N296),IF(Q295=2,($C294-N295)/(N294-N295),IF(Q295=3,($C294-N294)/(N293-N294),0)))</f>
        <v>0</v>
      </c>
      <c r="R296" s="148">
        <f>(R$300-R$280)/5+R292</f>
        <v>5880</v>
      </c>
      <c r="S296" s="144">
        <f>(S$300-S$280)/5+S292</f>
        <v>5.2300000000000013</v>
      </c>
      <c r="T296" s="204">
        <f t="shared" si="62"/>
        <v>1124.2829827915866</v>
      </c>
      <c r="U296" s="191">
        <f>IF(U295=1,($C294-R296)/(R295-R296),IF(U295=2,($C294-R295)/(R294-R295),IF(U295=3,($C294-R294)/(R293-R294),0)))</f>
        <v>0</v>
      </c>
      <c r="V296" s="148">
        <f>(V$300-V$280)/5+V292</f>
        <v>5540</v>
      </c>
      <c r="W296" s="144">
        <f>(W$300-W$280)/5+W292</f>
        <v>4.3899999999999988</v>
      </c>
      <c r="X296" s="204">
        <f t="shared" si="63"/>
        <v>1261.958997722096</v>
      </c>
      <c r="Y296" s="191">
        <f>IF(Y295=1,($C294-V296)/(V295-V296),IF(Y295=2,($C294-V295)/(V294-V295),IF(Y295=3,($C294-V294)/(V293-V294),0)))</f>
        <v>0</v>
      </c>
      <c r="Z296" s="148">
        <f>(Z$300-Z$280)/5+Z292</f>
        <v>5120</v>
      </c>
      <c r="AA296" s="144">
        <f>(AA$300-AA$280)/5+AA292</f>
        <v>3.5000000000000009</v>
      </c>
      <c r="AB296" s="204">
        <f t="shared" si="64"/>
        <v>1462.8571428571424</v>
      </c>
      <c r="AC296" s="191">
        <f>IF(AC295=1,($C294-Z296)/(Z295-Z296),IF(AC295=2,($C294-Z295)/(Z294-Z295),IF(AC295=3,($C294-Z294)/(Z293-Z294),0)))</f>
        <v>0</v>
      </c>
      <c r="AL296" s="23"/>
    </row>
    <row r="297" spans="1:38" x14ac:dyDescent="0.25">
      <c r="A297" s="186"/>
      <c r="B297" s="251">
        <v>20</v>
      </c>
      <c r="C297" s="25"/>
      <c r="D297" s="31" t="e">
        <f>IF(D298&gt;V$5,(1-(D298-V$5)/(Z$5-V$5))*(Y297-AC297)+AC297,IF(D298&gt;R$5,(1-(D298-R$5)/(V$5-R$5))*(U297-Y297)+Y297,IF(D298&gt;N$5,(1-(D298-N$5)/(R$5-N$5))*(Q297-U297)+U297,IF(D298&gt;J$5,(1-(D298-J$5)/(N$5-J$5))*(M297-Q297)+Q297,IF(D298&gt;F$5,(1-(D298-F$5)/(J$5-F$5))*(I297-M297)+M297,I297)))))</f>
        <v>#NUM!</v>
      </c>
      <c r="E297" s="152" t="s">
        <v>6</v>
      </c>
      <c r="F297" s="56">
        <v>21100</v>
      </c>
      <c r="G297" s="94">
        <v>7.25</v>
      </c>
      <c r="H297" s="193">
        <f t="shared" si="65"/>
        <v>2910.344827586207</v>
      </c>
      <c r="I297" s="16">
        <f>IF(I299=0,G300,IF(I299=1,(G299-G300)*I300+G300,IF(I299=2,(G298-G299)*I300+G299,IF(I299=3,(G297-G298)*I300+G298,G297))))</f>
        <v>14</v>
      </c>
      <c r="J297" s="56">
        <v>20800</v>
      </c>
      <c r="K297" s="4">
        <v>6.5</v>
      </c>
      <c r="L297" s="193">
        <f t="shared" si="60"/>
        <v>3200</v>
      </c>
      <c r="M297" s="16">
        <f>IF(M299=0,K300,IF(M299=1,(K299-K300)*M300+K300,IF(M299=2,(K298-K299)*M300+K299,IF(M299=3,(K297-K298)*M300+K298,K297))))</f>
        <v>8</v>
      </c>
      <c r="N297" s="56">
        <v>20500</v>
      </c>
      <c r="O297" s="4">
        <v>5.75</v>
      </c>
      <c r="P297" s="193">
        <f t="shared" si="61"/>
        <v>3565.217391304348</v>
      </c>
      <c r="Q297" s="16">
        <f>IF(Q299=0,O300,IF(Q299=1,(O299-O300)*Q300+O300,IF(Q299=2,(O298-O299)*Q300+O299,IF(Q299=3,(O297-O298)*Q300+O298,O297))))</f>
        <v>6.65</v>
      </c>
      <c r="R297" s="56">
        <v>20200</v>
      </c>
      <c r="S297" s="4">
        <v>4.95</v>
      </c>
      <c r="T297" s="203">
        <f t="shared" si="62"/>
        <v>4080.8080808080808</v>
      </c>
      <c r="U297" s="16">
        <f>IF(U299=0,S300,IF(U299=1,(S299-S300)*U300+S300,IF(U299=2,(S298-S299)*U300+S299,IF(U299=3,(S297-S298)*U300+S298,S297))))</f>
        <v>5.3</v>
      </c>
      <c r="V297" s="56">
        <v>19300</v>
      </c>
      <c r="W297" s="4">
        <v>4.4000000000000004</v>
      </c>
      <c r="X297" s="203">
        <f t="shared" si="63"/>
        <v>4386.363636363636</v>
      </c>
      <c r="Y297" s="16">
        <f>IF(Y299=0,W300,IF(Y299=1,(W299-W300)*Y300+W300,IF(Y299=2,(W298-W299)*Y300+W299,IF(Y299=3,(W297-W298)*Y300+W298,W297))))</f>
        <v>4.4000000000000004</v>
      </c>
      <c r="Z297" s="56">
        <v>18300</v>
      </c>
      <c r="AA297" s="4">
        <v>3.8</v>
      </c>
      <c r="AB297" s="203">
        <f t="shared" si="64"/>
        <v>4815.7894736842109</v>
      </c>
      <c r="AC297" s="16">
        <f>IF(AC299=0,AA300,IF(AC299=1,(AA299-AA300)*AC300+AA300,IF(AC299=2,(AA298-AA299)*AC300+AA299,IF(AC299=3,(AA297-AA298)*AC300+AA298,AA297))))</f>
        <v>3.45</v>
      </c>
      <c r="AE297" s="23"/>
      <c r="AF297" s="23"/>
      <c r="AG297" s="23"/>
      <c r="AH297" s="23"/>
      <c r="AI297" s="23"/>
      <c r="AJ297" s="23"/>
      <c r="AK297" s="23"/>
      <c r="AL297" s="23"/>
    </row>
    <row r="298" spans="1:38" x14ac:dyDescent="0.25">
      <c r="A298" s="186"/>
      <c r="B298" s="252"/>
      <c r="C298" s="13">
        <f>C$1/(21-E$1)*(C$153-B297)</f>
        <v>-307.43801652892563</v>
      </c>
      <c r="D298" s="32" t="e">
        <f>(C298/P$1)^(1/1.3)*50+C$153</f>
        <v>#NUM!</v>
      </c>
      <c r="E298" s="153" t="s">
        <v>22</v>
      </c>
      <c r="F298" s="57">
        <v>14000</v>
      </c>
      <c r="G298" s="91">
        <v>7.65</v>
      </c>
      <c r="H298" s="194">
        <f t="shared" si="65"/>
        <v>1830.065359477124</v>
      </c>
      <c r="I298" s="76">
        <f>$C298/I297</f>
        <v>-21.959858323494689</v>
      </c>
      <c r="J298" s="57">
        <v>14000</v>
      </c>
      <c r="K298" s="6">
        <v>6.85</v>
      </c>
      <c r="L298" s="194">
        <f t="shared" si="60"/>
        <v>2043.7956204379564</v>
      </c>
      <c r="M298" s="76">
        <f>$C298/M297</f>
        <v>-38.429752066115704</v>
      </c>
      <c r="N298" s="57">
        <v>14000</v>
      </c>
      <c r="O298" s="6">
        <v>6.05</v>
      </c>
      <c r="P298" s="194">
        <f t="shared" si="61"/>
        <v>2314.0495867768595</v>
      </c>
      <c r="Q298" s="76">
        <f>$C298/Q297</f>
        <v>-46.231280681041447</v>
      </c>
      <c r="R298" s="57">
        <v>14000</v>
      </c>
      <c r="S298" s="6">
        <v>5.25</v>
      </c>
      <c r="T298" s="201">
        <f t="shared" si="62"/>
        <v>2666.6666666666665</v>
      </c>
      <c r="U298" s="76">
        <f>$C298/U297</f>
        <v>-58.00717292998597</v>
      </c>
      <c r="V298" s="57">
        <v>14000</v>
      </c>
      <c r="W298" s="6">
        <v>4.75</v>
      </c>
      <c r="X298" s="201">
        <f t="shared" si="63"/>
        <v>2947.3684210526317</v>
      </c>
      <c r="Y298" s="76">
        <f>$C298/Y297</f>
        <v>-69.872276483846733</v>
      </c>
      <c r="Z298" s="57">
        <v>14000</v>
      </c>
      <c r="AA298" s="6">
        <v>4.2</v>
      </c>
      <c r="AB298" s="201">
        <f t="shared" si="64"/>
        <v>3333.333333333333</v>
      </c>
      <c r="AC298" s="76">
        <f>$C298/AC297</f>
        <v>-89.112468559108876</v>
      </c>
      <c r="AL298" s="23"/>
    </row>
    <row r="299" spans="1:38" x14ac:dyDescent="0.25">
      <c r="A299" s="186"/>
      <c r="B299" s="252"/>
      <c r="C299" s="13"/>
      <c r="D299" s="39"/>
      <c r="E299" s="153" t="s">
        <v>23</v>
      </c>
      <c r="F299" s="57">
        <v>11200</v>
      </c>
      <c r="G299" s="91">
        <v>8.1</v>
      </c>
      <c r="H299" s="194">
        <f t="shared" si="65"/>
        <v>1382.7160493827162</v>
      </c>
      <c r="I299" s="190">
        <f>IF($C298&gt;F298,3,IF($C298&gt;F299,2,IF($C298&gt;F300,1,0)))</f>
        <v>0</v>
      </c>
      <c r="J299" s="57">
        <v>11200</v>
      </c>
      <c r="K299" s="6">
        <v>7.35</v>
      </c>
      <c r="L299" s="194">
        <f t="shared" si="60"/>
        <v>1523.8095238095239</v>
      </c>
      <c r="M299" s="190">
        <f>IF($C298&gt;J298,3,IF($C298&gt;J299,2,IF($C298&gt;J300,1,0)))</f>
        <v>0</v>
      </c>
      <c r="N299" s="57">
        <v>11200</v>
      </c>
      <c r="O299" s="6">
        <v>6.6</v>
      </c>
      <c r="P299" s="194">
        <f t="shared" si="61"/>
        <v>1696.969696969697</v>
      </c>
      <c r="Q299" s="190">
        <f>IF($C298&gt;N298,3,IF($C298&gt;N299,2,IF($C298&gt;N300,1,0)))</f>
        <v>0</v>
      </c>
      <c r="R299" s="57">
        <v>11200</v>
      </c>
      <c r="S299" s="6">
        <v>5.8</v>
      </c>
      <c r="T299" s="201">
        <f t="shared" si="62"/>
        <v>1931.0344827586207</v>
      </c>
      <c r="U299" s="190">
        <f>IF($C298&gt;R298,3,IF($C298&gt;R299,2,IF($C298&gt;R300,1,0)))</f>
        <v>0</v>
      </c>
      <c r="V299" s="57">
        <v>11200</v>
      </c>
      <c r="W299" s="6">
        <v>5.0999999999999996</v>
      </c>
      <c r="X299" s="201">
        <f t="shared" si="63"/>
        <v>2196.0784313725489</v>
      </c>
      <c r="Y299" s="190">
        <f>IF($C298&gt;V298,3,IF($C298&gt;V299,2,IF($C298&gt;V300,1,0)))</f>
        <v>0</v>
      </c>
      <c r="Z299" s="57">
        <v>11200</v>
      </c>
      <c r="AA299" s="6">
        <v>4.4000000000000004</v>
      </c>
      <c r="AB299" s="201">
        <f t="shared" si="64"/>
        <v>2545.454545454545</v>
      </c>
      <c r="AC299" s="189">
        <f>IF($C298&gt;Z298,3,IF($C298&gt;Z299,2,IF($C298&gt;Z300,1,0)))</f>
        <v>0</v>
      </c>
      <c r="AL299" s="23"/>
    </row>
    <row r="300" spans="1:38" ht="15.75" thickBot="1" x14ac:dyDescent="0.3">
      <c r="A300" s="186"/>
      <c r="B300" s="253"/>
      <c r="C300" s="14"/>
      <c r="D300" s="33" t="e">
        <f>C298/D297</f>
        <v>#NUM!</v>
      </c>
      <c r="E300" s="154" t="s">
        <v>7</v>
      </c>
      <c r="F300" s="58">
        <v>7300</v>
      </c>
      <c r="G300" s="93">
        <v>14</v>
      </c>
      <c r="H300" s="197">
        <f t="shared" si="65"/>
        <v>521.42857142857144</v>
      </c>
      <c r="I300" s="191">
        <f>IF(I299=1,($C298-F300)/(F299-F300),IF(I299=2,($C298-F299)/(F298-F299),IF(I299=3,($C298-F298)/(F297-F298),0)))</f>
        <v>0</v>
      </c>
      <c r="J300" s="58">
        <v>6700</v>
      </c>
      <c r="K300" s="8">
        <v>8</v>
      </c>
      <c r="L300" s="197">
        <f t="shared" si="60"/>
        <v>837.5</v>
      </c>
      <c r="M300" s="191">
        <f>IF(M299=1,($C298-J300)/(J299-J300),IF(M299=2,($C298-J299)/(J298-J299),IF(M299=3,($C298-J298)/(J297-J298),0)))</f>
        <v>0</v>
      </c>
      <c r="N300" s="58">
        <v>6400</v>
      </c>
      <c r="O300" s="8">
        <v>6.65</v>
      </c>
      <c r="P300" s="197">
        <f t="shared" si="61"/>
        <v>962.40601503759399</v>
      </c>
      <c r="Q300" s="191">
        <f>IF(Q299=1,($C298-N300)/(N299-N300),IF(Q299=2,($C298-N299)/(N298-N299),IF(Q299=3,($C298-N298)/(N297-N298),0)))</f>
        <v>0</v>
      </c>
      <c r="R300" s="58">
        <v>6000</v>
      </c>
      <c r="S300" s="8">
        <v>5.3</v>
      </c>
      <c r="T300" s="206">
        <f t="shared" si="62"/>
        <v>1132.0754716981132</v>
      </c>
      <c r="U300" s="191">
        <f>IF(U299=1,($C298-R300)/(R299-R300),IF(U299=2,($C298-R299)/(R298-R299),IF(U299=3,($C298-R298)/(R297-R298),0)))</f>
        <v>0</v>
      </c>
      <c r="V300" s="58">
        <v>5600</v>
      </c>
      <c r="W300" s="8">
        <v>4.4000000000000004</v>
      </c>
      <c r="X300" s="206">
        <f t="shared" si="63"/>
        <v>1272.7272727272725</v>
      </c>
      <c r="Y300" s="191">
        <f>IF(Y299=1,($C298-V300)/(V299-V300),IF(Y299=2,($C298-V299)/(V298-V299),IF(Y299=3,($C298-V298)/(V297-V298),0)))</f>
        <v>0</v>
      </c>
      <c r="Z300" s="58">
        <v>5100</v>
      </c>
      <c r="AA300" s="8">
        <v>3.45</v>
      </c>
      <c r="AB300" s="206">
        <f t="shared" si="64"/>
        <v>1478.2608695652173</v>
      </c>
      <c r="AC300" s="191">
        <f>IF(AC299=1,($C298-Z300)/(Z299-Z300),IF(AC299=2,($C298-Z299)/(Z298-Z299),IF(AC299=3,($C298-Z298)/(Z297-Z298),0)))</f>
        <v>0</v>
      </c>
      <c r="AL300" s="23"/>
    </row>
    <row r="301" spans="1:38" ht="15.75" thickBot="1" x14ac:dyDescent="0.3"/>
    <row r="302" spans="1:38" ht="15.75" thickBot="1" x14ac:dyDescent="0.3">
      <c r="A302" s="18" t="s">
        <v>9</v>
      </c>
      <c r="B302" s="87"/>
      <c r="C302" s="99">
        <v>20</v>
      </c>
    </row>
    <row r="303" spans="1:38" ht="15.75" thickBot="1" x14ac:dyDescent="0.3">
      <c r="A303" s="239" t="s">
        <v>0</v>
      </c>
      <c r="B303" s="232"/>
      <c r="C303" s="12"/>
      <c r="D303" s="12"/>
      <c r="E303" s="12"/>
      <c r="F303" s="239">
        <v>25</v>
      </c>
      <c r="G303" s="232"/>
      <c r="H303" s="247"/>
      <c r="I303" s="119"/>
      <c r="J303" s="239">
        <v>35</v>
      </c>
      <c r="K303" s="232"/>
      <c r="L303" s="247"/>
      <c r="M303" s="119"/>
      <c r="N303" s="239">
        <v>40</v>
      </c>
      <c r="O303" s="232"/>
      <c r="P303" s="247"/>
      <c r="Q303" s="119"/>
      <c r="R303" s="239">
        <v>45</v>
      </c>
      <c r="S303" s="232"/>
      <c r="T303" s="247"/>
      <c r="U303" s="119"/>
      <c r="V303" s="239">
        <v>50</v>
      </c>
      <c r="W303" s="232"/>
      <c r="X303" s="247"/>
      <c r="Y303" s="119"/>
      <c r="Z303" s="239">
        <v>55</v>
      </c>
      <c r="AA303" s="232"/>
      <c r="AB303" s="247"/>
      <c r="AC303" s="132"/>
    </row>
    <row r="304" spans="1:38" x14ac:dyDescent="0.25">
      <c r="A304" s="240" t="s">
        <v>1</v>
      </c>
      <c r="B304" s="262"/>
      <c r="C304" s="263" t="s">
        <v>20</v>
      </c>
      <c r="D304" s="130" t="s">
        <v>4</v>
      </c>
      <c r="E304" s="265" t="s">
        <v>2</v>
      </c>
      <c r="F304" s="258" t="s">
        <v>3</v>
      </c>
      <c r="G304" s="266" t="s">
        <v>4</v>
      </c>
      <c r="H304" s="254" t="s">
        <v>5</v>
      </c>
      <c r="I304" s="155" t="s">
        <v>4</v>
      </c>
      <c r="J304" s="258" t="s">
        <v>3</v>
      </c>
      <c r="K304" s="260" t="s">
        <v>4</v>
      </c>
      <c r="L304" s="254" t="s">
        <v>5</v>
      </c>
      <c r="M304" s="155" t="s">
        <v>4</v>
      </c>
      <c r="N304" s="258" t="s">
        <v>3</v>
      </c>
      <c r="O304" s="260" t="s">
        <v>4</v>
      </c>
      <c r="P304" s="254" t="s">
        <v>5</v>
      </c>
      <c r="Q304" s="155" t="s">
        <v>4</v>
      </c>
      <c r="R304" s="258" t="s">
        <v>3</v>
      </c>
      <c r="S304" s="260" t="s">
        <v>4</v>
      </c>
      <c r="T304" s="254" t="s">
        <v>5</v>
      </c>
      <c r="U304" s="155" t="s">
        <v>4</v>
      </c>
      <c r="V304" s="258" t="s">
        <v>3</v>
      </c>
      <c r="W304" s="260" t="s">
        <v>4</v>
      </c>
      <c r="X304" s="254" t="s">
        <v>5</v>
      </c>
      <c r="Y304" s="155" t="s">
        <v>4</v>
      </c>
      <c r="Z304" s="258" t="s">
        <v>3</v>
      </c>
      <c r="AA304" s="260" t="s">
        <v>4</v>
      </c>
      <c r="AB304" s="254" t="s">
        <v>5</v>
      </c>
      <c r="AC304" s="130" t="s">
        <v>4</v>
      </c>
    </row>
    <row r="305" spans="1:38" ht="15.75" thickBot="1" x14ac:dyDescent="0.3">
      <c r="A305" s="241"/>
      <c r="B305" s="262"/>
      <c r="C305" s="264"/>
      <c r="D305" s="30" t="s">
        <v>0</v>
      </c>
      <c r="E305" s="265"/>
      <c r="F305" s="259"/>
      <c r="G305" s="267"/>
      <c r="H305" s="255"/>
      <c r="I305" s="15" t="s">
        <v>5</v>
      </c>
      <c r="J305" s="259"/>
      <c r="K305" s="261"/>
      <c r="L305" s="255"/>
      <c r="M305" s="15" t="s">
        <v>5</v>
      </c>
      <c r="N305" s="259"/>
      <c r="O305" s="261"/>
      <c r="P305" s="255"/>
      <c r="Q305" s="15" t="s">
        <v>5</v>
      </c>
      <c r="R305" s="259"/>
      <c r="S305" s="261"/>
      <c r="T305" s="255"/>
      <c r="U305" s="15" t="s">
        <v>5</v>
      </c>
      <c r="V305" s="259"/>
      <c r="W305" s="261"/>
      <c r="X305" s="255"/>
      <c r="Y305" s="15" t="s">
        <v>5</v>
      </c>
      <c r="Z305" s="259"/>
      <c r="AA305" s="261"/>
      <c r="AB305" s="255"/>
      <c r="AC305" s="59" t="s">
        <v>5</v>
      </c>
    </row>
    <row r="306" spans="1:38" x14ac:dyDescent="0.25">
      <c r="A306" s="186"/>
      <c r="B306" s="251">
        <v>-15</v>
      </c>
      <c r="C306" s="34"/>
      <c r="D306" s="31">
        <f>IF(D307&gt;V$5,(1-(D307-V$5)/(Z$5-V$5))*(Y306-AC306)+AC306,IF(D307&gt;R$5,(1-(D307-R$5)/(V$5-R$5))*(U306-Y306)+Y306,IF(D307&gt;N$5,(1-(D307-N$5)/(R$5-N$5))*(Q306-U306)+U306,IF(D307&gt;J$5,(1-(D307-J$5)/(N$5-J$5))*(M306-Q306)+Q306,IF(D307&gt;F$5,(1-(D307-F$5)/(J$5-F$5))*(I306-M306)+M306,I306)))))</f>
        <v>1.8603486897787755</v>
      </c>
      <c r="E306" s="27" t="s">
        <v>6</v>
      </c>
      <c r="F306" s="42" t="s">
        <v>21</v>
      </c>
      <c r="G306" s="88" t="s">
        <v>21</v>
      </c>
      <c r="H306" s="70" t="s">
        <v>21</v>
      </c>
      <c r="I306" s="73" t="str">
        <f>IF(I308=0,G309,IF(I308=1,(G308-G309)*I309+G309,IF(I308=2,(G307-G308)*I309+G308,IF(I308=3,(G306-G307)*I309+G307,G306))))</f>
        <v>-</v>
      </c>
      <c r="J306" s="3">
        <v>14000</v>
      </c>
      <c r="K306" s="4">
        <v>1.85</v>
      </c>
      <c r="L306" s="198">
        <f t="shared" ref="L306:L369" si="66">J306/K306</f>
        <v>7567.5675675675675</v>
      </c>
      <c r="M306" s="16">
        <f>IF(M308=0,K309,IF(M308=1,(K308-K309)*M309+K309,IF(M308=2,(K307-K308)*M309+K308,IF(M308=3,(K306-K307)*M309+K307,K306))))</f>
        <v>2.3217881292261455</v>
      </c>
      <c r="N306" s="3">
        <v>13500</v>
      </c>
      <c r="O306" s="4">
        <v>1.7</v>
      </c>
      <c r="P306" s="198">
        <f t="shared" ref="P306:P369" si="67">N306/O306</f>
        <v>7941.1764705882351</v>
      </c>
      <c r="Q306" s="16">
        <f>IF(Q308=0,O309,IF(Q308=1,(O308-O309)*Q309+O309,IF(Q308=2,(O307-O308)*Q309+O308,IF(Q308=3,(O306-O307)*Q309+O307,O306))))</f>
        <v>2.1217881292261458</v>
      </c>
      <c r="R306" s="56">
        <v>13100</v>
      </c>
      <c r="S306" s="4">
        <v>1.55</v>
      </c>
      <c r="T306" s="200">
        <f t="shared" ref="T306:T369" si="68">R306/S306</f>
        <v>8451.6129032258068</v>
      </c>
      <c r="U306" s="16">
        <f>IF(U308=0,S309,IF(U308=1,(S308-S309)*U309+S309,IF(U308=2,(S307-S308)*U309+S308,IF(U308=3,(S306-S307)*U309+S307,S306))))</f>
        <v>1.9217881292261456</v>
      </c>
      <c r="V306" s="3">
        <v>12600</v>
      </c>
      <c r="W306" s="4">
        <v>1.45</v>
      </c>
      <c r="X306" s="200">
        <f t="shared" ref="X306:X369" si="69">V306/W306</f>
        <v>8689.6551724137935</v>
      </c>
      <c r="Y306" s="16">
        <f>IF(Y308=0,W309,IF(Y308=1,(W308-W309)*Y309+W309,IF(Y308=2,(W307-W308)*Y309+W308,IF(Y308=3,(W306-W307)*Y309+W307,W306))))</f>
        <v>1.7663410969196092</v>
      </c>
      <c r="Z306" s="3">
        <v>12200</v>
      </c>
      <c r="AA306" s="4">
        <v>1.3</v>
      </c>
      <c r="AB306" s="207">
        <f t="shared" ref="AB306:AB369" si="70">Z306/AA306</f>
        <v>9384.6153846153848</v>
      </c>
      <c r="AC306" s="16">
        <f>IF(AC308=0,AA309,IF(AC308=1,(AA308-AA309)*AC309+AA309,IF(AC308=2,(AA307-AA308)*AC309+AA308,IF(AC308=3,(AA306-AA307)*AC309+AA307,AA306))))</f>
        <v>1.6108940646130729</v>
      </c>
      <c r="AE306" s="23"/>
      <c r="AF306" s="23"/>
      <c r="AG306" s="23"/>
      <c r="AH306" s="23"/>
      <c r="AI306" s="23"/>
      <c r="AJ306" s="23"/>
      <c r="AK306" s="23"/>
      <c r="AL306" s="23"/>
    </row>
    <row r="307" spans="1:38" x14ac:dyDescent="0.25">
      <c r="A307" s="186"/>
      <c r="B307" s="252"/>
      <c r="C307" s="13">
        <f>C$1/(21-E$1)*(C$302-B306)</f>
        <v>10760.330578512398</v>
      </c>
      <c r="D307" s="32">
        <f>(C307/P$1)^(1/1.3)*50+C$302+$C$2/2+$N$2/100*5</f>
        <v>46.976217832393658</v>
      </c>
      <c r="E307" s="28" t="s">
        <v>22</v>
      </c>
      <c r="F307" s="52" t="s">
        <v>21</v>
      </c>
      <c r="G307" s="89" t="s">
        <v>21</v>
      </c>
      <c r="H307" s="71" t="s">
        <v>21</v>
      </c>
      <c r="I307" s="74" t="str">
        <f>IF(I309=0,G310,IF(I309=1,(G309-G310)*I310+G310,IF(I309=2,(G308-G309)*I310+G309,IF(I309=3,(G307-G308)*I310+G308,G307))))</f>
        <v>-</v>
      </c>
      <c r="J307" s="5">
        <v>11000</v>
      </c>
      <c r="K307" s="6">
        <v>2.2999999999999998</v>
      </c>
      <c r="L307" s="194">
        <f t="shared" si="66"/>
        <v>4782.608695652174</v>
      </c>
      <c r="M307" s="76">
        <f>$C307/M306</f>
        <v>4634.5015047082816</v>
      </c>
      <c r="N307" s="5">
        <v>11000</v>
      </c>
      <c r="O307" s="6">
        <v>2.1</v>
      </c>
      <c r="P307" s="194">
        <f t="shared" si="67"/>
        <v>5238.0952380952376</v>
      </c>
      <c r="Q307" s="76">
        <f>$C307/Q306</f>
        <v>5071.3501646542263</v>
      </c>
      <c r="R307" s="57">
        <v>11000</v>
      </c>
      <c r="S307" s="6">
        <v>1.9</v>
      </c>
      <c r="T307" s="201">
        <f t="shared" si="68"/>
        <v>5789.4736842105267</v>
      </c>
      <c r="U307" s="76">
        <f>$C307/U306</f>
        <v>5599.1242816372815</v>
      </c>
      <c r="V307" s="5">
        <v>11000</v>
      </c>
      <c r="W307" s="6">
        <v>1.75</v>
      </c>
      <c r="X307" s="201">
        <f t="shared" si="69"/>
        <v>6285.7142857142853</v>
      </c>
      <c r="Y307" s="76">
        <f>$C307/Y306</f>
        <v>6091.8757975329654</v>
      </c>
      <c r="Z307" s="5">
        <v>11000</v>
      </c>
      <c r="AA307" s="6">
        <v>1.6</v>
      </c>
      <c r="AB307" s="208">
        <f t="shared" si="70"/>
        <v>6875</v>
      </c>
      <c r="AC307" s="76">
        <f>$C307/AC306</f>
        <v>6679.7257590597455</v>
      </c>
      <c r="AL307" s="23"/>
    </row>
    <row r="308" spans="1:38" x14ac:dyDescent="0.25">
      <c r="A308" s="186"/>
      <c r="B308" s="252"/>
      <c r="C308" s="13"/>
      <c r="D308" s="39">
        <f>IF(AND(D307&lt;F$5,C307&lt;F309),C307/F309*100,IF(AND(D307&lt;J$5,C307&lt;J309),C307/(F309-((D307-F$5)/(J$5-F$5))*(F309-J309))*100,IF(AND(D307&lt;N$5,C307&lt;N309),C307/(J309-((D307-J$5)/(N$5-J$5))*(J309-N309))*100,IF(AND(D307&lt;R$5,C307&lt;R309),C307/(N309-((D307-N$5)/(R$5-N$5))*(N309-R309))*100,IF(AND(D307&lt;V$5,C311&lt;V309),C307/(R309-((D307-R$5)/(V$5-R$5))*(R309-V309))*100,100)))))</f>
        <v>100</v>
      </c>
      <c r="E308" s="28" t="s">
        <v>23</v>
      </c>
      <c r="F308" s="52" t="s">
        <v>21</v>
      </c>
      <c r="G308" s="89" t="s">
        <v>21</v>
      </c>
      <c r="H308" s="71" t="s">
        <v>21</v>
      </c>
      <c r="I308" s="74" t="str">
        <f>IF(I310=0,G311,IF(I310=1,(G310-G311)*I311+G311,IF(I310=2,(G309-G310)*I311+G310,IF(I310=3,(G308-G309)*I311+G309,G308))))</f>
        <v>-</v>
      </c>
      <c r="J308" s="40">
        <v>8800</v>
      </c>
      <c r="K308" s="41">
        <v>2.5</v>
      </c>
      <c r="L308" s="194">
        <f t="shared" si="66"/>
        <v>3520</v>
      </c>
      <c r="M308" s="187">
        <f>IF($C307&gt;J307,3,IF($C307&gt;J308,2,IF($C307&gt;J309,1,0)))</f>
        <v>2</v>
      </c>
      <c r="N308" s="40">
        <v>8800</v>
      </c>
      <c r="O308" s="41">
        <v>2.2999999999999998</v>
      </c>
      <c r="P308" s="194">
        <f t="shared" si="67"/>
        <v>3826.0869565217395</v>
      </c>
      <c r="Q308" s="187">
        <f>IF($C307&gt;N307,3,IF($C307&gt;N308,2,IF($C307&gt;N309,1,0)))</f>
        <v>2</v>
      </c>
      <c r="R308" s="55">
        <v>8800</v>
      </c>
      <c r="S308" s="41">
        <v>2.1</v>
      </c>
      <c r="T308" s="201">
        <f t="shared" si="68"/>
        <v>4190.4761904761899</v>
      </c>
      <c r="U308" s="187">
        <f>IF($C307&gt;R307,3,IF($C307&gt;R308,2,IF($C307&gt;R309,1,0)))</f>
        <v>2</v>
      </c>
      <c r="V308" s="40">
        <v>8800</v>
      </c>
      <c r="W308" s="41">
        <v>1.9</v>
      </c>
      <c r="X308" s="201">
        <f t="shared" si="69"/>
        <v>4631.5789473684217</v>
      </c>
      <c r="Y308" s="187">
        <f>IF($C307&gt;V307,3,IF($C307&gt;V308,2,IF($C307&gt;V309,1,0)))</f>
        <v>2</v>
      </c>
      <c r="Z308" s="40">
        <v>8800</v>
      </c>
      <c r="AA308" s="41">
        <v>1.7</v>
      </c>
      <c r="AB308" s="209">
        <f t="shared" si="70"/>
        <v>5176.4705882352946</v>
      </c>
      <c r="AC308" s="189">
        <f>IF($C307&gt;Z307,3,IF($C307&gt;Z308,2,IF($C307&gt;Z309,1,0)))</f>
        <v>2</v>
      </c>
      <c r="AL308" s="23"/>
    </row>
    <row r="309" spans="1:38" ht="15.75" thickBot="1" x14ac:dyDescent="0.3">
      <c r="A309" s="186"/>
      <c r="B309" s="253"/>
      <c r="C309" s="35"/>
      <c r="D309" s="33">
        <f>C307/D306</f>
        <v>5784.0396467782439</v>
      </c>
      <c r="E309" s="29" t="s">
        <v>7</v>
      </c>
      <c r="F309" s="53" t="s">
        <v>21</v>
      </c>
      <c r="G309" s="90" t="s">
        <v>21</v>
      </c>
      <c r="H309" s="72" t="s">
        <v>21</v>
      </c>
      <c r="I309" s="78" t="str">
        <f>IF(I311=0,G312,IF(I311=1,(G311-G312)*I312+G312,IF(I311=2,(G310-G311)*I312+G311,IF(I311=3,(G309-G310)*I312+G310,G309))))</f>
        <v>-</v>
      </c>
      <c r="J309" s="7">
        <v>7800</v>
      </c>
      <c r="K309" s="8">
        <v>2.35</v>
      </c>
      <c r="L309" s="197">
        <f t="shared" si="66"/>
        <v>3319.1489361702124</v>
      </c>
      <c r="M309" s="191">
        <f>IF(M308=1,($C307-J309)/(J308-J309),IF(M308=2,($C307-J308)/(J307-J308),IF(M308=3,($C307-J307)/(J306-J307),0)))</f>
        <v>0.8910593538692716</v>
      </c>
      <c r="N309" s="7">
        <v>7200</v>
      </c>
      <c r="O309" s="8">
        <v>2</v>
      </c>
      <c r="P309" s="197">
        <f t="shared" si="67"/>
        <v>3600</v>
      </c>
      <c r="Q309" s="191">
        <f>IF(Q308=1,($C307-N309)/(N308-N309),IF(Q308=2,($C307-N308)/(N307-N308),IF(Q308=3,($C307-N307)/(N306-N307),0)))</f>
        <v>0.8910593538692716</v>
      </c>
      <c r="R309" s="58">
        <v>6500</v>
      </c>
      <c r="S309" s="8">
        <v>1.6</v>
      </c>
      <c r="T309" s="206">
        <f t="shared" si="68"/>
        <v>4062.5</v>
      </c>
      <c r="U309" s="191">
        <f>IF(U308=1,($C307-R309)/(R308-R309),IF(U308=2,($C307-R308)/(R307-R308),IF(U308=3,($C307-R307)/(R306-R307),0)))</f>
        <v>0.8910593538692716</v>
      </c>
      <c r="V309" s="7">
        <v>5700</v>
      </c>
      <c r="W309" s="8">
        <v>1.3</v>
      </c>
      <c r="X309" s="206">
        <f t="shared" si="69"/>
        <v>4384.6153846153848</v>
      </c>
      <c r="Y309" s="191">
        <f>IF(Y308=1,($C307-V309)/(V308-V309),IF(Y308=2,($C307-V308)/(V307-V308),IF(Y308=3,($C307-V307)/(V306-V307),0)))</f>
        <v>0.8910593538692716</v>
      </c>
      <c r="Z309" s="7">
        <v>4800</v>
      </c>
      <c r="AA309" s="8">
        <v>1</v>
      </c>
      <c r="AB309" s="210">
        <f t="shared" si="70"/>
        <v>4800</v>
      </c>
      <c r="AC309" s="191">
        <f>IF(AC308=1,($C307-Z309)/(Z308-Z309),IF(AC308=2,($C307-Z308)/(Z307-Z308),IF(AC308=3,($C307-Z307)/(Z306-Z307),0)))</f>
        <v>0.8910593538692716</v>
      </c>
      <c r="AL309" s="23"/>
    </row>
    <row r="310" spans="1:38" x14ac:dyDescent="0.25">
      <c r="A310" s="186"/>
      <c r="B310" s="251">
        <v>-14</v>
      </c>
      <c r="C310" s="34"/>
      <c r="D310" s="31">
        <f>IF(D311&gt;V$5,(1-(D311-V$5)/(Z$5-V$5))*(Y310-AC310)+AC310,IF(D311&gt;R$5,(1-(D311-R$5)/(V$5-R$5))*(U310-Y310)+Y310,IF(D311&gt;N$5,(1-(D311-N$5)/(R$5-N$5))*(Q310-U310)+U310,IF(D311&gt;J$5,(1-(D311-J$5)/(N$5-J$5))*(M310-Q310)+Q310,IF(D311&gt;F$5,(1-(D311-F$5)/(J$5-F$5))*(I310-M310)+M310,I310)))))</f>
        <v>2.0130552775364112</v>
      </c>
      <c r="E310" s="27" t="s">
        <v>6</v>
      </c>
      <c r="F310" s="3">
        <v>14280</v>
      </c>
      <c r="G310" s="94">
        <v>2.08</v>
      </c>
      <c r="H310" s="193">
        <f t="shared" ref="H310:H373" si="71">F310/G310</f>
        <v>6865.3846153846152</v>
      </c>
      <c r="I310" s="16">
        <f>IF(I312=0,G313,IF(I312=1,(G312-G313)*I313+G313,IF(I312=2,(G311-G312)*I313+G312,IF(I312=3,(G310-G311)*I313+G311,G310))))</f>
        <v>2.6685313954592953</v>
      </c>
      <c r="J310" s="145">
        <f>(J$326-J$306)/5+J306</f>
        <v>14080</v>
      </c>
      <c r="K310" s="141">
        <f>(K$326-K$306)/5+K306</f>
        <v>1.9300000000000002</v>
      </c>
      <c r="L310" s="193">
        <f t="shared" si="66"/>
        <v>7295.3367875647664</v>
      </c>
      <c r="M310" s="16">
        <f>IF(M312=0,K313,IF(M312=1,(K312-K313)*M313+K313,IF(M312=2,(K311-K312)*M313+K312,IF(M312=3,(K310-K311)*M313+K311,K310))))</f>
        <v>2.5004705059250516</v>
      </c>
      <c r="N310" s="145">
        <f>(N$326-N$306)/5+N306</f>
        <v>13640</v>
      </c>
      <c r="O310" s="141">
        <f>(O$326-O$306)/5+O306</f>
        <v>1.78</v>
      </c>
      <c r="P310" s="193">
        <f t="shared" si="67"/>
        <v>7662.9213483146068</v>
      </c>
      <c r="Q310" s="16">
        <f>IF(Q312=0,O313,IF(Q312=1,(O312-O313)*Q313+O313,IF(Q312=2,(O311-O312)*Q313+O312,IF(Q312=3,(O310-O311)*Q313+O311,O310))))</f>
        <v>2.2911998775635136</v>
      </c>
      <c r="R310" s="145">
        <f>(R$326-R$306)/5+R306</f>
        <v>13280</v>
      </c>
      <c r="S310" s="141">
        <f>(S$326-S$306)/5+S306</f>
        <v>1.62</v>
      </c>
      <c r="T310" s="203">
        <f t="shared" si="68"/>
        <v>8197.5308641975298</v>
      </c>
      <c r="U310" s="16">
        <f>IF(U312=0,S313,IF(U312=1,(S312-S313)*U313+S313,IF(U312=2,(S311-S312)*U313+S312,IF(U312=3,(S310-S311)*U313+S311,S310))))</f>
        <v>2.0713571117877336</v>
      </c>
      <c r="V310" s="145">
        <f>(V$326-V$306)/5+V306</f>
        <v>12880</v>
      </c>
      <c r="W310" s="141">
        <f>(W$326-W$306)/5+W306</f>
        <v>1.53</v>
      </c>
      <c r="X310" s="203">
        <f t="shared" si="69"/>
        <v>8418.3006535947716</v>
      </c>
      <c r="Y310" s="16">
        <f>IF(Y312=0,W313,IF(Y312=1,(W312-W313)*Y313+W313,IF(Y312=2,(W311-W312)*Y313+W312,IF(Y312=3,(W310-W311)*Y313+W311,W310))))</f>
        <v>1.8603259550366988</v>
      </c>
      <c r="Z310" s="145">
        <f>(Z$326-Z$306)/5+Z306</f>
        <v>12560</v>
      </c>
      <c r="AA310" s="141">
        <f>(AA$326-AA$306)/5+AA306</f>
        <v>1.3900000000000001</v>
      </c>
      <c r="AB310" s="207">
        <f t="shared" si="70"/>
        <v>9035.9712230215828</v>
      </c>
      <c r="AC310" s="67">
        <f>IF(AC312=0,AA313,IF(AC312=1,(AA312-AA313)*AC313+AA313,IF(AC312=2,(AA311-AA312)*AC313+AA312,IF(AC312=3,(AA310-AA311)*AC313+AA311,AA310))))</f>
        <v>1.6491392864341867</v>
      </c>
      <c r="AE310" s="23"/>
      <c r="AF310" s="23"/>
      <c r="AG310" s="23"/>
      <c r="AH310" s="23"/>
      <c r="AI310" s="23"/>
      <c r="AJ310" s="23"/>
      <c r="AK310" s="23"/>
      <c r="AL310" s="23"/>
    </row>
    <row r="311" spans="1:38" x14ac:dyDescent="0.25">
      <c r="A311" s="186"/>
      <c r="B311" s="252"/>
      <c r="C311" s="13">
        <f>C$1/(21-E$1)*(C$302-B310)</f>
        <v>10452.892561983472</v>
      </c>
      <c r="D311" s="32">
        <f>(C311/P$1)^(1/1.3)*50+C$302+$C$2/2+$N$2/100*5</f>
        <v>46.381356079095568</v>
      </c>
      <c r="E311" s="28" t="s">
        <v>22</v>
      </c>
      <c r="F311" s="5">
        <v>14000</v>
      </c>
      <c r="G311" s="91">
        <v>2.64</v>
      </c>
      <c r="H311" s="194">
        <f t="shared" si="71"/>
        <v>5303.030303030303</v>
      </c>
      <c r="I311" s="76">
        <f>$C311/I310</f>
        <v>3917.0955903947192</v>
      </c>
      <c r="J311" s="57">
        <v>14000</v>
      </c>
      <c r="K311" s="135">
        <f>(K$327-K$307)/5+K307</f>
        <v>2.34</v>
      </c>
      <c r="L311" s="194">
        <f t="shared" si="66"/>
        <v>5982.9059829059834</v>
      </c>
      <c r="M311" s="76">
        <f>$C311/M310</f>
        <v>4180.3702692011611</v>
      </c>
      <c r="N311" s="57">
        <v>14000</v>
      </c>
      <c r="O311" s="135">
        <f>(O$327-O$307)/5+O307</f>
        <v>2.12</v>
      </c>
      <c r="P311" s="194">
        <f t="shared" si="67"/>
        <v>6603.7735849056598</v>
      </c>
      <c r="Q311" s="76">
        <f>$C311/Q310</f>
        <v>4562.1914806922869</v>
      </c>
      <c r="R311" s="57">
        <v>14000</v>
      </c>
      <c r="S311" s="135">
        <f>(S$327-S$307)/5+S307</f>
        <v>1.9</v>
      </c>
      <c r="T311" s="201">
        <f t="shared" si="68"/>
        <v>7368.4210526315792</v>
      </c>
      <c r="U311" s="76">
        <f>$C311/U310</f>
        <v>5046.3980848584124</v>
      </c>
      <c r="V311" s="57">
        <v>14000</v>
      </c>
      <c r="W311" s="135">
        <f>(W$327-W$307)/5+W307</f>
        <v>1.77</v>
      </c>
      <c r="X311" s="201">
        <f t="shared" si="69"/>
        <v>7909.6045197740114</v>
      </c>
      <c r="Y311" s="76">
        <f>$C311/Y310</f>
        <v>5618.8500373727602</v>
      </c>
      <c r="Z311" s="57">
        <v>14000</v>
      </c>
      <c r="AA311" s="135">
        <f>(AA$327-AA$307)/5+AA307</f>
        <v>1.6300000000000001</v>
      </c>
      <c r="AB311" s="209">
        <f t="shared" si="70"/>
        <v>8588.9570552147234</v>
      </c>
      <c r="AC311" s="76">
        <f>$C311/AC310</f>
        <v>6338.3927894805038</v>
      </c>
      <c r="AL311" s="23"/>
    </row>
    <row r="312" spans="1:38" x14ac:dyDescent="0.25">
      <c r="A312" s="186"/>
      <c r="B312" s="252"/>
      <c r="C312" s="13"/>
      <c r="D312" s="39">
        <f>IF(AND(D311&lt;F$5,C311&lt;F313),C311/F313*100,IF(AND(D311&lt;J$5,C311&lt;J313),C311/(F313-((D311-F$5)/(J$5-F$5))*(F313-J313))*100,IF(AND(D311&lt;N$5,C311&lt;N313),C311/(J313-((D311-J$5)/(N$5-J$5))*(J313-N313))*100,IF(AND(D311&lt;R$5,C311&lt;R313),C311/(N313-((D311-N$5)/(R$5-N$5))*(N313-R313))*100,IF(AND(D311&lt;V$5,C315&lt;V313),C311/(R313-((D311-R$5)/(V$5-R$5))*(R313-V313))*100,100)))))</f>
        <v>100</v>
      </c>
      <c r="E312" s="28" t="s">
        <v>23</v>
      </c>
      <c r="F312" s="5">
        <v>11200</v>
      </c>
      <c r="G312" s="91">
        <v>2.69</v>
      </c>
      <c r="H312" s="194">
        <f t="shared" si="71"/>
        <v>4163.5687732342012</v>
      </c>
      <c r="I312" s="190">
        <f>IF($C311&gt;F311,3,IF($C311&gt;F312,2,IF($C311&gt;F313,1,0)))</f>
        <v>1</v>
      </c>
      <c r="J312" s="57">
        <v>11200</v>
      </c>
      <c r="K312" s="135">
        <f>(K$328-K$308)/5+K308</f>
        <v>2.54</v>
      </c>
      <c r="L312" s="194">
        <f t="shared" si="66"/>
        <v>4409.4488188976375</v>
      </c>
      <c r="M312" s="190">
        <f>IF($C311&gt;J311,3,IF($C311&gt;J312,2,IF($C311&gt;J313,1,0)))</f>
        <v>1</v>
      </c>
      <c r="N312" s="57">
        <v>11200</v>
      </c>
      <c r="O312" s="135">
        <f>(O$328-O$308)/5+O308</f>
        <v>2.3499999999999996</v>
      </c>
      <c r="P312" s="194">
        <f t="shared" si="67"/>
        <v>4765.9574468085111</v>
      </c>
      <c r="Q312" s="190">
        <f>IF($C311&gt;N311,3,IF($C311&gt;N312,2,IF($C311&gt;N313,1,0)))</f>
        <v>1</v>
      </c>
      <c r="R312" s="57">
        <v>11200</v>
      </c>
      <c r="S312" s="135">
        <f>(S$328-S$308)/5+S308</f>
        <v>2.15</v>
      </c>
      <c r="T312" s="201">
        <f t="shared" si="68"/>
        <v>5209.302325581396</v>
      </c>
      <c r="U312" s="190">
        <f>IF($C311&gt;R311,3,IF($C311&gt;R312,2,IF($C311&gt;R313,1,0)))</f>
        <v>1</v>
      </c>
      <c r="V312" s="57">
        <v>11200</v>
      </c>
      <c r="W312" s="135">
        <f>(W$328-W$308)/5+W308</f>
        <v>1.94</v>
      </c>
      <c r="X312" s="201">
        <f t="shared" si="69"/>
        <v>5773.1958762886597</v>
      </c>
      <c r="Y312" s="190">
        <f>IF($C311&gt;V311,3,IF($C311&gt;V312,2,IF($C311&gt;V313,1,0)))</f>
        <v>1</v>
      </c>
      <c r="Z312" s="57">
        <v>11200</v>
      </c>
      <c r="AA312" s="135">
        <f>(AA$328-AA$308)/5+AA308</f>
        <v>1.73</v>
      </c>
      <c r="AB312" s="209">
        <f t="shared" si="70"/>
        <v>6473.9884393063585</v>
      </c>
      <c r="AC312" s="189">
        <f>IF($C311&gt;Z311,3,IF($C311&gt;Z312,2,IF($C311&gt;Z313,1,0)))</f>
        <v>1</v>
      </c>
      <c r="AL312" s="23"/>
    </row>
    <row r="313" spans="1:38" ht="15.75" thickBot="1" x14ac:dyDescent="0.3">
      <c r="A313" s="186"/>
      <c r="B313" s="253"/>
      <c r="C313" s="35"/>
      <c r="D313" s="33">
        <f>C311/D310</f>
        <v>5192.5511825863932</v>
      </c>
      <c r="E313" s="29" t="s">
        <v>7</v>
      </c>
      <c r="F313" s="7">
        <v>7720</v>
      </c>
      <c r="G313" s="93">
        <v>2.59</v>
      </c>
      <c r="H313" s="195">
        <f t="shared" si="71"/>
        <v>2980.694980694981</v>
      </c>
      <c r="I313" s="191">
        <f>IF(I312=1,($C311-F313)/(F312-F313),IF(I312=2,($C311-F312)/(F311-F312),IF(I312=3,($C311-F311)/(F310-F311),0)))</f>
        <v>0.78531395459295161</v>
      </c>
      <c r="J313" s="146">
        <f>(J$329-J$309)/5+J309</f>
        <v>7420</v>
      </c>
      <c r="K313" s="142">
        <f>(K$329-K$309)/5+K309</f>
        <v>2.34</v>
      </c>
      <c r="L313" s="195">
        <f t="shared" si="66"/>
        <v>3170.9401709401714</v>
      </c>
      <c r="M313" s="191">
        <f>IF(M312=1,($C311-J313)/(J312-J313),IF(M312=2,($C311-J312)/(J311-J312),IF(M312=3,($C311-J311)/(J310-J311),0)))</f>
        <v>0.80235252962525705</v>
      </c>
      <c r="N313" s="146">
        <f>(N$329-N$309)/5+N309</f>
        <v>6880</v>
      </c>
      <c r="O313" s="142">
        <f>(O$329-O$309)/5+O309</f>
        <v>2.0099999999999998</v>
      </c>
      <c r="P313" s="195">
        <f t="shared" si="67"/>
        <v>3422.8855721393038</v>
      </c>
      <c r="Q313" s="191">
        <f>IF(Q312=1,($C311-N313)/(N312-N313),IF(Q312=2,($C311-N312)/(N311-N312),IF(Q312=3,($C311-N311)/(N310-N311),0)))</f>
        <v>0.82705846342209999</v>
      </c>
      <c r="R313" s="146">
        <f>(R$329-R$309)/5+R309</f>
        <v>6260</v>
      </c>
      <c r="S313" s="142">
        <f>(S$329-S$309)/5+S309</f>
        <v>1.6300000000000001</v>
      </c>
      <c r="T313" s="204">
        <f t="shared" si="68"/>
        <v>3840.4907975460119</v>
      </c>
      <c r="U313" s="191">
        <f>IF(U312=1,($C311-R313)/(R312-R313),IF(U312=2,($C311-R312)/(R311-R312),IF(U312=3,($C311-R311)/(R310-R311),0)))</f>
        <v>0.84876367651487283</v>
      </c>
      <c r="V313" s="146">
        <f>(V$329-V$309)/5+V309</f>
        <v>5480</v>
      </c>
      <c r="W313" s="142">
        <f>(W$329-W$309)/5+W309</f>
        <v>1.33</v>
      </c>
      <c r="X313" s="204">
        <f t="shared" si="69"/>
        <v>4120.3007518796994</v>
      </c>
      <c r="Y313" s="191">
        <f>IF(Y312=1,($C311-V313)/(V312-V313),IF(Y312=2,($C311-V312)/(V311-V312),IF(Y312=3,($C311-V311)/(V310-V311),0)))</f>
        <v>0.86938681153557196</v>
      </c>
      <c r="Z313" s="146">
        <f>(Z$329-Z$309)/5+Z309</f>
        <v>4640</v>
      </c>
      <c r="AA313" s="142">
        <f>(AA$329-AA$309)/5+AA309</f>
        <v>1.02</v>
      </c>
      <c r="AB313" s="211">
        <f t="shared" si="70"/>
        <v>4549.0196078431372</v>
      </c>
      <c r="AC313" s="191">
        <f>IF(AC312=1,($C311-Z313)/(Z312-Z313),IF(AC312=2,($C311-Z312)/(Z311-Z312),IF(AC312=3,($C311-Z311)/(Z310-Z311),0)))</f>
        <v>0.88611167103406585</v>
      </c>
      <c r="AL313" s="23"/>
    </row>
    <row r="314" spans="1:38" x14ac:dyDescent="0.25">
      <c r="A314" s="186"/>
      <c r="B314" s="251">
        <v>-13</v>
      </c>
      <c r="C314" s="25"/>
      <c r="D314" s="31">
        <f>IF(D315&gt;V$5,(1-(D315-V$5)/(Z$5-V$5))*(Y314-AC314)+AC314,IF(D315&gt;R$5,(1-(D315-R$5)/(V$5-R$5))*(U314-Y314)+Y314,IF(D315&gt;N$5,(1-(D315-N$5)/(R$5-N$5))*(Q314-U314)+U314,IF(D315&gt;J$5,(1-(D315-J$5)/(N$5-J$5))*(M314-Q314)+Q314,IF(D315&gt;F$5,(1-(D315-F$5)/(J$5-F$5))*(I314-M314)+M314,I314)))))</f>
        <v>2.0556177706111369</v>
      </c>
      <c r="E314" s="27" t="s">
        <v>6</v>
      </c>
      <c r="F314" s="86">
        <f>(F$326-F$310)/4+F310</f>
        <v>14360</v>
      </c>
      <c r="G314" s="141">
        <f>(G$326-G$310)/4+G310</f>
        <v>2.16</v>
      </c>
      <c r="H314" s="193">
        <f t="shared" si="71"/>
        <v>6648.1481481481478</v>
      </c>
      <c r="I314" s="16">
        <f>IF(I316=0,G317,IF(I316=1,(G316-G317)*I317+G317,IF(I316=2,(G315-G316)*I317+G316,IF(I316=3,(G314-G315)*I317+G315,G314))))</f>
        <v>2.6890202543570418</v>
      </c>
      <c r="J314" s="145">
        <f>(J$326-J$306)/5+J310</f>
        <v>14160</v>
      </c>
      <c r="K314" s="141">
        <f>(K$326-K$306)/5+K310</f>
        <v>2.0100000000000002</v>
      </c>
      <c r="L314" s="193">
        <f t="shared" si="66"/>
        <v>7044.7761194029845</v>
      </c>
      <c r="M314" s="16">
        <f>IF(M316=0,K317,IF(M316=1,(K316-K317)*M317+K317,IF(M316=2,(K315-K316)*M317+K316,IF(M316=3,(K314-K315)*M317+K315,K314))))</f>
        <v>2.5166258741258742</v>
      </c>
      <c r="N314" s="145">
        <f>(N$326-N$306)/5+N310</f>
        <v>13780</v>
      </c>
      <c r="O314" s="141">
        <f>(O$326-O$306)/5+O310</f>
        <v>1.86</v>
      </c>
      <c r="P314" s="193">
        <f t="shared" si="67"/>
        <v>7408.6021505376339</v>
      </c>
      <c r="Q314" s="16">
        <f>IF(Q316=0,O317,IF(Q316=1,(O316-O317)*Q317+O317,IF(Q316=2,(O315-O316)*Q317+O316,IF(Q316=3,(O314-O315)*Q317+O315,O314))))</f>
        <v>2.313636363636363</v>
      </c>
      <c r="R314" s="145">
        <f>(R$326-R$306)/5+R310</f>
        <v>13460</v>
      </c>
      <c r="S314" s="141">
        <f>(S$326-S$306)/5+S310</f>
        <v>1.6900000000000002</v>
      </c>
      <c r="T314" s="203">
        <f t="shared" si="68"/>
        <v>7964.497041420118</v>
      </c>
      <c r="U314" s="16">
        <f>IF(U316=0,S317,IF(U316=1,(S316-S317)*U317+S317,IF(U316=2,(S315-S316)*U317+S316,IF(U316=3,(S314-S315)*U317+S315,S314))))</f>
        <v>2.0900666900666898</v>
      </c>
      <c r="V314" s="145">
        <f>(V$326-V$306)/5+V310</f>
        <v>13160</v>
      </c>
      <c r="W314" s="141">
        <f>(W$326-W$306)/5+W310</f>
        <v>1.61</v>
      </c>
      <c r="X314" s="203">
        <f t="shared" si="69"/>
        <v>8173.9130434782601</v>
      </c>
      <c r="Y314" s="16">
        <f>IF(Y316=0,W317,IF(Y316=1,(W316-W317)*Y317+W317,IF(Y316=2,(W315-W316)*Y317+W316,IF(Y316=3,(W314-W315)*Y317+W315,W314))))</f>
        <v>1.8699295990205083</v>
      </c>
      <c r="Z314" s="145">
        <f>(Z$326-Z$306)/5+Z310</f>
        <v>12920</v>
      </c>
      <c r="AA314" s="141">
        <f>(AA$326-AA$306)/5+AA310</f>
        <v>1.4800000000000002</v>
      </c>
      <c r="AB314" s="207">
        <f t="shared" si="70"/>
        <v>8729.7297297297282</v>
      </c>
      <c r="AC314" s="67">
        <f>IF(AC316=0,AA317,IF(AC316=1,(AA316-AA317)*AC317+AA317,IF(AC316=2,(AA315-AA316)*AC317+AA316,IF(AC316=3,(AA314-AA315)*AC317+AA315,AA314))))</f>
        <v>1.647012987012987</v>
      </c>
      <c r="AE314" s="23"/>
      <c r="AF314" s="23"/>
      <c r="AG314" s="23"/>
      <c r="AH314" s="23"/>
      <c r="AI314" s="23"/>
      <c r="AJ314" s="23"/>
      <c r="AK314" s="23"/>
      <c r="AL314" s="23"/>
    </row>
    <row r="315" spans="1:38" x14ac:dyDescent="0.25">
      <c r="A315" s="186"/>
      <c r="B315" s="252"/>
      <c r="C315" s="13">
        <f>C$1/(21-E$1)*(C$302-B314)</f>
        <v>10145.454545454546</v>
      </c>
      <c r="D315" s="32">
        <f>(C315/P$1)^(1/1.3)*50+C$302+$C$2/2+$N$2/100*5</f>
        <v>45.782442415583795</v>
      </c>
      <c r="E315" s="28" t="s">
        <v>22</v>
      </c>
      <c r="F315" s="5">
        <v>14000</v>
      </c>
      <c r="G315" s="135">
        <f>(G$327-G$311)/4+G311</f>
        <v>2.68</v>
      </c>
      <c r="H315" s="194">
        <f t="shared" si="71"/>
        <v>5223.8805970149251</v>
      </c>
      <c r="I315" s="76">
        <f>$C315/I314</f>
        <v>3772.9186044678472</v>
      </c>
      <c r="J315" s="57">
        <v>14000</v>
      </c>
      <c r="K315" s="135">
        <f>(K$327-K$307)/5+K311</f>
        <v>2.38</v>
      </c>
      <c r="L315" s="194">
        <f t="shared" si="66"/>
        <v>5882.3529411764712</v>
      </c>
      <c r="M315" s="76">
        <f>$C315/M314</f>
        <v>4031.3717862328153</v>
      </c>
      <c r="N315" s="57">
        <v>14000</v>
      </c>
      <c r="O315" s="135">
        <f>(O$327-O$307)/5+O311</f>
        <v>2.14</v>
      </c>
      <c r="P315" s="194">
        <f t="shared" si="67"/>
        <v>6542.0560747663549</v>
      </c>
      <c r="Q315" s="76">
        <f>$C315/Q314</f>
        <v>4385.0687622789801</v>
      </c>
      <c r="R315" s="57">
        <v>14000</v>
      </c>
      <c r="S315" s="135">
        <f>(S$327-S$307)/5+S311</f>
        <v>1.9</v>
      </c>
      <c r="T315" s="201">
        <f t="shared" si="68"/>
        <v>7368.4210526315792</v>
      </c>
      <c r="U315" s="76">
        <f>$C315/U314</f>
        <v>4854.129580492393</v>
      </c>
      <c r="V315" s="57">
        <v>14000</v>
      </c>
      <c r="W315" s="135">
        <f>(W$327-W$307)/5+W311</f>
        <v>1.79</v>
      </c>
      <c r="X315" s="201">
        <f t="shared" si="69"/>
        <v>7821.2290502793294</v>
      </c>
      <c r="Y315" s="76">
        <f>$C315/Y314</f>
        <v>5425.5810222849341</v>
      </c>
      <c r="Z315" s="57">
        <v>14000</v>
      </c>
      <c r="AA315" s="135">
        <f>(AA$327-AA$307)/5+AA311</f>
        <v>1.6600000000000001</v>
      </c>
      <c r="AB315" s="209">
        <f t="shared" si="70"/>
        <v>8433.7349397590351</v>
      </c>
      <c r="AC315" s="76">
        <f>$C315/AC314</f>
        <v>6159.9116858539664</v>
      </c>
      <c r="AL315" s="23"/>
    </row>
    <row r="316" spans="1:38" x14ac:dyDescent="0.25">
      <c r="A316" s="186"/>
      <c r="B316" s="252"/>
      <c r="C316" s="13"/>
      <c r="D316" s="39">
        <f>IF(AND(D315&lt;F$5,C315&lt;F317),C315/F317*100,IF(AND(D315&lt;J$5,C315&lt;J317),C315/(F317-((D315-F$5)/(J$5-F$5))*(F317-J317))*100,IF(AND(D315&lt;N$5,C315&lt;N317),C315/(J317-((D315-J$5)/(N$5-J$5))*(J317-N317))*100,IF(AND(D315&lt;R$5,C315&lt;R317),C315/(N317-((D315-N$5)/(R$5-N$5))*(N317-R317))*100,IF(AND(D315&lt;V$5,C319&lt;V317),C315/(R317-((D315-R$5)/(V$5-R$5))*(R317-V317))*100,100)))))</f>
        <v>100</v>
      </c>
      <c r="E316" s="28" t="s">
        <v>23</v>
      </c>
      <c r="F316" s="5">
        <v>11200</v>
      </c>
      <c r="G316" s="135">
        <f>(G$328-G$312)/4+G312</f>
        <v>2.73</v>
      </c>
      <c r="H316" s="194">
        <f t="shared" si="71"/>
        <v>4102.5641025641025</v>
      </c>
      <c r="I316" s="190">
        <f>IF($C315&gt;F315,3,IF($C315&gt;F316,2,IF($C315&gt;F317,1,0)))</f>
        <v>1</v>
      </c>
      <c r="J316" s="57">
        <v>11200</v>
      </c>
      <c r="K316" s="135">
        <f>(K$328-K$308)/5+K312</f>
        <v>2.58</v>
      </c>
      <c r="L316" s="194">
        <f t="shared" si="66"/>
        <v>4341.0852713178292</v>
      </c>
      <c r="M316" s="190">
        <f>IF($C315&gt;J315,3,IF($C315&gt;J316,2,IF($C315&gt;J317,1,0)))</f>
        <v>1</v>
      </c>
      <c r="N316" s="57">
        <v>11200</v>
      </c>
      <c r="O316" s="135">
        <f>(O$328-O$308)/5+O312</f>
        <v>2.3999999999999995</v>
      </c>
      <c r="P316" s="194">
        <f t="shared" si="67"/>
        <v>4666.6666666666679</v>
      </c>
      <c r="Q316" s="190">
        <f>IF($C315&gt;N315,3,IF($C315&gt;N316,2,IF($C315&gt;N317,1,0)))</f>
        <v>1</v>
      </c>
      <c r="R316" s="57">
        <v>11200</v>
      </c>
      <c r="S316" s="135">
        <f>(S$328-S$308)/5+S312</f>
        <v>2.1999999999999997</v>
      </c>
      <c r="T316" s="201">
        <f t="shared" si="68"/>
        <v>5090.9090909090919</v>
      </c>
      <c r="U316" s="190">
        <f>IF($C315&gt;R315,3,IF($C315&gt;R316,2,IF($C315&gt;R317,1,0)))</f>
        <v>1</v>
      </c>
      <c r="V316" s="57">
        <v>11200</v>
      </c>
      <c r="W316" s="135">
        <f>(W$328-W$308)/5+W312</f>
        <v>1.98</v>
      </c>
      <c r="X316" s="201">
        <f t="shared" si="69"/>
        <v>5656.5656565656564</v>
      </c>
      <c r="Y316" s="190">
        <f>IF($C315&gt;V315,3,IF($C315&gt;V316,2,IF($C315&gt;V317,1,0)))</f>
        <v>1</v>
      </c>
      <c r="Z316" s="57">
        <v>11200</v>
      </c>
      <c r="AA316" s="135">
        <f>(AA$328-AA$308)/5+AA312</f>
        <v>1.76</v>
      </c>
      <c r="AB316" s="209">
        <f t="shared" si="70"/>
        <v>6363.636363636364</v>
      </c>
      <c r="AC316" s="189">
        <f>IF($C315&gt;Z315,3,IF($C315&gt;Z316,2,IF($C315&gt;Z317,1,0)))</f>
        <v>1</v>
      </c>
      <c r="AL316" s="23"/>
    </row>
    <row r="317" spans="1:38" ht="15.75" thickBot="1" x14ac:dyDescent="0.3">
      <c r="A317" s="186"/>
      <c r="B317" s="253"/>
      <c r="C317" s="14"/>
      <c r="D317" s="33">
        <f>C315/D314</f>
        <v>4935.4771546065658</v>
      </c>
      <c r="E317" s="29" t="s">
        <v>7</v>
      </c>
      <c r="F317" s="157">
        <f>(F$329-F$313)/4+F313</f>
        <v>7340</v>
      </c>
      <c r="G317" s="142">
        <f>(G$329-G$313)/4+G313</f>
        <v>2.58</v>
      </c>
      <c r="H317" s="195">
        <f t="shared" si="71"/>
        <v>2844.9612403100773</v>
      </c>
      <c r="I317" s="191">
        <f>IF(I316=1,($C315-F317)/(F316-F317),IF(I316=2,($C315-F316)/(F315-F316),IF(I316=3,($C315-F315)/(F314-F315),0)))</f>
        <v>0.72680169571361297</v>
      </c>
      <c r="J317" s="146">
        <f>(J$329-J$309)/5+J313</f>
        <v>7040</v>
      </c>
      <c r="K317" s="142">
        <f>(K$329-K$309)/5+K313</f>
        <v>2.3299999999999996</v>
      </c>
      <c r="L317" s="195">
        <f t="shared" si="66"/>
        <v>3021.4592274678116</v>
      </c>
      <c r="M317" s="191">
        <f>IF(M316=1,($C315-J317)/(J316-J317),IF(M316=2,($C315-J316)/(J315-J316),IF(M316=3,($C315-J315)/(J314-J315),0)))</f>
        <v>0.74650349650349668</v>
      </c>
      <c r="N317" s="146">
        <f>(N$329-N$309)/5+N313</f>
        <v>6560</v>
      </c>
      <c r="O317" s="142">
        <f>(O$329-O$309)/5+O313</f>
        <v>2.0199999999999996</v>
      </c>
      <c r="P317" s="195">
        <f t="shared" si="67"/>
        <v>3247.5247524752481</v>
      </c>
      <c r="Q317" s="191">
        <f>IF(Q316=1,($C315-N317)/(N316-N317),IF(Q316=2,($C315-N316)/(N315-N316),IF(Q316=3,($C315-N315)/(N314-N315),0)))</f>
        <v>0.77272727272727282</v>
      </c>
      <c r="R317" s="146">
        <f>(R$329-R$309)/5+R313</f>
        <v>6020</v>
      </c>
      <c r="S317" s="142">
        <f>(S$329-S$309)/5+S313</f>
        <v>1.6600000000000001</v>
      </c>
      <c r="T317" s="204">
        <f t="shared" si="68"/>
        <v>3626.5060240963853</v>
      </c>
      <c r="U317" s="191">
        <f>IF(U316=1,($C315-R317)/(R316-R317),IF(U316=2,($C315-R316)/(R315-R316),IF(U316=3,($C315-R315)/(R314-R315),0)))</f>
        <v>0.79641979641979654</v>
      </c>
      <c r="V317" s="146">
        <f>(V$329-V$309)/5+V313</f>
        <v>5260</v>
      </c>
      <c r="W317" s="142">
        <f>(W$329-W$309)/5+W313</f>
        <v>1.36</v>
      </c>
      <c r="X317" s="204">
        <f t="shared" si="69"/>
        <v>3867.6470588235293</v>
      </c>
      <c r="Y317" s="191">
        <f>IF(Y316=1,($C315-V317)/(V316-V317),IF(Y316=2,($C315-V316)/(V315-V316),IF(Y316=3,($C315-V315)/(V314-V315),0)))</f>
        <v>0.822467095194368</v>
      </c>
      <c r="Z317" s="146">
        <f>(Z$329-Z$309)/5+Z313</f>
        <v>4480</v>
      </c>
      <c r="AA317" s="142">
        <f>(AA$329-AA$309)/5+AA313</f>
        <v>1.04</v>
      </c>
      <c r="AB317" s="211">
        <f t="shared" si="70"/>
        <v>4307.6923076923076</v>
      </c>
      <c r="AC317" s="191">
        <f>IF(AC316=1,($C315-Z317)/(Z316-Z317),IF(AC316=2,($C315-Z316)/(Z315-Z316),IF(AC316=3,($C315-Z315)/(Z314-Z315),0)))</f>
        <v>0.8430735930735932</v>
      </c>
      <c r="AL317" s="23"/>
    </row>
    <row r="318" spans="1:38" x14ac:dyDescent="0.25">
      <c r="A318" s="186"/>
      <c r="B318" s="251">
        <v>-12</v>
      </c>
      <c r="C318" s="34"/>
      <c r="D318" s="31">
        <f>IF(D319&gt;V$5,(1-(D319-V$5)/(Z$5-V$5))*(Y318-AC318)+AC318,IF(D319&gt;R$5,(1-(D319-R$5)/(V$5-R$5))*(U318-Y318)+Y318,IF(D319&gt;N$5,(1-(D319-N$5)/(R$5-N$5))*(Q318-U318)+U318,IF(D319&gt;J$5,(1-(D319-J$5)/(N$5-J$5))*(M318-Q318)+Q318,IF(D319&gt;F$5,(1-(D319-F$5)/(J$5-F$5))*(I318-M318)+M318,I318)))))</f>
        <v>2.1010807110373628</v>
      </c>
      <c r="E318" s="27" t="s">
        <v>6</v>
      </c>
      <c r="F318" s="86">
        <f>(F$326-F$310)/4+F314</f>
        <v>14440</v>
      </c>
      <c r="G318" s="141">
        <f>(G$326-G$310)/4+G314</f>
        <v>2.2400000000000002</v>
      </c>
      <c r="H318" s="193">
        <f t="shared" si="71"/>
        <v>6446.4285714285706</v>
      </c>
      <c r="I318" s="16">
        <f>IF(I320=0,G321,IF(I320=1,(G320-G321)*I321+G321,IF(I320=2,(G319-G320)*I321+G320,IF(I320=3,(G318-G319)*I321+G319,G318))))</f>
        <v>2.7057554966474351</v>
      </c>
      <c r="J318" s="145">
        <f>(J$326-J$306)/5+J314</f>
        <v>14240</v>
      </c>
      <c r="K318" s="141">
        <f>(K$326-K$306)/5+K314</f>
        <v>2.0900000000000003</v>
      </c>
      <c r="L318" s="193">
        <f t="shared" si="66"/>
        <v>6813.3971291866019</v>
      </c>
      <c r="M318" s="16">
        <f>IF(M320=0,K321,IF(M320=1,(K320-K321)*M321+K321,IF(M320=2,(K319-K320)*M321+K320,IF(M320=3,(K318-K319)*M321+K319,K318))))</f>
        <v>2.5300010922197544</v>
      </c>
      <c r="N318" s="145">
        <f>(N$326-N$306)/5+N314</f>
        <v>13920</v>
      </c>
      <c r="O318" s="141">
        <f>(O$326-O$306)/5+O314</f>
        <v>1.9400000000000002</v>
      </c>
      <c r="P318" s="193">
        <f t="shared" si="67"/>
        <v>7175.2577319587626</v>
      </c>
      <c r="Q318" s="16">
        <f>IF(Q320=0,O321,IF(Q320=1,(O320-O321)*Q321+O321,IF(Q320=2,(O319-O320)*Q321+O320,IF(Q320=3,(O318-O319)*Q321+O319,O318))))</f>
        <v>2.334670754465475</v>
      </c>
      <c r="R318" s="145">
        <f>(R$326-R$306)/5+R314</f>
        <v>13640</v>
      </c>
      <c r="S318" s="141">
        <f>(S$326-S$306)/5+S314</f>
        <v>1.7600000000000002</v>
      </c>
      <c r="T318" s="203">
        <f t="shared" si="68"/>
        <v>7749.9999999999991</v>
      </c>
      <c r="U318" s="16">
        <f>IF(U320=0,S321,IF(U320=1,(S320-S321)*U321+S321,IF(U320=2,(S319-S320)*U321+S320,IF(U320=3,(S318-S319)*U321+S319,S318))))</f>
        <v>2.1092784605532002</v>
      </c>
      <c r="V318" s="145">
        <f>(V$326-V$306)/5+V314</f>
        <v>13440</v>
      </c>
      <c r="W318" s="141">
        <f>(W$326-W$306)/5+W314</f>
        <v>1.6900000000000002</v>
      </c>
      <c r="X318" s="193">
        <f t="shared" si="69"/>
        <v>7952.66272189349</v>
      </c>
      <c r="Y318" s="16">
        <f>IF(Y320=0,W321,IF(Y320=1,(W320-W321)*Y321+W321,IF(Y320=2,(W319-W320)*Y321+W320,IF(Y320=3,(W318-W319)*Y321+W319,W318))))</f>
        <v>1.8807062359128475</v>
      </c>
      <c r="Z318" s="145">
        <f>(Z$326-Z$306)/5+Z314</f>
        <v>13280</v>
      </c>
      <c r="AA318" s="141">
        <f>(AA$326-AA$306)/5+AA314</f>
        <v>1.5700000000000003</v>
      </c>
      <c r="AB318" s="207">
        <f t="shared" si="70"/>
        <v>8458.5987261146474</v>
      </c>
      <c r="AC318" s="67">
        <f>IF(AC320=0,AA321,IF(AC320=1,(AA320-AA321)*AC321+AA321,IF(AC320=2,(AA319-AA320)*AC321+AA320,IF(AC320=3,(AA318-AA319)*AC321+AA319,AA318))))</f>
        <v>1.6454872189121661</v>
      </c>
      <c r="AE318" s="23"/>
      <c r="AF318" s="23"/>
      <c r="AG318" s="23"/>
      <c r="AH318" s="23"/>
      <c r="AI318" s="23"/>
      <c r="AJ318" s="23"/>
      <c r="AK318" s="23"/>
      <c r="AL318" s="23"/>
    </row>
    <row r="319" spans="1:38" x14ac:dyDescent="0.25">
      <c r="A319" s="186"/>
      <c r="B319" s="252"/>
      <c r="C319" s="13">
        <f>C$1/(21-E$1)*(C$302-B318)</f>
        <v>9838.0165289256202</v>
      </c>
      <c r="D319" s="32">
        <f>(C319/P$1)^(1/1.3)*50+C$302+$C$2/2+$N$2/100*5</f>
        <v>45.179325146105043</v>
      </c>
      <c r="E319" s="28" t="s">
        <v>22</v>
      </c>
      <c r="F319" s="5">
        <v>14000</v>
      </c>
      <c r="G319" s="135">
        <f>(G$327-G$311)/4+G315</f>
        <v>2.72</v>
      </c>
      <c r="H319" s="194">
        <f t="shared" si="71"/>
        <v>5147.0588235294117</v>
      </c>
      <c r="I319" s="76">
        <f>$C319/I318</f>
        <v>3635.9591770636371</v>
      </c>
      <c r="J319" s="57">
        <v>14000</v>
      </c>
      <c r="K319" s="135">
        <f>(K$327-K$307)/5+K315</f>
        <v>2.42</v>
      </c>
      <c r="L319" s="194">
        <f t="shared" si="66"/>
        <v>5785.1239669421493</v>
      </c>
      <c r="M319" s="76">
        <f>$C319/M318</f>
        <v>3888.5424038667156</v>
      </c>
      <c r="N319" s="57">
        <v>14000</v>
      </c>
      <c r="O319" s="135">
        <f>(O$327-O$307)/5+O315</f>
        <v>2.16</v>
      </c>
      <c r="P319" s="194">
        <f t="shared" si="67"/>
        <v>6481.4814814814808</v>
      </c>
      <c r="Q319" s="76">
        <f>$C319/Q318</f>
        <v>4213.8774857690987</v>
      </c>
      <c r="R319" s="57">
        <v>14000</v>
      </c>
      <c r="S319" s="135">
        <f>(S$327-S$307)/5+S315</f>
        <v>1.9</v>
      </c>
      <c r="T319" s="201">
        <f t="shared" si="68"/>
        <v>7368.4210526315792</v>
      </c>
      <c r="U319" s="76">
        <f>$C319/U318</f>
        <v>4664.1620406749917</v>
      </c>
      <c r="V319" s="57">
        <v>14000</v>
      </c>
      <c r="W319" s="135">
        <f>(W$327-W$307)/5+W315</f>
        <v>1.81</v>
      </c>
      <c r="X319" s="201">
        <f t="shared" si="69"/>
        <v>7734.8066298342537</v>
      </c>
      <c r="Y319" s="76">
        <f>$C319/Y318</f>
        <v>5231.0224430932958</v>
      </c>
      <c r="Z319" s="57">
        <v>14000</v>
      </c>
      <c r="AA319" s="135">
        <f>(AA$327-AA$307)/5+AA315</f>
        <v>1.6900000000000002</v>
      </c>
      <c r="AB319" s="209">
        <f t="shared" si="70"/>
        <v>8284.0236686390526</v>
      </c>
      <c r="AC319" s="76">
        <f>$C319/AC318</f>
        <v>5978.7863532781166</v>
      </c>
      <c r="AL319" s="23"/>
    </row>
    <row r="320" spans="1:38" x14ac:dyDescent="0.25">
      <c r="A320" s="186"/>
      <c r="B320" s="252"/>
      <c r="C320" s="13"/>
      <c r="D320" s="39">
        <f>IF(AND(D319&lt;F$5,C319&lt;F321),C319/F321*100,IF(AND(D319&lt;J$5,C319&lt;J321),C319/(F321-((D319-F$5)/(J$5-F$5))*(F321-J321))*100,IF(AND(D319&lt;N$5,C319&lt;N321),C319/(J321-((D319-J$5)/(N$5-J$5))*(J321-N321))*100,IF(AND(D319&lt;R$5,C319&lt;R321),C319/(N321-((D319-N$5)/(R$5-N$5))*(N321-R321))*100,IF(AND(D319&lt;V$5,C323&lt;V321),C319/(R321-((D319-R$5)/(V$5-R$5))*(R321-V321))*100,100)))))</f>
        <v>100</v>
      </c>
      <c r="E320" s="28" t="s">
        <v>23</v>
      </c>
      <c r="F320" s="5">
        <v>11200</v>
      </c>
      <c r="G320" s="135">
        <f>(G$328-G$312)/4+G316</f>
        <v>2.77</v>
      </c>
      <c r="H320" s="194">
        <f t="shared" si="71"/>
        <v>4043.3212996389893</v>
      </c>
      <c r="I320" s="190">
        <f>IF($C319&gt;F319,3,IF($C319&gt;F320,2,IF($C319&gt;F321,1,0)))</f>
        <v>1</v>
      </c>
      <c r="J320" s="57">
        <v>11200</v>
      </c>
      <c r="K320" s="135">
        <f>(K$328-K$308)/5+K316</f>
        <v>2.62</v>
      </c>
      <c r="L320" s="194">
        <f t="shared" si="66"/>
        <v>4274.8091603053435</v>
      </c>
      <c r="M320" s="190">
        <f>IF($C319&gt;J319,3,IF($C319&gt;J320,2,IF($C319&gt;J321,1,0)))</f>
        <v>1</v>
      </c>
      <c r="N320" s="57">
        <v>11200</v>
      </c>
      <c r="O320" s="135">
        <f>(O$328-O$308)/5+O316</f>
        <v>2.4499999999999993</v>
      </c>
      <c r="P320" s="194">
        <f t="shared" si="67"/>
        <v>4571.4285714285725</v>
      </c>
      <c r="Q320" s="190">
        <f>IF($C319&gt;N319,3,IF($C319&gt;N320,2,IF($C319&gt;N321,1,0)))</f>
        <v>1</v>
      </c>
      <c r="R320" s="57">
        <v>11200</v>
      </c>
      <c r="S320" s="135">
        <f>(S$328-S$308)/5+S316</f>
        <v>2.2499999999999996</v>
      </c>
      <c r="T320" s="201">
        <f t="shared" si="68"/>
        <v>4977.7777777777792</v>
      </c>
      <c r="U320" s="190">
        <f>IF($C319&gt;R319,3,IF($C319&gt;R320,2,IF($C319&gt;R321,1,0)))</f>
        <v>1</v>
      </c>
      <c r="V320" s="57">
        <v>11200</v>
      </c>
      <c r="W320" s="135">
        <f>(W$328-W$308)/5+W316</f>
        <v>2.02</v>
      </c>
      <c r="X320" s="201">
        <f t="shared" si="69"/>
        <v>5544.5544554455446</v>
      </c>
      <c r="Y320" s="190">
        <f>IF($C319&gt;V319,3,IF($C319&gt;V320,2,IF($C319&gt;V321,1,0)))</f>
        <v>1</v>
      </c>
      <c r="Z320" s="57">
        <v>11200</v>
      </c>
      <c r="AA320" s="135">
        <f>(AA$328-AA$308)/5+AA316</f>
        <v>1.79</v>
      </c>
      <c r="AB320" s="209">
        <f t="shared" si="70"/>
        <v>6256.9832402234633</v>
      </c>
      <c r="AC320" s="189">
        <f>IF($C319&gt;Z319,3,IF($C319&gt;Z320,2,IF($C319&gt;Z321,1,0)))</f>
        <v>1</v>
      </c>
      <c r="AL320" s="23"/>
    </row>
    <row r="321" spans="1:38" ht="15.75" thickBot="1" x14ac:dyDescent="0.3">
      <c r="A321" s="186"/>
      <c r="B321" s="253"/>
      <c r="C321" s="35"/>
      <c r="D321" s="33">
        <f>C319/D318</f>
        <v>4682.3601193636741</v>
      </c>
      <c r="E321" s="29" t="s">
        <v>7</v>
      </c>
      <c r="F321" s="157">
        <f>(F$329-F$313)/4+F317</f>
        <v>6960</v>
      </c>
      <c r="G321" s="142">
        <f>(G$329-G$313)/4+G317</f>
        <v>2.5700000000000003</v>
      </c>
      <c r="H321" s="195">
        <f t="shared" si="71"/>
        <v>2708.1712062256806</v>
      </c>
      <c r="I321" s="191">
        <f>IF(I320=1,($C319-F321)/(F320-F321),IF(I320=2,($C319-F320)/(F319-F320),IF(I320=3,($C319-F319)/(F318-F319),0)))</f>
        <v>0.67877748323717457</v>
      </c>
      <c r="J321" s="146">
        <f>(J$329-J$309)/5+J317</f>
        <v>6660</v>
      </c>
      <c r="K321" s="142">
        <f>(K$329-K$309)/5+K317</f>
        <v>2.3199999999999994</v>
      </c>
      <c r="L321" s="195">
        <f t="shared" si="66"/>
        <v>2870.6896551724144</v>
      </c>
      <c r="M321" s="191">
        <f>IF(M320=1,($C319-J321)/(J320-J321),IF(M320=2,($C319-J320)/(J319-J320),IF(M320=3,($C319-J319)/(J318-J319),0)))</f>
        <v>0.70000364073251542</v>
      </c>
      <c r="N321" s="146">
        <f>(N$329-N$309)/5+N317</f>
        <v>6240</v>
      </c>
      <c r="O321" s="142">
        <f>(O$329-O$309)/5+O317</f>
        <v>2.0299999999999994</v>
      </c>
      <c r="P321" s="195">
        <f t="shared" si="67"/>
        <v>3073.8916256157645</v>
      </c>
      <c r="Q321" s="191">
        <f>IF(Q320=1,($C319-N321)/(N320-N321),IF(Q320=2,($C319-N320)/(N319-N320),IF(Q320=3,($C319-N319)/(N318-N319),0)))</f>
        <v>0.72540655825113309</v>
      </c>
      <c r="R321" s="146">
        <f>(R$329-R$309)/5+R317</f>
        <v>5780</v>
      </c>
      <c r="S321" s="142">
        <f>(S$329-S$309)/5+S317</f>
        <v>1.6900000000000002</v>
      </c>
      <c r="T321" s="204">
        <f t="shared" si="68"/>
        <v>3420.1183431952659</v>
      </c>
      <c r="U321" s="191">
        <f>IF(U320=1,($C319-R321)/(R320-R321),IF(U320=2,($C319-R320)/(R319-R320),IF(U320=3,($C319-R319)/(R318-R319),0)))</f>
        <v>0.74871153670214396</v>
      </c>
      <c r="V321" s="146">
        <f>(V$329-V$309)/5+V317</f>
        <v>5040</v>
      </c>
      <c r="W321" s="142">
        <f>(W$329-W$309)/5+W317</f>
        <v>1.3900000000000001</v>
      </c>
      <c r="X321" s="204">
        <f t="shared" si="69"/>
        <v>3625.8992805755393</v>
      </c>
      <c r="Y321" s="191">
        <f>IF(Y320=1,($C319-V321)/(V320-V321),IF(Y320=2,($C319-V320)/(V319-V320),IF(Y320=3,($C319-V319)/(V318-V319),0)))</f>
        <v>0.77889878716325001</v>
      </c>
      <c r="Z321" s="146">
        <f>(Z$329-Z$309)/5+Z317</f>
        <v>4320</v>
      </c>
      <c r="AA321" s="142">
        <f>(AA$329-AA$309)/5+AA317</f>
        <v>1.06</v>
      </c>
      <c r="AB321" s="211">
        <f t="shared" si="70"/>
        <v>4075.4716981132074</v>
      </c>
      <c r="AC321" s="191">
        <f>IF(AC320=1,($C319-Z321)/(Z320-Z321),IF(AC320=2,($C319-Z320)/(Z319-Z320),IF(AC320=3,($C319-Z319)/(Z318-Z319),0)))</f>
        <v>0.80203728618104941</v>
      </c>
      <c r="AL321" s="23"/>
    </row>
    <row r="322" spans="1:38" x14ac:dyDescent="0.25">
      <c r="A322" s="186"/>
      <c r="B322" s="251">
        <v>-11</v>
      </c>
      <c r="C322" s="25"/>
      <c r="D322" s="31">
        <f>IF(D323&gt;V$5,(1-(D323-V$5)/(Z$5-V$5))*(Y322-AC322)+AC322,IF(D323&gt;R$5,(1-(D323-R$5)/(V$5-R$5))*(U322-Y322)+Y322,IF(D323&gt;N$5,(1-(D323-N$5)/(R$5-N$5))*(Q322-U322)+U322,IF(D323&gt;J$5,(1-(D323-J$5)/(N$5-J$5))*(M322-Q322)+Q322,IF(D323&gt;F$5,(1-(D323-F$5)/(J$5-F$5))*(I322-M322)+M322,I322)))))</f>
        <v>2.1482495517244637</v>
      </c>
      <c r="E322" s="27" t="s">
        <v>6</v>
      </c>
      <c r="F322" s="86">
        <f>(F$326-F$310)/4+F318</f>
        <v>14520</v>
      </c>
      <c r="G322" s="141">
        <f>(G$326-G$310)/4+G318</f>
        <v>2.3200000000000003</v>
      </c>
      <c r="H322" s="193">
        <f t="shared" si="71"/>
        <v>6258.6206896551721</v>
      </c>
      <c r="I322" s="16">
        <f>IF(I324=0,G325,IF(I324=1,(G324-G325)*I325+G325,IF(I324=2,(G323-G324)*I325+G324,IF(I324=3,(G322-G323)*I325+G323,G322))))</f>
        <v>2.7196633394154057</v>
      </c>
      <c r="J322" s="145">
        <f>(J$326-J$306)/5+J318</f>
        <v>14320</v>
      </c>
      <c r="K322" s="141">
        <f>(K$326-K$306)/5+K318</f>
        <v>2.1700000000000004</v>
      </c>
      <c r="L322" s="193">
        <f t="shared" si="66"/>
        <v>6599.0783410138238</v>
      </c>
      <c r="M322" s="16">
        <f>IF(M324=0,K325,IF(M324=1,(K324-K325)*M325+K325,IF(M324=2,(K323-K324)*M325+K324,IF(M324=3,(K322-K323)*M325+K323,K322))))</f>
        <v>2.5412403413290328</v>
      </c>
      <c r="N322" s="145">
        <f>(N$326-N$306)/5+N318</f>
        <v>14060</v>
      </c>
      <c r="O322" s="141">
        <f>(O$326-O$306)/5+O318</f>
        <v>2.02</v>
      </c>
      <c r="P322" s="193">
        <f t="shared" si="67"/>
        <v>6960.3960396039602</v>
      </c>
      <c r="Q322" s="16">
        <f>IF(Q324=0,O325,IF(Q324=1,(O324-O325)*Q325+O325,IF(Q324=2,(O323-O324)*Q325+O324,IF(Q324=3,(O322-O323)*Q325+O323,O322))))</f>
        <v>2.354557976458802</v>
      </c>
      <c r="R322" s="145">
        <f>(R$326-R$306)/5+R318</f>
        <v>13820</v>
      </c>
      <c r="S322" s="141">
        <f>(S$326-S$306)/5+S318</f>
        <v>1.8300000000000003</v>
      </c>
      <c r="T322" s="203">
        <f t="shared" si="68"/>
        <v>7551.9125683060101</v>
      </c>
      <c r="U322" s="16">
        <f>IF(U324=0,S325,IF(U324=1,(S324-S325)*U325+S325,IF(U324=2,(S323-S324)*U325+S324,IF(U324=3,(S322-S323)*U325+S323,S322))))</f>
        <v>2.1289285401395901</v>
      </c>
      <c r="V322" s="145">
        <f>(V$326-V$306)/5+V318</f>
        <v>13720</v>
      </c>
      <c r="W322" s="141">
        <f>(W$326-W$306)/5+W318</f>
        <v>1.7700000000000002</v>
      </c>
      <c r="X322" s="203">
        <f t="shared" si="69"/>
        <v>7751.4124293785299</v>
      </c>
      <c r="Y322" s="16">
        <f>IF(Y324=0,W325,IF(Y324=1,(W324-W325)*Y325+W325,IF(Y324=2,(W323-W324)*Y325+W324,IF(Y324=3,(W322-W323)*Y325+W323,W322))))</f>
        <v>1.8925345216197311</v>
      </c>
      <c r="Z322" s="145">
        <f>(Z$326-Z$306)/5+Z318</f>
        <v>13640</v>
      </c>
      <c r="AA322" s="141">
        <f>(AA$326-AA$306)/5+AA318</f>
        <v>1.6600000000000004</v>
      </c>
      <c r="AB322" s="207">
        <f t="shared" si="70"/>
        <v>8216.8674698795166</v>
      </c>
      <c r="AC322" s="67">
        <f>IF(AC324=0,AA325,IF(AC324=1,(AA324-AA325)*AC325+AA325,IF(AC324=2,(AA323-AA324)*AC325+AA324,IF(AC324=3,(AA322-AA323)*AC325+AA323,AA322))))</f>
        <v>1.6445210368144254</v>
      </c>
      <c r="AE322" s="23"/>
      <c r="AF322" s="23"/>
      <c r="AG322" s="23"/>
      <c r="AH322" s="23"/>
      <c r="AI322" s="23"/>
      <c r="AJ322" s="23"/>
      <c r="AK322" s="23"/>
      <c r="AL322" s="23"/>
    </row>
    <row r="323" spans="1:38" x14ac:dyDescent="0.25">
      <c r="A323" s="186"/>
      <c r="B323" s="252"/>
      <c r="C323" s="13">
        <f>C$1/(21-E$1)*(C$302-B322)</f>
        <v>9530.5785123966944</v>
      </c>
      <c r="D323" s="32">
        <f>(C323/P$1)^(1/1.3)*50+C$302+$C$2/2+$N$2/100*5</f>
        <v>44.571841956881485</v>
      </c>
      <c r="E323" s="28" t="s">
        <v>22</v>
      </c>
      <c r="F323" s="5">
        <v>14000</v>
      </c>
      <c r="G323" s="135">
        <f>(G$327-G$311)/4+G319</f>
        <v>2.7600000000000002</v>
      </c>
      <c r="H323" s="194">
        <f t="shared" si="71"/>
        <v>5072.463768115942</v>
      </c>
      <c r="I323" s="76">
        <f>$C323/I322</f>
        <v>3504.3228969822794</v>
      </c>
      <c r="J323" s="57">
        <v>14000</v>
      </c>
      <c r="K323" s="135">
        <f>(K$327-K$307)/5+K319</f>
        <v>2.46</v>
      </c>
      <c r="L323" s="194">
        <f t="shared" si="66"/>
        <v>5691.0569105691056</v>
      </c>
      <c r="M323" s="76">
        <f>$C323/M322</f>
        <v>3750.3648739545574</v>
      </c>
      <c r="N323" s="57">
        <v>14000</v>
      </c>
      <c r="O323" s="135">
        <f>(O$327-O$307)/5+O319</f>
        <v>2.1800000000000002</v>
      </c>
      <c r="P323" s="194">
        <f t="shared" si="67"/>
        <v>6422.0183486238529</v>
      </c>
      <c r="Q323" s="76">
        <f>$C323/Q322</f>
        <v>4047.7145212327509</v>
      </c>
      <c r="R323" s="57">
        <v>14000</v>
      </c>
      <c r="S323" s="135">
        <f>(S$327-S$307)/5+S319</f>
        <v>1.9</v>
      </c>
      <c r="T323" s="201">
        <f t="shared" si="68"/>
        <v>7368.4210526315792</v>
      </c>
      <c r="U323" s="76">
        <f>$C323/U322</f>
        <v>4476.701933720984</v>
      </c>
      <c r="V323" s="57">
        <v>14000</v>
      </c>
      <c r="W323" s="135">
        <f>(W$327-W$307)/5+W319</f>
        <v>1.83</v>
      </c>
      <c r="X323" s="201">
        <f t="shared" si="69"/>
        <v>7650.2732240437153</v>
      </c>
      <c r="Y323" s="76">
        <f>$C323/Y322</f>
        <v>5035.8809329617516</v>
      </c>
      <c r="Z323" s="57">
        <v>14000</v>
      </c>
      <c r="AA323" s="135">
        <f>(AA$327-AA$307)/5+AA319</f>
        <v>1.7200000000000002</v>
      </c>
      <c r="AB323" s="209">
        <f t="shared" si="70"/>
        <v>8139.5348837209294</v>
      </c>
      <c r="AC323" s="76">
        <f>$C323/AC322</f>
        <v>5795.352141471064</v>
      </c>
      <c r="AL323" s="23"/>
    </row>
    <row r="324" spans="1:38" x14ac:dyDescent="0.25">
      <c r="A324" s="186"/>
      <c r="B324" s="252"/>
      <c r="C324" s="13"/>
      <c r="D324" s="39">
        <f>IF(AND(D323&lt;F$5,C323&lt;F325),C323/F325*100,IF(AND(D323&lt;J$5,C323&lt;J325),C323/(F325-((D323-F$5)/(J$5-F$5))*(F325-J325))*100,IF(AND(D323&lt;N$5,C323&lt;N325),C323/(J325-((D323-J$5)/(N$5-J$5))*(J325-N325))*100,IF(AND(D323&lt;R$5,C323&lt;R325),C323/(N325-((D323-N$5)/(R$5-N$5))*(N325-R325))*100,IF(AND(D323&lt;V$5,C327&lt;V325),C323/(R325-((D323-R$5)/(V$5-R$5))*(R325-V325))*100,100)))))</f>
        <v>100</v>
      </c>
      <c r="E324" s="28" t="s">
        <v>23</v>
      </c>
      <c r="F324" s="5">
        <v>11200</v>
      </c>
      <c r="G324" s="135">
        <f>(G$328-G$312)/4+G320</f>
        <v>2.81</v>
      </c>
      <c r="H324" s="194">
        <f t="shared" si="71"/>
        <v>3985.7651245551601</v>
      </c>
      <c r="I324" s="190">
        <f>IF($C323&gt;F323,3,IF($C323&gt;F324,2,IF($C323&gt;F325,1,0)))</f>
        <v>1</v>
      </c>
      <c r="J324" s="57">
        <v>11200</v>
      </c>
      <c r="K324" s="135">
        <f>(K$328-K$308)/5+K320</f>
        <v>2.66</v>
      </c>
      <c r="L324" s="194">
        <f t="shared" si="66"/>
        <v>4210.5263157894733</v>
      </c>
      <c r="M324" s="190">
        <f>IF($C323&gt;J323,3,IF($C323&gt;J324,2,IF($C323&gt;J325,1,0)))</f>
        <v>1</v>
      </c>
      <c r="N324" s="57">
        <v>11200</v>
      </c>
      <c r="O324" s="135">
        <f>(O$328-O$308)/5+O320</f>
        <v>2.4999999999999991</v>
      </c>
      <c r="P324" s="194">
        <f t="shared" si="67"/>
        <v>4480.0000000000018</v>
      </c>
      <c r="Q324" s="190">
        <f>IF($C323&gt;N323,3,IF($C323&gt;N324,2,IF($C323&gt;N325,1,0)))</f>
        <v>1</v>
      </c>
      <c r="R324" s="57">
        <v>11200</v>
      </c>
      <c r="S324" s="135">
        <f>(S$328-S$308)/5+S320</f>
        <v>2.2999999999999994</v>
      </c>
      <c r="T324" s="201">
        <f t="shared" si="68"/>
        <v>4869.5652173913059</v>
      </c>
      <c r="U324" s="190">
        <f>IF($C323&gt;R323,3,IF($C323&gt;R324,2,IF($C323&gt;R325,1,0)))</f>
        <v>1</v>
      </c>
      <c r="V324" s="57">
        <v>11200</v>
      </c>
      <c r="W324" s="135">
        <f>(W$328-W$308)/5+W320</f>
        <v>2.06</v>
      </c>
      <c r="X324" s="201">
        <f t="shared" si="69"/>
        <v>5436.8932038834946</v>
      </c>
      <c r="Y324" s="190">
        <f>IF($C323&gt;V323,3,IF($C323&gt;V324,2,IF($C323&gt;V325,1,0)))</f>
        <v>1</v>
      </c>
      <c r="Z324" s="57">
        <v>11200</v>
      </c>
      <c r="AA324" s="135">
        <f>(AA$328-AA$308)/5+AA320</f>
        <v>1.82</v>
      </c>
      <c r="AB324" s="209">
        <f t="shared" si="70"/>
        <v>6153.8461538461534</v>
      </c>
      <c r="AC324" s="189">
        <f>IF($C323&gt;Z323,3,IF($C323&gt;Z324,2,IF($C323&gt;Z325,1,0)))</f>
        <v>1</v>
      </c>
      <c r="AL324" s="23"/>
    </row>
    <row r="325" spans="1:38" ht="15.75" thickBot="1" x14ac:dyDescent="0.3">
      <c r="A325" s="186"/>
      <c r="B325" s="253"/>
      <c r="C325" s="14"/>
      <c r="D325" s="33">
        <f>C323/D322</f>
        <v>4436.4391952258138</v>
      </c>
      <c r="E325" s="29" t="s">
        <v>7</v>
      </c>
      <c r="F325" s="157">
        <f>(F$329-F$313)/4+F321</f>
        <v>6580</v>
      </c>
      <c r="G325" s="142">
        <f>(G$329-G$313)/4+G321</f>
        <v>2.5600000000000005</v>
      </c>
      <c r="H325" s="195">
        <f t="shared" si="71"/>
        <v>2570.3124999999995</v>
      </c>
      <c r="I325" s="191">
        <f>IF(I324=1,($C323-F325)/(F324-F325),IF(I324=2,($C323-F324)/(F323-F324),IF(I324=3,($C323-F323)/(F322-F323),0)))</f>
        <v>0.63865335766162212</v>
      </c>
      <c r="J325" s="146">
        <f>(J$329-J$309)/5+J321</f>
        <v>6280</v>
      </c>
      <c r="K325" s="142">
        <f>(K$329-K$309)/5+K321</f>
        <v>2.3099999999999992</v>
      </c>
      <c r="L325" s="195">
        <f t="shared" si="66"/>
        <v>2718.6147186147195</v>
      </c>
      <c r="M325" s="191">
        <f>IF(M324=1,($C323-J325)/(J324-J325),IF(M324=2,($C323-J324)/(J323-J324),IF(M324=3,($C323-J323)/(J322-J323),0)))</f>
        <v>0.66068668951152321</v>
      </c>
      <c r="N325" s="146">
        <f>(N$329-N$309)/5+N321</f>
        <v>5920</v>
      </c>
      <c r="O325" s="142">
        <f>(O$329-O$309)/5+O321</f>
        <v>2.0399999999999991</v>
      </c>
      <c r="P325" s="195">
        <f t="shared" si="67"/>
        <v>2901.9607843137269</v>
      </c>
      <c r="Q325" s="191">
        <f>IF(Q324=1,($C323-N325)/(N324-N325),IF(Q324=2,($C323-N324)/(N323-N324),IF(Q324=3,($C323-N323)/(N322-N323),0)))</f>
        <v>0.6838216879539194</v>
      </c>
      <c r="R325" s="146">
        <f>(R$329-R$309)/5+R321</f>
        <v>5540</v>
      </c>
      <c r="S325" s="142">
        <f>(S$329-S$309)/5+S321</f>
        <v>1.7200000000000002</v>
      </c>
      <c r="T325" s="204">
        <f t="shared" si="68"/>
        <v>3220.9302325581393</v>
      </c>
      <c r="U325" s="191">
        <f>IF(U324=1,($C323-R325)/(R324-R325),IF(U324=2,($C323-R324)/(R323-R324),IF(U324=3,($C323-R323)/(R322-R323),0)))</f>
        <v>0.70504920713722519</v>
      </c>
      <c r="V325" s="146">
        <f>(V$329-V$309)/5+V321</f>
        <v>4820</v>
      </c>
      <c r="W325" s="142">
        <f>(W$329-W$309)/5+W321</f>
        <v>1.4200000000000002</v>
      </c>
      <c r="X325" s="204">
        <f t="shared" si="69"/>
        <v>3394.3661971830984</v>
      </c>
      <c r="Y325" s="191">
        <f>IF(Y324=1,($C323-V325)/(V324-V325),IF(Y324=2,($C323-V324)/(V323-V324),IF(Y324=3,($C323-V323)/(V322-V323),0)))</f>
        <v>0.73833519003082981</v>
      </c>
      <c r="Z325" s="146">
        <f>(Z$329-Z$309)/5+Z321</f>
        <v>4160</v>
      </c>
      <c r="AA325" s="142">
        <f>(AA$329-AA$309)/5+AA321</f>
        <v>1.08</v>
      </c>
      <c r="AB325" s="211">
        <f t="shared" si="70"/>
        <v>3851.8518518518517</v>
      </c>
      <c r="AC325" s="191">
        <f>IF(AC324=1,($C323-Z325)/(Z324-Z325),IF(AC324=2,($C323-Z324)/(Z323-Z324),IF(AC324=3,($C323-Z323)/(Z322-Z323),0)))</f>
        <v>0.76286626596543949</v>
      </c>
      <c r="AL325" s="23"/>
    </row>
    <row r="326" spans="1:38" x14ac:dyDescent="0.25">
      <c r="A326" s="186"/>
      <c r="B326" s="251">
        <v>-10</v>
      </c>
      <c r="C326" s="34"/>
      <c r="D326" s="31">
        <f>IF(D327&gt;V$5,(1-(D327-V$5)/(Z$5-V$5))*(Y326-AC326)+AC326,IF(D327&gt;R$5,(1-(D327-R$5)/(V$5-R$5))*(U326-Y326)+Y326,IF(D327&gt;N$5,(1-(D327-N$5)/(R$5-N$5))*(Q326-U326)+U326,IF(D327&gt;J$5,(1-(D327-J$5)/(N$5-J$5))*(M326-Q326)+Q326,IF(D327&gt;F$5,(1-(D327-F$5)/(J$5-F$5))*(I326-M326)+M326,I326)))))</f>
        <v>2.1956740764090923</v>
      </c>
      <c r="E326" s="27" t="s">
        <v>6</v>
      </c>
      <c r="F326" s="3">
        <v>14600</v>
      </c>
      <c r="G326" s="94">
        <v>2.4</v>
      </c>
      <c r="H326" s="193">
        <f t="shared" si="71"/>
        <v>6083.3333333333339</v>
      </c>
      <c r="I326" s="16">
        <f>IF(I328=0,G329,IF(I328=1,(G328-G329)*I329+G329,IF(I328=2,(G327-G328)*I329+G328,IF(I328=3,(G326-G327)*I329+G327,G326))))</f>
        <v>2.7313884297520663</v>
      </c>
      <c r="J326" s="56">
        <v>14400</v>
      </c>
      <c r="K326" s="4">
        <v>2.25</v>
      </c>
      <c r="L326" s="193">
        <f t="shared" si="66"/>
        <v>6400</v>
      </c>
      <c r="M326" s="16">
        <f>IF(M328=0,K329,IF(M328=1,(K328-K329)*M329+K329,IF(M328=2,(K327-K328)*M329+K328,IF(M328=3,(K326-K327)*M329+K327,K326))))</f>
        <v>2.5508030562919073</v>
      </c>
      <c r="N326" s="56">
        <v>14200</v>
      </c>
      <c r="O326" s="4">
        <v>2.1</v>
      </c>
      <c r="P326" s="193">
        <f t="shared" si="67"/>
        <v>6761.9047619047615</v>
      </c>
      <c r="Q326" s="16">
        <f>IF(Q328=0,O329,IF(Q328=1,(O328-O329)*Q329+O329,IF(Q328=2,(O327-O328)*Q329+O328,IF(Q328=3,(O326-O327)*Q329+O327,O326))))</f>
        <v>2.3734946871310507</v>
      </c>
      <c r="R326" s="56">
        <v>14000</v>
      </c>
      <c r="S326" s="4">
        <v>1.9</v>
      </c>
      <c r="T326" s="203">
        <f t="shared" si="68"/>
        <v>7368.4210526315792</v>
      </c>
      <c r="U326" s="16">
        <f>IF(U328=0,S329,IF(U328=1,(S328-S329)*U329+S329,IF(U328=2,(S327-S328)*U329+S328,IF(U328=3,(S326-S327)*U329+S327,S326))))</f>
        <v>2.1489634402577393</v>
      </c>
      <c r="V326" s="56">
        <v>14000</v>
      </c>
      <c r="W326" s="4">
        <v>1.85</v>
      </c>
      <c r="X326" s="203">
        <f t="shared" si="69"/>
        <v>7567.5675675675675</v>
      </c>
      <c r="Y326" s="16">
        <f>IF(Y328=0,W329,IF(Y328=1,(W328-W329)*Y329+W329,IF(Y328=2,(W327-W328)*Y329+W328,IF(Y328=3,(W326-W327)*Y329+W327,W326))))</f>
        <v>1.9053092912597045</v>
      </c>
      <c r="Z326" s="56">
        <v>14000</v>
      </c>
      <c r="AA326" s="4">
        <v>1.75</v>
      </c>
      <c r="AB326" s="212">
        <f t="shared" si="70"/>
        <v>8000</v>
      </c>
      <c r="AC326" s="67">
        <f>IF(AC328=0,AA329,IF(AC328=1,(AA328-AA329)*AC329+AA329,IF(AC328=2,(AA327-AA328)*AC329+AA328,IF(AC328=3,(AA326-AA327)*AC329+AA327,AA326))))</f>
        <v>1.644077134986226</v>
      </c>
      <c r="AE326" s="23"/>
      <c r="AF326" s="23"/>
      <c r="AG326" s="23"/>
      <c r="AH326" s="23"/>
      <c r="AI326" s="23"/>
      <c r="AJ326" s="23"/>
      <c r="AK326" s="23"/>
      <c r="AL326" s="23"/>
    </row>
    <row r="327" spans="1:38" x14ac:dyDescent="0.25">
      <c r="A327" s="186"/>
      <c r="B327" s="252"/>
      <c r="C327" s="13">
        <f>C$1/(21-E$1)*(C$302-B326)</f>
        <v>9223.1404958677685</v>
      </c>
      <c r="D327" s="32">
        <f>(C327/P$1)^(1/1.3)*50+C$302+$C$2/2+$N$2/100*5</f>
        <v>43.959818804691608</v>
      </c>
      <c r="E327" s="28" t="s">
        <v>22</v>
      </c>
      <c r="F327" s="5">
        <v>14000</v>
      </c>
      <c r="G327" s="91">
        <v>2.8</v>
      </c>
      <c r="H327" s="194">
        <f t="shared" si="71"/>
        <v>5000</v>
      </c>
      <c r="I327" s="76">
        <f>$C327/I326</f>
        <v>3376.7224007407003</v>
      </c>
      <c r="J327" s="57">
        <v>14000</v>
      </c>
      <c r="K327" s="6">
        <v>2.5</v>
      </c>
      <c r="L327" s="194">
        <f t="shared" si="66"/>
        <v>5600</v>
      </c>
      <c r="M327" s="76">
        <f>$C327/M326</f>
        <v>3615.7791457547542</v>
      </c>
      <c r="N327" s="57">
        <v>14000</v>
      </c>
      <c r="O327" s="6">
        <v>2.2000000000000002</v>
      </c>
      <c r="P327" s="194">
        <f t="shared" si="67"/>
        <v>6363.6363636363631</v>
      </c>
      <c r="Q327" s="76">
        <f>$C327/Q326</f>
        <v>3885.8905165767155</v>
      </c>
      <c r="R327" s="57">
        <v>14000</v>
      </c>
      <c r="S327" s="6">
        <v>1.9</v>
      </c>
      <c r="T327" s="201">
        <f t="shared" si="68"/>
        <v>7368.4210526315792</v>
      </c>
      <c r="U327" s="76">
        <f>$C327/U326</f>
        <v>4291.9020040478572</v>
      </c>
      <c r="V327" s="57">
        <v>14000</v>
      </c>
      <c r="W327" s="6">
        <v>1.85</v>
      </c>
      <c r="X327" s="201">
        <f t="shared" si="69"/>
        <v>7567.5675675675675</v>
      </c>
      <c r="Y327" s="76">
        <f>$C327/Y326</f>
        <v>4840.7576335125332</v>
      </c>
      <c r="Z327" s="57">
        <v>14000</v>
      </c>
      <c r="AA327" s="6">
        <v>1.75</v>
      </c>
      <c r="AB327" s="208">
        <f t="shared" si="70"/>
        <v>8000</v>
      </c>
      <c r="AC327" s="76">
        <f>$C327/AC326</f>
        <v>5609.919571045576</v>
      </c>
      <c r="AL327" s="23"/>
    </row>
    <row r="328" spans="1:38" x14ac:dyDescent="0.25">
      <c r="A328" s="186"/>
      <c r="B328" s="252"/>
      <c r="C328" s="13"/>
      <c r="D328" s="39">
        <f>IF(AND(D327&lt;F$5,C327&lt;F329),C327/F329*100,IF(AND(D327&lt;J$5,C327&lt;J329),C327/(F329-((D327-F$5)/(J$5-F$5))*(F329-J329))*100,IF(AND(D327&lt;N$5,C327&lt;N329),C327/(J329-((D327-J$5)/(N$5-J$5))*(J329-N329))*100,IF(AND(D327&lt;R$5,C327&lt;R329),C327/(N329-((D327-N$5)/(R$5-N$5))*(N329-R329))*100,IF(AND(D327&lt;V$5,C331&lt;V329),C327/(R329-((D327-R$5)/(V$5-R$5))*(R329-V329))*100,100)))))</f>
        <v>100</v>
      </c>
      <c r="E328" s="28" t="s">
        <v>23</v>
      </c>
      <c r="F328" s="5">
        <v>11200</v>
      </c>
      <c r="G328" s="91">
        <v>2.85</v>
      </c>
      <c r="H328" s="194">
        <f t="shared" si="71"/>
        <v>3929.8245614035086</v>
      </c>
      <c r="I328" s="192">
        <f>IF($C327&gt;F327,3,IF($C327&gt;F328,2,IF($C327&gt;F329,1,0)))</f>
        <v>1</v>
      </c>
      <c r="J328" s="57">
        <v>11200</v>
      </c>
      <c r="K328" s="6">
        <v>2.7</v>
      </c>
      <c r="L328" s="194">
        <f t="shared" si="66"/>
        <v>4148.1481481481478</v>
      </c>
      <c r="M328" s="192">
        <f>IF($C327&gt;J327,3,IF($C327&gt;J328,2,IF($C327&gt;J329,1,0)))</f>
        <v>1</v>
      </c>
      <c r="N328" s="57">
        <v>11200</v>
      </c>
      <c r="O328" s="6">
        <v>2.5499999999999998</v>
      </c>
      <c r="P328" s="194">
        <f t="shared" si="67"/>
        <v>4392.1568627450979</v>
      </c>
      <c r="Q328" s="192">
        <f>IF($C327&gt;N327,3,IF($C327&gt;N328,2,IF($C327&gt;N329,1,0)))</f>
        <v>1</v>
      </c>
      <c r="R328" s="57">
        <v>11200</v>
      </c>
      <c r="S328" s="6">
        <v>2.35</v>
      </c>
      <c r="T328" s="201">
        <f t="shared" si="68"/>
        <v>4765.9574468085102</v>
      </c>
      <c r="U328" s="192">
        <f>IF($C327&gt;R327,3,IF($C327&gt;R328,2,IF($C327&gt;R329,1,0)))</f>
        <v>1</v>
      </c>
      <c r="V328" s="57">
        <v>11200</v>
      </c>
      <c r="W328" s="6">
        <v>2.1</v>
      </c>
      <c r="X328" s="201">
        <f t="shared" si="69"/>
        <v>5333.333333333333</v>
      </c>
      <c r="Y328" s="192">
        <f>IF($C327&gt;V327,3,IF($C327&gt;V328,2,IF($C327&gt;V329,1,0)))</f>
        <v>1</v>
      </c>
      <c r="Z328" s="57">
        <v>11200</v>
      </c>
      <c r="AA328" s="6">
        <v>1.85</v>
      </c>
      <c r="AB328" s="209">
        <f t="shared" si="70"/>
        <v>6054.0540540540542</v>
      </c>
      <c r="AC328" s="189">
        <f>IF($C327&gt;Z327,3,IF($C327&gt;Z328,2,IF($C327&gt;Z329,1,0)))</f>
        <v>1</v>
      </c>
      <c r="AL328" s="23"/>
    </row>
    <row r="329" spans="1:38" ht="15.75" thickBot="1" x14ac:dyDescent="0.3">
      <c r="A329" s="186"/>
      <c r="B329" s="253"/>
      <c r="C329" s="35"/>
      <c r="D329" s="33">
        <f>C327/D326</f>
        <v>4200.5963430381807</v>
      </c>
      <c r="E329" s="29" t="s">
        <v>7</v>
      </c>
      <c r="F329" s="7">
        <v>6200</v>
      </c>
      <c r="G329" s="93">
        <v>2.5499999999999998</v>
      </c>
      <c r="H329" s="195">
        <f t="shared" si="71"/>
        <v>2431.372549019608</v>
      </c>
      <c r="I329" s="191">
        <f>IF(I328=1,($C327-F329)/(F328-F329),IF(I328=2,($C327-F328)/(F327-F328),IF(I328=3,($C327-F327)/(F326-F327),0)))</f>
        <v>0.60462809917355376</v>
      </c>
      <c r="J329" s="58">
        <v>5900</v>
      </c>
      <c r="K329" s="8">
        <v>2.2999999999999998</v>
      </c>
      <c r="L329" s="195">
        <f t="shared" si="66"/>
        <v>2565.217391304348</v>
      </c>
      <c r="M329" s="191">
        <f>IF(M328=1,($C327-J329)/(J328-J329),IF(M328=2,($C327-J328)/(J327-J328),IF(M328=3,($C327-J327)/(J326-J327),0)))</f>
        <v>0.62700764072976767</v>
      </c>
      <c r="N329" s="58">
        <v>5600</v>
      </c>
      <c r="O329" s="8">
        <v>2.0499999999999998</v>
      </c>
      <c r="P329" s="195">
        <f t="shared" si="67"/>
        <v>2731.707317073171</v>
      </c>
      <c r="Q329" s="191">
        <f>IF(Q328=1,($C327-N329)/(N328-N329),IF(Q328=2,($C327-N328)/(N327-N328),IF(Q328=3,($C327-N327)/(N326-N327),0)))</f>
        <v>0.64698937426210157</v>
      </c>
      <c r="R329" s="58">
        <v>5300</v>
      </c>
      <c r="S329" s="8">
        <v>1.75</v>
      </c>
      <c r="T329" s="204">
        <f t="shared" si="68"/>
        <v>3028.5714285714284</v>
      </c>
      <c r="U329" s="191">
        <f>IF(U328=1,($C327-R329)/(R328-R329),IF(U328=2,($C327-R328)/(R327-R328),IF(U328=3,($C327-R327)/(R326-R327),0)))</f>
        <v>0.66493906709623196</v>
      </c>
      <c r="V329" s="58">
        <v>4600</v>
      </c>
      <c r="W329" s="8">
        <v>1.45</v>
      </c>
      <c r="X329" s="204">
        <f t="shared" si="69"/>
        <v>3172.4137931034484</v>
      </c>
      <c r="Y329" s="191">
        <f>IF(Y328=1,($C327-V329)/(V328-V329),IF(Y328=2,($C327-V328)/(V327-V328),IF(Y328=3,($C327-V327)/(V326-V327),0)))</f>
        <v>0.70047583270723768</v>
      </c>
      <c r="Z329" s="58">
        <v>4000</v>
      </c>
      <c r="AA329" s="8">
        <v>1.1000000000000001</v>
      </c>
      <c r="AB329" s="211">
        <f t="shared" si="70"/>
        <v>3636.363636363636</v>
      </c>
      <c r="AC329" s="191">
        <f>IF(AC328=1,($C327-Z329)/(Z328-Z329),IF(AC328=2,($C327-Z328)/(Z327-Z328),IF(AC328=3,($C327-Z327)/(Z326-Z327),0)))</f>
        <v>0.72543617998163457</v>
      </c>
      <c r="AL329" s="23"/>
    </row>
    <row r="330" spans="1:38" x14ac:dyDescent="0.25">
      <c r="A330" s="186"/>
      <c r="B330" s="251">
        <v>-9</v>
      </c>
      <c r="C330" s="25"/>
      <c r="D330" s="31">
        <f>IF(D331&gt;V$5,(1-(D331-V$5)/(Z$5-V$5))*(Y330-AC330)+AC330,IF(D331&gt;R$5,(1-(D331-R$5)/(V$5-R$5))*(U330-Y330)+Y330,IF(D331&gt;N$5,(1-(D331-N$5)/(R$5-N$5))*(Q330-U330)+U330,IF(D331&gt;J$5,(1-(D331-J$5)/(N$5-J$5))*(M330-Q330)+Q330,IF(D331&gt;F$5,(1-(D331-F$5)/(J$5-F$5))*(I330-M330)+M330,I330)))))</f>
        <v>2.2531495176581791</v>
      </c>
      <c r="E330" s="27" t="s">
        <v>6</v>
      </c>
      <c r="F330" s="95">
        <f>(F$338-F$326)/3+F326</f>
        <v>15100</v>
      </c>
      <c r="G330" s="143">
        <f>(G$338-G$326)/3+G326</f>
        <v>2.5</v>
      </c>
      <c r="H330" s="193">
        <f t="shared" si="71"/>
        <v>6040</v>
      </c>
      <c r="I330" s="16">
        <f>IF(I332=0,G333,IF(I332=1,(G332-G333)*I333+G333,IF(I332=2,(G331-G332)*I333+G332,IF(I332=3,(G330-G331)*I333+G331,G330))))</f>
        <v>2.9549569666170457</v>
      </c>
      <c r="J330" s="147">
        <f>(J$338-J$326)/3+J326</f>
        <v>14900</v>
      </c>
      <c r="K330" s="143">
        <f>(K$338-K$326)/3+K326</f>
        <v>2.3333333333333335</v>
      </c>
      <c r="L330" s="193">
        <f t="shared" si="66"/>
        <v>6385.7142857142853</v>
      </c>
      <c r="M330" s="16">
        <f>IF(M332=0,K333,IF(M332=1,(K332-K333)*M333+K333,IF(M332=2,(K331-K332)*M333+K332,IF(M332=3,(K330-K331)*M333+K331,K330))))</f>
        <v>2.6010864518525398</v>
      </c>
      <c r="N330" s="147">
        <f>(N$338-N$326)/3+N326</f>
        <v>14700</v>
      </c>
      <c r="O330" s="143">
        <f>(O$338-O$326)/3+O326</f>
        <v>2.1666666666666665</v>
      </c>
      <c r="P330" s="193">
        <f t="shared" si="67"/>
        <v>6784.6153846153848</v>
      </c>
      <c r="Q330" s="16">
        <f>IF(Q332=0,O333,IF(Q332=1,(O332-O333)*Q333+O333,IF(Q332=2,(O331-O332)*Q333+O332,IF(Q332=3,(O330-O331)*Q333+O331,O330))))</f>
        <v>2.4056174392142773</v>
      </c>
      <c r="R330" s="147">
        <f>(R$338-R$326)/3+R326</f>
        <v>14500</v>
      </c>
      <c r="S330" s="143">
        <f>(S$338-S$326)/3+S326</f>
        <v>1.9666666666666666</v>
      </c>
      <c r="T330" s="203">
        <f t="shared" si="68"/>
        <v>7372.8813559322034</v>
      </c>
      <c r="U330" s="16">
        <f>IF(U332=0,S333,IF(U332=1,(S332-S333)*U333+S333,IF(U332=2,(S331-S332)*U333+S332,IF(U332=3,(S330-S331)*U333+S331,S330))))</f>
        <v>2.1775815571987822</v>
      </c>
      <c r="V330" s="147">
        <f>(V$338-V$326)/3+V326</f>
        <v>14233.333333333334</v>
      </c>
      <c r="W330" s="143">
        <f>(W$338-W$326)/3+W326</f>
        <v>1.9166666666666667</v>
      </c>
      <c r="X330" s="203">
        <f t="shared" si="69"/>
        <v>7426.086956521739</v>
      </c>
      <c r="Y330" s="16">
        <f>IF(Y332=0,W333,IF(Y332=1,(W332-W333)*Y333+W333,IF(Y332=2,(W331-W332)*Y333+W332,IF(Y332=3,(W330-W331)*Y333+W331,W330))))</f>
        <v>1.936040474676838</v>
      </c>
      <c r="Z330" s="147">
        <f>(Z$338-Z$326)/3+Z326</f>
        <v>14000</v>
      </c>
      <c r="AA330" s="143">
        <f>(AA$338-AA$326)/3+AA326</f>
        <v>1.8166666666666667</v>
      </c>
      <c r="AB330" s="207">
        <f t="shared" si="70"/>
        <v>7706.4220183486241</v>
      </c>
      <c r="AC330" s="67">
        <f>IF(AC332=0,AA333,IF(AC332=1,(AA332-AA333)*AC333+AA333,IF(AC332=2,(AA331-AA332)*AC333+AA332,IF(AC332=3,(AA330-AA331)*AC333+AA331,AA330))))</f>
        <v>1.6845987144168961</v>
      </c>
      <c r="AE330" s="23"/>
      <c r="AF330" s="23"/>
      <c r="AG330" s="23"/>
      <c r="AH330" s="23"/>
      <c r="AI330" s="23"/>
      <c r="AJ330" s="23"/>
      <c r="AK330" s="23"/>
      <c r="AL330" s="23"/>
    </row>
    <row r="331" spans="1:38" x14ac:dyDescent="0.25">
      <c r="A331" s="186"/>
      <c r="B331" s="252"/>
      <c r="C331" s="13">
        <f>C$1/(21-E$1)*(C$302-B330)</f>
        <v>8915.7024793388427</v>
      </c>
      <c r="D331" s="32">
        <f>(C331/P$1)^(1/1.3)*50+C$302+$C$2/2+$N$2/100*5</f>
        <v>43.343068647980104</v>
      </c>
      <c r="E331" s="28" t="s">
        <v>22</v>
      </c>
      <c r="F331" s="5">
        <v>14000</v>
      </c>
      <c r="G331" s="140">
        <f>(G$339-G$327)/3+G327</f>
        <v>2.8833333333333333</v>
      </c>
      <c r="H331" s="194">
        <f t="shared" si="71"/>
        <v>4855.4913294797689</v>
      </c>
      <c r="I331" s="76">
        <f>$C331/I330</f>
        <v>3017.2021386646115</v>
      </c>
      <c r="J331" s="57">
        <v>14000</v>
      </c>
      <c r="K331" s="140">
        <f>(K$339-K$327)/3+K327</f>
        <v>2.6</v>
      </c>
      <c r="L331" s="194">
        <f t="shared" si="66"/>
        <v>5384.6153846153848</v>
      </c>
      <c r="M331" s="76">
        <f>$C331/M330</f>
        <v>3427.6840252614138</v>
      </c>
      <c r="N331" s="57">
        <v>14000</v>
      </c>
      <c r="O331" s="140">
        <f>(O$339-O$327)/3+O327</f>
        <v>2.3166666666666669</v>
      </c>
      <c r="P331" s="194">
        <f t="shared" si="67"/>
        <v>6043.1654676258986</v>
      </c>
      <c r="Q331" s="76">
        <f>$C331/Q330</f>
        <v>3706.201299509572</v>
      </c>
      <c r="R331" s="57">
        <v>14000</v>
      </c>
      <c r="S331" s="140">
        <f>(S$339-S$327)/3+S327</f>
        <v>2.0333333333333332</v>
      </c>
      <c r="T331" s="201">
        <f t="shared" si="68"/>
        <v>6885.245901639345</v>
      </c>
      <c r="U331" s="76">
        <f>$C331/U330</f>
        <v>4094.3139189734447</v>
      </c>
      <c r="V331" s="57">
        <v>14000</v>
      </c>
      <c r="W331" s="140">
        <f>(W$339-W$327)/3+W327</f>
        <v>1.95</v>
      </c>
      <c r="X331" s="201">
        <f t="shared" si="69"/>
        <v>7179.4871794871797</v>
      </c>
      <c r="Y331" s="76">
        <f>$C331/Y330</f>
        <v>4605.1219465476534</v>
      </c>
      <c r="Z331" s="57">
        <v>14000</v>
      </c>
      <c r="AA331" s="140">
        <f>(AA$339-AA$327)/3+AA327</f>
        <v>1.8166666666666667</v>
      </c>
      <c r="AB331" s="209">
        <f t="shared" si="70"/>
        <v>7706.4220183486241</v>
      </c>
      <c r="AC331" s="76">
        <f>$C331/AC330</f>
        <v>5292.4785012820739</v>
      </c>
      <c r="AL331" s="23"/>
    </row>
    <row r="332" spans="1:38" x14ac:dyDescent="0.25">
      <c r="A332" s="186"/>
      <c r="B332" s="252"/>
      <c r="C332" s="13"/>
      <c r="D332" s="39">
        <f>IF(AND(D331&lt;F$5,C331&lt;F333),C331/F333*100,IF(AND(D331&lt;J$5,C331&lt;J333),C331/(F333-((D331-F$5)/(J$5-F$5))*(F333-J333))*100,IF(AND(D331&lt;N$5,C331&lt;N333),C331/(J333-((D331-J$5)/(N$5-J$5))*(J333-N333))*100,IF(AND(D331&lt;R$5,C331&lt;R333),C331/(N333-((D331-N$5)/(R$5-N$5))*(N333-R333))*100,IF(AND(D331&lt;V$5,C335&lt;V333),C331/(R333-((D331-R$5)/(V$5-R$5))*(R333-V333))*100,100)))))</f>
        <v>100</v>
      </c>
      <c r="E332" s="28" t="s">
        <v>23</v>
      </c>
      <c r="F332" s="5">
        <v>11200</v>
      </c>
      <c r="G332" s="140">
        <f>(G$340-G$328)/3+G328</f>
        <v>2.9833333333333334</v>
      </c>
      <c r="H332" s="194">
        <f t="shared" si="71"/>
        <v>3754.1899441340784</v>
      </c>
      <c r="I332" s="190">
        <f>IF($C331&gt;F331,3,IF($C331&gt;F332,2,IF($C331&gt;F333,1,0)))</f>
        <v>1</v>
      </c>
      <c r="J332" s="57">
        <v>11200</v>
      </c>
      <c r="K332" s="140">
        <f>(K$340-K$328)/3+K328</f>
        <v>2.8000000000000003</v>
      </c>
      <c r="L332" s="194">
        <f t="shared" si="66"/>
        <v>3999.9999999999995</v>
      </c>
      <c r="M332" s="190">
        <f>IF($C331&gt;J331,3,IF($C331&gt;J332,2,IF($C331&gt;J333,1,0)))</f>
        <v>1</v>
      </c>
      <c r="N332" s="57">
        <v>11200</v>
      </c>
      <c r="O332" s="140">
        <f>(O$340-O$328)/3+O328</f>
        <v>2.6166666666666667</v>
      </c>
      <c r="P332" s="194">
        <f t="shared" si="67"/>
        <v>4280.2547770700639</v>
      </c>
      <c r="Q332" s="190">
        <f>IF($C331&gt;N331,3,IF($C331&gt;N332,2,IF($C331&gt;N333,1,0)))</f>
        <v>1</v>
      </c>
      <c r="R332" s="57">
        <v>11200</v>
      </c>
      <c r="S332" s="140">
        <f>(S$340-S$328)/3+S328</f>
        <v>2.4</v>
      </c>
      <c r="T332" s="201">
        <f t="shared" si="68"/>
        <v>4666.666666666667</v>
      </c>
      <c r="U332" s="190">
        <f>IF($C331&gt;R331,3,IF($C331&gt;R332,2,IF($C331&gt;R333,1,0)))</f>
        <v>1</v>
      </c>
      <c r="V332" s="57">
        <v>11200</v>
      </c>
      <c r="W332" s="140">
        <f>(W$340-W$328)/3+W328</f>
        <v>2.1666666666666665</v>
      </c>
      <c r="X332" s="201">
        <f t="shared" si="69"/>
        <v>5169.2307692307695</v>
      </c>
      <c r="Y332" s="190">
        <f>IF($C331&gt;V331,3,IF($C331&gt;V332,2,IF($C331&gt;V333,1,0)))</f>
        <v>1</v>
      </c>
      <c r="Z332" s="57">
        <v>11200</v>
      </c>
      <c r="AA332" s="140">
        <f>(AA$340-AA$328)/3+AA328</f>
        <v>1.9333333333333333</v>
      </c>
      <c r="AB332" s="209">
        <f t="shared" si="70"/>
        <v>5793.1034482758623</v>
      </c>
      <c r="AC332" s="189">
        <f>IF($C331&gt;Z331,3,IF($C331&gt;Z332,2,IF($C331&gt;Z333,1,0)))</f>
        <v>1</v>
      </c>
      <c r="AL332" s="23"/>
    </row>
    <row r="333" spans="1:38" ht="15.75" thickBot="1" x14ac:dyDescent="0.3">
      <c r="A333" s="186"/>
      <c r="B333" s="253"/>
      <c r="C333" s="14"/>
      <c r="D333" s="33">
        <f>C331/D330</f>
        <v>3956.9954898534288</v>
      </c>
      <c r="E333" s="29" t="s">
        <v>7</v>
      </c>
      <c r="F333" s="158">
        <f>(F$341-F$329)/3+F329</f>
        <v>5833.333333333333</v>
      </c>
      <c r="G333" s="144">
        <f>(G$341-G$329)/3+G329</f>
        <v>2.9166666666666665</v>
      </c>
      <c r="H333" s="195">
        <f t="shared" si="71"/>
        <v>2000</v>
      </c>
      <c r="I333" s="191">
        <f>IF(I332=1,($C331-F333)/(F332-F333),IF(I332=2,($C331-F332)/(F331-F332),IF(I332=3,($C331-F331)/(F330-F331),0)))</f>
        <v>0.57435449925568505</v>
      </c>
      <c r="J333" s="148">
        <f>(J$341-J$329)/3+J329</f>
        <v>5266.666666666667</v>
      </c>
      <c r="K333" s="144">
        <f>(K$341-K$329)/3+K329</f>
        <v>2.2833333333333332</v>
      </c>
      <c r="L333" s="195">
        <f t="shared" si="66"/>
        <v>2306.5693430656938</v>
      </c>
      <c r="M333" s="191">
        <f>IF(M332=1,($C331-J333)/(J332-J333),IF(M332=2,($C331-J332)/(J331-J332),IF(M332=3,($C331-J331)/(J330-J331),0)))</f>
        <v>0.61500603584362512</v>
      </c>
      <c r="N333" s="148">
        <f>(N$341-N$329)/3+N329</f>
        <v>5066.666666666667</v>
      </c>
      <c r="O333" s="144">
        <f>(O$341-O$329)/3+O329</f>
        <v>2.0499999999999998</v>
      </c>
      <c r="P333" s="195">
        <f t="shared" si="67"/>
        <v>2471.5447154471549</v>
      </c>
      <c r="Q333" s="191">
        <f>IF(Q332=1,($C331-N333)/(N332-N333),IF(Q332=2,($C331-N332)/(N331-N332),IF(Q332=3,($C331-N331)/(N330-N331),0)))</f>
        <v>0.62756018684872439</v>
      </c>
      <c r="R333" s="148">
        <f>(R$341-R$329)/3+R329</f>
        <v>4866.666666666667</v>
      </c>
      <c r="S333" s="144">
        <f>(S$341-S$329)/3+S329</f>
        <v>1.7833333333333334</v>
      </c>
      <c r="T333" s="204">
        <f t="shared" si="68"/>
        <v>2728.9719626168226</v>
      </c>
      <c r="U333" s="191">
        <f>IF(U332=1,($C331-R333)/(R332-R333),IF(U332=2,($C331-R332)/(R331-R332),IF(U332=3,($C331-R331)/(R330-R331),0)))</f>
        <v>0.63932144410613301</v>
      </c>
      <c r="V333" s="148">
        <f>(V$341-V$329)/3+V329</f>
        <v>4266.666666666667</v>
      </c>
      <c r="W333" s="144">
        <f>(W$341-W$329)/3+W329</f>
        <v>1.4666666666666666</v>
      </c>
      <c r="X333" s="204">
        <f t="shared" si="69"/>
        <v>2909.0909090909095</v>
      </c>
      <c r="Y333" s="191">
        <f>IF(Y332=1,($C331-V333)/(V332-V333),IF(Y332=2,($C331-V332)/(V331-V332),IF(Y332=3,($C331-V331)/(V330-V331),0)))</f>
        <v>0.67053401144310232</v>
      </c>
      <c r="Z333" s="148">
        <f>(Z$341-Z$329)/3+Z329</f>
        <v>3700</v>
      </c>
      <c r="AA333" s="144">
        <f>(AA$341-AA$329)/3+AA329</f>
        <v>1.1166666666666667</v>
      </c>
      <c r="AB333" s="211">
        <f t="shared" si="70"/>
        <v>3313.4328358208954</v>
      </c>
      <c r="AC333" s="191">
        <f>IF(AC332=1,($C331-Z333)/(Z332-Z333),IF(AC332=2,($C331-Z332)/(Z331-Z332),IF(AC332=3,($C331-Z331)/(Z330-Z331),0)))</f>
        <v>0.69542699724517898</v>
      </c>
      <c r="AL333" s="23"/>
    </row>
    <row r="334" spans="1:38" x14ac:dyDescent="0.25">
      <c r="A334" s="186"/>
      <c r="B334" s="251">
        <v>-8</v>
      </c>
      <c r="C334" s="34"/>
      <c r="D334" s="31">
        <f>IF(D335&gt;V$5,(1-(D335-V$5)/(Z$5-V$5))*(Y334-AC334)+AC334,IF(D335&gt;R$5,(1-(D335-R$5)/(V$5-R$5))*(U334-Y334)+Y334,IF(D335&gt;N$5,(1-(D335-N$5)/(R$5-N$5))*(Q334-U334)+U334,IF(D335&gt;J$5,(1-(D335-J$5)/(N$5-J$5))*(M334-Q334)+Q334,IF(D335&gt;F$5,(1-(D335-F$5)/(J$5-F$5))*(I334-M334)+M334,I334)))))</f>
        <v>2.312100691270492</v>
      </c>
      <c r="E334" s="27" t="s">
        <v>6</v>
      </c>
      <c r="F334" s="95">
        <f>(F$338-F$326)/3+F330</f>
        <v>15600</v>
      </c>
      <c r="G334" s="143">
        <f>(G$338-G$326)/3+G330</f>
        <v>2.6</v>
      </c>
      <c r="H334" s="193">
        <f t="shared" si="71"/>
        <v>6000</v>
      </c>
      <c r="I334" s="16">
        <f>IF(I336=0,G337,IF(I336=1,(G336-G337)*I337+G337,IF(I336=2,(G335-G336)*I337+G336,IF(I336=3,(G334-G335)*I337+G335,G334))))</f>
        <v>3.1920078160035876</v>
      </c>
      <c r="J334" s="147">
        <f>(J$338-J$326)/3+J330</f>
        <v>15400</v>
      </c>
      <c r="K334" s="143">
        <f>(K$338-K$326)/3+K330</f>
        <v>2.416666666666667</v>
      </c>
      <c r="L334" s="193">
        <f t="shared" si="66"/>
        <v>6372.4137931034475</v>
      </c>
      <c r="M334" s="16">
        <f>IF(M336=0,K337,IF(M336=1,(K336-K337)*M337+K337,IF(M336=2,(K335-K336)*M337+K336,IF(M336=3,(K334-K335)*M337+K335,K334))))</f>
        <v>2.6500356588496876</v>
      </c>
      <c r="N334" s="147">
        <f>(N$338-N$326)/3+N330</f>
        <v>15200</v>
      </c>
      <c r="O334" s="143">
        <f>(O$338-O$326)/3+O330</f>
        <v>2.2333333333333329</v>
      </c>
      <c r="P334" s="193">
        <f t="shared" si="67"/>
        <v>6805.9701492537324</v>
      </c>
      <c r="Q334" s="16">
        <f>IF(Q336=0,O337,IF(Q336=1,(O336-O337)*Q337+O337,IF(Q336=2,(O335-O336)*Q337+O336,IF(Q336=3,(O334-O335)*Q337+O335,O334))))</f>
        <v>2.4371184573002758</v>
      </c>
      <c r="R334" s="147">
        <f>(R$338-R$326)/3+R330</f>
        <v>15000</v>
      </c>
      <c r="S334" s="143">
        <f>(S$338-S$326)/3+S330</f>
        <v>2.0333333333333332</v>
      </c>
      <c r="T334" s="203">
        <f t="shared" si="68"/>
        <v>7377.0491803278692</v>
      </c>
      <c r="U334" s="16">
        <f>IF(U336=0,S337,IF(U336=1,(S336-S337)*U337+S337,IF(U336=2,(S335-S336)*U337+S336,IF(U336=3,(S334-S335)*U337+S335,S334))))</f>
        <v>2.2074237674551154</v>
      </c>
      <c r="V334" s="147">
        <f>(V$338-V$326)/3+V330</f>
        <v>14466.666666666668</v>
      </c>
      <c r="W334" s="143">
        <f>(W$338-W$326)/3+W330</f>
        <v>1.9833333333333334</v>
      </c>
      <c r="X334" s="193">
        <f t="shared" si="69"/>
        <v>7294.1176470588243</v>
      </c>
      <c r="Y334" s="16">
        <f>IF(Y336=0,W337,IF(Y336=1,(W336-W337)*Y337+W337,IF(Y336=2,(W335-W336)*Y337+W336,IF(Y336=3,(W334-W335)*Y337+W335,W334))))</f>
        <v>1.9658376930270172</v>
      </c>
      <c r="Z334" s="147">
        <f>(Z$338-Z$326)/3+Z330</f>
        <v>14000</v>
      </c>
      <c r="AA334" s="143">
        <f>(AA$338-AA$326)/3+AA330</f>
        <v>1.8833333333333333</v>
      </c>
      <c r="AB334" s="207">
        <f t="shared" si="70"/>
        <v>7433.6283185840712</v>
      </c>
      <c r="AC334" s="67">
        <f>IF(AC336=0,AA337,IF(AC336=1,(AA336-AA337)*AC337+AA337,IF(AC336=2,(AA335-AA336)*AC337+AA336,IF(AC336=3,(AA334-AA335)*AC337+AA335,AA334))))</f>
        <v>1.7231581549763366</v>
      </c>
      <c r="AE334" s="23"/>
      <c r="AF334" s="23"/>
      <c r="AG334" s="23"/>
      <c r="AH334" s="23"/>
      <c r="AI334" s="23"/>
      <c r="AJ334" s="23"/>
      <c r="AK334" s="23"/>
      <c r="AL334" s="23"/>
    </row>
    <row r="335" spans="1:38" x14ac:dyDescent="0.25">
      <c r="A335" s="186"/>
      <c r="B335" s="252"/>
      <c r="C335" s="13">
        <f>C$1/(21-E$1)*(C$302-B334)</f>
        <v>8608.2644628099169</v>
      </c>
      <c r="D335" s="32">
        <f>(C335/P$1)^(1/1.3)*50+C$302+$C$2/2+$N$2/100*5</f>
        <v>42.721389991951042</v>
      </c>
      <c r="E335" s="28" t="s">
        <v>22</v>
      </c>
      <c r="F335" s="5">
        <v>14000</v>
      </c>
      <c r="G335" s="140">
        <f>(G$339-G$327)/3+G331</f>
        <v>2.9666666666666668</v>
      </c>
      <c r="H335" s="194">
        <f t="shared" si="71"/>
        <v>4719.1011235955057</v>
      </c>
      <c r="I335" s="76">
        <f>$C335/I334</f>
        <v>2696.8181029041193</v>
      </c>
      <c r="J335" s="57">
        <v>14000</v>
      </c>
      <c r="K335" s="140">
        <f>(K$339-K$327)/3+K331</f>
        <v>2.7</v>
      </c>
      <c r="L335" s="194">
        <f t="shared" si="66"/>
        <v>5185.1851851851852</v>
      </c>
      <c r="M335" s="76">
        <f>$C335/M334</f>
        <v>3248.3579736230959</v>
      </c>
      <c r="N335" s="57">
        <v>14000</v>
      </c>
      <c r="O335" s="140">
        <f>(O$339-O$327)/3+O331</f>
        <v>2.4333333333333336</v>
      </c>
      <c r="P335" s="194">
        <f t="shared" si="67"/>
        <v>5753.4246575342459</v>
      </c>
      <c r="Q335" s="76">
        <f>$C335/Q334</f>
        <v>3532.1485654602707</v>
      </c>
      <c r="R335" s="57">
        <v>14000</v>
      </c>
      <c r="S335" s="140">
        <f>(S$339-S$327)/3+S331</f>
        <v>2.1666666666666665</v>
      </c>
      <c r="T335" s="201">
        <f t="shared" si="68"/>
        <v>6461.5384615384619</v>
      </c>
      <c r="U335" s="76">
        <f>$C335/U334</f>
        <v>3899.6882201436897</v>
      </c>
      <c r="V335" s="57">
        <v>14000</v>
      </c>
      <c r="W335" s="140">
        <f>(W$339-W$327)/3+W331</f>
        <v>2.0499999999999998</v>
      </c>
      <c r="X335" s="201">
        <f t="shared" si="69"/>
        <v>6829.2682926829275</v>
      </c>
      <c r="Y335" s="76">
        <f>$C335/Y334</f>
        <v>4378.9293965336592</v>
      </c>
      <c r="Z335" s="57">
        <v>14000</v>
      </c>
      <c r="AA335" s="140">
        <f>(AA$339-AA$327)/3+AA331</f>
        <v>1.8833333333333333</v>
      </c>
      <c r="AB335" s="209">
        <f t="shared" si="70"/>
        <v>7433.6283185840712</v>
      </c>
      <c r="AC335" s="76">
        <f>$C335/AC334</f>
        <v>4995.6322569405302</v>
      </c>
      <c r="AL335" s="23"/>
    </row>
    <row r="336" spans="1:38" x14ac:dyDescent="0.25">
      <c r="A336" s="186"/>
      <c r="B336" s="252"/>
      <c r="C336" s="13"/>
      <c r="D336" s="39">
        <f>IF(AND(D335&lt;F$5,C335&lt;F337),C335/F337*100,IF(AND(D335&lt;J$5,C335&lt;J337),C335/(F337-((D335-F$5)/(J$5-F$5))*(F337-J337))*100,IF(AND(D335&lt;N$5,C335&lt;N337),C335/(J337-((D335-J$5)/(N$5-J$5))*(J337-N337))*100,IF(AND(D335&lt;R$5,C335&lt;R337),C335/(N337-((D335-N$5)/(R$5-N$5))*(N337-R337))*100,IF(AND(D335&lt;V$5,C339&lt;V337),C335/(R337-((D335-R$5)/(V$5-R$5))*(R337-V337))*100,100)))))</f>
        <v>100</v>
      </c>
      <c r="E336" s="28" t="s">
        <v>23</v>
      </c>
      <c r="F336" s="5">
        <v>11200</v>
      </c>
      <c r="G336" s="140">
        <f>(G$340-G$328)/3+G332</f>
        <v>3.1166666666666667</v>
      </c>
      <c r="H336" s="194">
        <f t="shared" si="71"/>
        <v>3593.5828877005347</v>
      </c>
      <c r="I336" s="190">
        <f>IF($C335&gt;F335,3,IF($C335&gt;F336,2,IF($C335&gt;F337,1,0)))</f>
        <v>1</v>
      </c>
      <c r="J336" s="57">
        <v>11200</v>
      </c>
      <c r="K336" s="140">
        <f>(K$340-K$328)/3+K332</f>
        <v>2.9000000000000004</v>
      </c>
      <c r="L336" s="194">
        <f t="shared" si="66"/>
        <v>3862.0689655172409</v>
      </c>
      <c r="M336" s="190">
        <f>IF($C335&gt;J335,3,IF($C335&gt;J336,2,IF($C335&gt;J337,1,0)))</f>
        <v>1</v>
      </c>
      <c r="N336" s="57">
        <v>11200</v>
      </c>
      <c r="O336" s="140">
        <f>(O$340-O$328)/3+O332</f>
        <v>2.6833333333333336</v>
      </c>
      <c r="P336" s="194">
        <f t="shared" si="67"/>
        <v>4173.9130434782601</v>
      </c>
      <c r="Q336" s="190">
        <f>IF($C335&gt;N335,3,IF($C335&gt;N336,2,IF($C335&gt;N337,1,0)))</f>
        <v>1</v>
      </c>
      <c r="R336" s="57">
        <v>11200</v>
      </c>
      <c r="S336" s="140">
        <f>(S$340-S$328)/3+S332</f>
        <v>2.4499999999999997</v>
      </c>
      <c r="T336" s="201">
        <f t="shared" si="68"/>
        <v>4571.4285714285716</v>
      </c>
      <c r="U336" s="190">
        <f>IF($C335&gt;R335,3,IF($C335&gt;R336,2,IF($C335&gt;R337,1,0)))</f>
        <v>1</v>
      </c>
      <c r="V336" s="57">
        <v>11200</v>
      </c>
      <c r="W336" s="140">
        <f>(W$340-W$328)/3+W332</f>
        <v>2.2333333333333329</v>
      </c>
      <c r="X336" s="201">
        <f t="shared" si="69"/>
        <v>5014.9253731343297</v>
      </c>
      <c r="Y336" s="190">
        <f>IF($C335&gt;V335,3,IF($C335&gt;V336,2,IF($C335&gt;V337,1,0)))</f>
        <v>1</v>
      </c>
      <c r="Z336" s="57">
        <v>11200</v>
      </c>
      <c r="AA336" s="140">
        <f>(AA$340-AA$328)/3+AA332</f>
        <v>2.0166666666666666</v>
      </c>
      <c r="AB336" s="209">
        <f t="shared" si="70"/>
        <v>5553.7190082644629</v>
      </c>
      <c r="AC336" s="189">
        <f>IF($C335&gt;Z335,3,IF($C335&gt;Z336,2,IF($C335&gt;Z337,1,0)))</f>
        <v>1</v>
      </c>
      <c r="AL336" s="23"/>
    </row>
    <row r="337" spans="1:38" ht="15.75" thickBot="1" x14ac:dyDescent="0.3">
      <c r="A337" s="186"/>
      <c r="B337" s="253"/>
      <c r="C337" s="35"/>
      <c r="D337" s="33">
        <f>C335/D334</f>
        <v>3723.1356295645164</v>
      </c>
      <c r="E337" s="29" t="s">
        <v>7</v>
      </c>
      <c r="F337" s="158">
        <f>(F$341-F$329)/3+F333</f>
        <v>5466.6666666666661</v>
      </c>
      <c r="G337" s="144">
        <f>(G$341-G$329)/3+G333</f>
        <v>3.2833333333333332</v>
      </c>
      <c r="H337" s="195">
        <f t="shared" si="71"/>
        <v>1664.9746192893399</v>
      </c>
      <c r="I337" s="191">
        <f>IF(I336=1,($C335-F337)/(F336-F337),IF(I336=2,($C335-F336)/(F335-F336),IF(I336=3,($C335-F335)/(F334-F335),0)))</f>
        <v>0.54795310397847397</v>
      </c>
      <c r="J337" s="148">
        <f>(J$341-J$329)/3+J333</f>
        <v>4633.3333333333339</v>
      </c>
      <c r="K337" s="144">
        <f>(K$341-K$329)/3+K333</f>
        <v>2.2666666666666666</v>
      </c>
      <c r="L337" s="195">
        <f t="shared" si="66"/>
        <v>2044.1176470588239</v>
      </c>
      <c r="M337" s="191">
        <f>IF(M336=1,($C335-J337)/(J336-J337),IF(M336=2,($C335-J336)/(J335-J336),IF(M336=3,($C335-J335)/(J334-J335),0)))</f>
        <v>0.60531946134161163</v>
      </c>
      <c r="N337" s="148">
        <f>(N$341-N$329)/3+N333</f>
        <v>4533.3333333333339</v>
      </c>
      <c r="O337" s="144">
        <f>(O$341-O$329)/3+O333</f>
        <v>2.0499999999999998</v>
      </c>
      <c r="P337" s="195">
        <f t="shared" si="67"/>
        <v>2211.3821138211388</v>
      </c>
      <c r="Q337" s="191">
        <f>IF(Q336=1,($C335-N337)/(N336-N337),IF(Q336=2,($C335-N336)/(N335-N336),IF(Q336=3,($C335-N335)/(N334-N335),0)))</f>
        <v>0.61123966942148755</v>
      </c>
      <c r="R337" s="148">
        <f>(R$341-R$329)/3+R333</f>
        <v>4433.3333333333339</v>
      </c>
      <c r="S337" s="144">
        <f>(S$341-S$329)/3+S333</f>
        <v>1.8166666666666669</v>
      </c>
      <c r="T337" s="204">
        <f t="shared" si="68"/>
        <v>2440.3669724770643</v>
      </c>
      <c r="U337" s="191">
        <f>IF(U336=1,($C335-R337)/(R336-R337),IF(U336=2,($C335-R336)/(R335-R336),IF(U336=3,($C335-R335)/(R334-R335),0)))</f>
        <v>0.61698489598176109</v>
      </c>
      <c r="V337" s="148">
        <f>(V$341-V$329)/3+V333</f>
        <v>3933.3333333333335</v>
      </c>
      <c r="W337" s="144">
        <f>(W$341-W$329)/3+W333</f>
        <v>1.4833333333333332</v>
      </c>
      <c r="X337" s="204">
        <f t="shared" si="69"/>
        <v>2651.6853932584272</v>
      </c>
      <c r="Y337" s="191">
        <f>IF(Y336=1,($C335-V337)/(V336-V337),IF(Y336=2,($C335-V336)/(V335-V336),IF(Y336=3,($C335-V335)/(V334-V335),0)))</f>
        <v>0.6433391462582454</v>
      </c>
      <c r="Z337" s="148">
        <f>(Z$341-Z$329)/3+Z333</f>
        <v>3400</v>
      </c>
      <c r="AA337" s="144">
        <f>(AA$341-AA$329)/3+AA333</f>
        <v>1.1333333333333333</v>
      </c>
      <c r="AB337" s="211">
        <f t="shared" si="70"/>
        <v>3000</v>
      </c>
      <c r="AC337" s="191">
        <f>IF(AC336=1,($C335-Z337)/(Z336-Z337),IF(AC336=2,($C335-Z336)/(Z335-Z336),IF(AC336=3,($C335-Z335)/(Z334-Z335),0)))</f>
        <v>0.66772621318075853</v>
      </c>
      <c r="AL337" s="23"/>
    </row>
    <row r="338" spans="1:38" x14ac:dyDescent="0.25">
      <c r="A338" s="186"/>
      <c r="B338" s="251">
        <v>-7</v>
      </c>
      <c r="C338" s="25"/>
      <c r="D338" s="31">
        <f>IF(D339&gt;V$5,(1-(D339-V$5)/(Z$5-V$5))*(Y338-AC338)+AC338,IF(D339&gt;R$5,(1-(D339-R$5)/(V$5-R$5))*(U338-Y338)+Y338,IF(D339&gt;N$5,(1-(D339-N$5)/(R$5-N$5))*(Q338-U338)+U338,IF(D339&gt;J$5,(1-(D339-J$5)/(N$5-J$5))*(M338-Q338)+Q338,IF(D339&gt;F$5,(1-(D339-F$5)/(J$5-F$5))*(I338-M338)+M338,I338)))))</f>
        <v>2.3718416828517546</v>
      </c>
      <c r="E338" s="27" t="s">
        <v>6</v>
      </c>
      <c r="F338" s="3">
        <v>16100</v>
      </c>
      <c r="G338" s="94">
        <v>2.7</v>
      </c>
      <c r="H338" s="193">
        <f t="shared" si="71"/>
        <v>5962.9629629629626</v>
      </c>
      <c r="I338" s="16">
        <f>IF(I340=0,G341,IF(I340=1,(G340-G341)*I341+G341,IF(I340=2,(G339-G340)*I341+G340,IF(I340=3,(G338-G339)*I341+G339,G338))))</f>
        <v>3.4401097412274759</v>
      </c>
      <c r="J338" s="56">
        <v>15900</v>
      </c>
      <c r="K338" s="4">
        <v>2.5</v>
      </c>
      <c r="L338" s="193">
        <f t="shared" si="66"/>
        <v>6360</v>
      </c>
      <c r="M338" s="16">
        <f>IF(M340=0,K341,IF(M340=1,(K340-K341)*M341+K341,IF(M340=2,(K339-K340)*M341+K340,IF(M340=3,(K338-K339)*M341+K339,K338))))</f>
        <v>2.6980027548209367</v>
      </c>
      <c r="N338" s="56">
        <v>15700</v>
      </c>
      <c r="O338" s="4">
        <v>2.2999999999999998</v>
      </c>
      <c r="P338" s="193">
        <f t="shared" si="67"/>
        <v>6826.0869565217399</v>
      </c>
      <c r="Q338" s="16">
        <f>IF(Q340=0,O341,IF(Q340=1,(O340-O341)*Q341+O341,IF(Q340=2,(O339-O340)*Q341+O340,IF(Q340=3,(O338-O339)*Q341+O339,O338))))</f>
        <v>2.4681359044995408</v>
      </c>
      <c r="R338" s="56">
        <v>15500</v>
      </c>
      <c r="S338" s="4">
        <v>2.1</v>
      </c>
      <c r="T338" s="203">
        <f t="shared" si="68"/>
        <v>7380.9523809523807</v>
      </c>
      <c r="U338" s="16">
        <f>IF(U340=0,S341,IF(U340=1,(S340-S341)*U341+S341,IF(U340=2,(S339-S340)*U341+S340,IF(U340=3,(S338-S339)*U341+S339,S338))))</f>
        <v>2.2382690541781449</v>
      </c>
      <c r="V338" s="56">
        <v>14700</v>
      </c>
      <c r="W338" s="4">
        <v>2.0499999999999998</v>
      </c>
      <c r="X338" s="203">
        <f t="shared" si="69"/>
        <v>7170.7317073170734</v>
      </c>
      <c r="Y338" s="16">
        <f>IF(Y340=0,W341,IF(Y340=1,(W340-W341)*Y341+W341,IF(Y340=2,(W339-W340)*Y341+W340,IF(Y340=3,(W338-W339)*Y341+W339,W338))))</f>
        <v>1.9948238364506305</v>
      </c>
      <c r="Z338" s="56">
        <v>14000</v>
      </c>
      <c r="AA338" s="4">
        <v>1.95</v>
      </c>
      <c r="AB338" s="207">
        <f t="shared" si="70"/>
        <v>7179.4871794871797</v>
      </c>
      <c r="AC338" s="67">
        <f>IF(AC340=0,AA341,IF(AC340=1,(AA340-AA341)*AC341+AA341,IF(AC340=2,(AA339-AA340)*AC341+AA340,IF(AC340=3,(AA338-AA339)*AC341+AA339,AA338))))</f>
        <v>1.7599734720946842</v>
      </c>
      <c r="AE338" s="23"/>
      <c r="AF338" s="23"/>
      <c r="AG338" s="23"/>
      <c r="AH338" s="23"/>
      <c r="AI338" s="23"/>
      <c r="AJ338" s="23"/>
      <c r="AK338" s="23"/>
      <c r="AL338" s="23"/>
    </row>
    <row r="339" spans="1:38" x14ac:dyDescent="0.25">
      <c r="A339" s="186"/>
      <c r="B339" s="252"/>
      <c r="C339" s="13">
        <f>C$1/(21-E$1)*(C$302-B338)</f>
        <v>8300.8264462809911</v>
      </c>
      <c r="D339" s="32">
        <f>(C339/P$1)^(1/1.3)*50+C$302+$C$2/2+$N$2/100*5</f>
        <v>42.094565212712261</v>
      </c>
      <c r="E339" s="28" t="s">
        <v>22</v>
      </c>
      <c r="F339" s="5">
        <v>14000</v>
      </c>
      <c r="G339" s="91">
        <v>3.05</v>
      </c>
      <c r="H339" s="194">
        <f t="shared" si="71"/>
        <v>4590.1639344262294</v>
      </c>
      <c r="I339" s="76">
        <f>$C339/I338</f>
        <v>2412.9539667880326</v>
      </c>
      <c r="J339" s="57">
        <v>14000</v>
      </c>
      <c r="K339" s="6">
        <v>2.8</v>
      </c>
      <c r="L339" s="194">
        <f t="shared" si="66"/>
        <v>5000</v>
      </c>
      <c r="M339" s="76">
        <f>$C339/M338</f>
        <v>3076.6560306317801</v>
      </c>
      <c r="N339" s="57">
        <v>14000</v>
      </c>
      <c r="O339" s="6">
        <v>2.5499999999999998</v>
      </c>
      <c r="P339" s="194">
        <f t="shared" si="67"/>
        <v>5490.1960784313733</v>
      </c>
      <c r="Q339" s="76">
        <f>$C339/Q338</f>
        <v>3363.196666418632</v>
      </c>
      <c r="R339" s="57">
        <v>14000</v>
      </c>
      <c r="S339" s="6">
        <v>2.2999999999999998</v>
      </c>
      <c r="T339" s="201">
        <f t="shared" si="68"/>
        <v>6086.9565217391309</v>
      </c>
      <c r="U339" s="76">
        <f>$C339/U338</f>
        <v>3708.5918829936718</v>
      </c>
      <c r="V339" s="57">
        <v>14000</v>
      </c>
      <c r="W339" s="6">
        <v>2.15</v>
      </c>
      <c r="X339" s="201">
        <f t="shared" si="69"/>
        <v>6511.6279069767443</v>
      </c>
      <c r="Y339" s="76">
        <f>$C339/Y338</f>
        <v>4161.1827042585201</v>
      </c>
      <c r="Z339" s="57">
        <v>14000</v>
      </c>
      <c r="AA339" s="6">
        <v>1.95</v>
      </c>
      <c r="AB339" s="209">
        <f t="shared" si="70"/>
        <v>7179.4871794871797</v>
      </c>
      <c r="AC339" s="76">
        <f>$C339/AC338</f>
        <v>4716.449752166729</v>
      </c>
      <c r="AL339" s="23"/>
    </row>
    <row r="340" spans="1:38" x14ac:dyDescent="0.25">
      <c r="A340" s="186"/>
      <c r="B340" s="252"/>
      <c r="C340" s="13"/>
      <c r="D340" s="39">
        <f>IF(AND(D339&lt;F$5,C339&lt;F341),C339/F341*100,IF(AND(D339&lt;J$5,C339&lt;J341),C339/(F341-((D339-F$5)/(J$5-F$5))*(F341-J341))*100,IF(AND(D339&lt;N$5,C339&lt;N341),C339/(J341-((D339-J$5)/(N$5-J$5))*(J341-N341))*100,IF(AND(D339&lt;R$5,C339&lt;R341),C339/(N341-((D339-N$5)/(R$5-N$5))*(N341-R341))*100,IF(AND(D339&lt;V$5,C343&lt;V341),C339/(R341-((D339-R$5)/(V$5-R$5))*(R341-V341))*100,100)))))</f>
        <v>100</v>
      </c>
      <c r="E340" s="28" t="s">
        <v>23</v>
      </c>
      <c r="F340" s="5">
        <v>11200</v>
      </c>
      <c r="G340" s="91">
        <v>3.25</v>
      </c>
      <c r="H340" s="194">
        <f t="shared" si="71"/>
        <v>3446.1538461538462</v>
      </c>
      <c r="I340" s="192">
        <f>IF($C339&gt;F339,3,IF($C339&gt;F340,2,IF($C339&gt;F341,1,0)))</f>
        <v>1</v>
      </c>
      <c r="J340" s="57">
        <v>11200</v>
      </c>
      <c r="K340" s="6">
        <v>3</v>
      </c>
      <c r="L340" s="194">
        <f t="shared" si="66"/>
        <v>3733.3333333333335</v>
      </c>
      <c r="M340" s="192">
        <f>IF($C339&gt;J339,3,IF($C339&gt;J340,2,IF($C339&gt;J341,1,0)))</f>
        <v>1</v>
      </c>
      <c r="N340" s="57">
        <v>11200</v>
      </c>
      <c r="O340" s="6">
        <v>2.75</v>
      </c>
      <c r="P340" s="194">
        <f t="shared" si="67"/>
        <v>4072.7272727272725</v>
      </c>
      <c r="Q340" s="192">
        <f>IF($C339&gt;N339,3,IF($C339&gt;N340,2,IF($C339&gt;N341,1,0)))</f>
        <v>1</v>
      </c>
      <c r="R340" s="57">
        <v>11200</v>
      </c>
      <c r="S340" s="6">
        <v>2.5</v>
      </c>
      <c r="T340" s="201">
        <f t="shared" si="68"/>
        <v>4480</v>
      </c>
      <c r="U340" s="192">
        <f>IF($C339&gt;R339,3,IF($C339&gt;R340,2,IF($C339&gt;R341,1,0)))</f>
        <v>1</v>
      </c>
      <c r="V340" s="57">
        <v>11200</v>
      </c>
      <c r="W340" s="6">
        <v>2.2999999999999998</v>
      </c>
      <c r="X340" s="201">
        <f t="shared" si="69"/>
        <v>4869.5652173913049</v>
      </c>
      <c r="Y340" s="192">
        <f>IF($C339&gt;V339,3,IF($C339&gt;V340,2,IF($C339&gt;V341,1,0)))</f>
        <v>1</v>
      </c>
      <c r="Z340" s="57">
        <v>11200</v>
      </c>
      <c r="AA340" s="6">
        <v>2.1</v>
      </c>
      <c r="AB340" s="209">
        <f t="shared" si="70"/>
        <v>5333.333333333333</v>
      </c>
      <c r="AC340" s="189">
        <f>IF($C339&gt;Z339,3,IF($C339&gt;Z340,2,IF($C339&gt;Z341,1,0)))</f>
        <v>1</v>
      </c>
      <c r="AL340" s="23"/>
    </row>
    <row r="341" spans="1:38" ht="15.75" thickBot="1" x14ac:dyDescent="0.3">
      <c r="A341" s="186"/>
      <c r="B341" s="253"/>
      <c r="C341" s="14"/>
      <c r="D341" s="33">
        <f>C339/D338</f>
        <v>3499.7388342971503</v>
      </c>
      <c r="E341" s="29" t="s">
        <v>7</v>
      </c>
      <c r="F341" s="7">
        <v>5100</v>
      </c>
      <c r="G341" s="93">
        <v>3.65</v>
      </c>
      <c r="H341" s="195">
        <f t="shared" si="71"/>
        <v>1397.2602739726028</v>
      </c>
      <c r="I341" s="191">
        <f>IF(I340=1,($C339-F341)/(F340-F341),IF(I340=2,($C339-F340)/(F339-F340),IF(I340=3,($C339-F339)/(F338-F339),0)))</f>
        <v>0.52472564693131007</v>
      </c>
      <c r="J341" s="58">
        <v>4000</v>
      </c>
      <c r="K341" s="8">
        <v>2.25</v>
      </c>
      <c r="L341" s="195">
        <f t="shared" si="66"/>
        <v>1777.7777777777778</v>
      </c>
      <c r="M341" s="191">
        <f>IF(M340=1,($C339-J341)/(J340-J341),IF(M340=2,($C339-J340)/(J339-J340),IF(M340=3,($C339-J339)/(J338-J339),0)))</f>
        <v>0.59733700642791543</v>
      </c>
      <c r="N341" s="58">
        <v>4000</v>
      </c>
      <c r="O341" s="8">
        <v>2.0499999999999998</v>
      </c>
      <c r="P341" s="195">
        <f t="shared" si="67"/>
        <v>1951.2195121951222</v>
      </c>
      <c r="Q341" s="191">
        <f>IF(Q340=1,($C339-N341)/(N340-N341),IF(Q340=2,($C339-N340)/(N339-N340),IF(Q340=3,($C339-N339)/(N338-N339),0)))</f>
        <v>0.59733700642791543</v>
      </c>
      <c r="R341" s="58">
        <v>4000</v>
      </c>
      <c r="S341" s="8">
        <v>1.85</v>
      </c>
      <c r="T341" s="204">
        <f t="shared" si="68"/>
        <v>2162.1621621621621</v>
      </c>
      <c r="U341" s="191">
        <f>IF(U340=1,($C339-R341)/(R340-R341),IF(U340=2,($C339-R340)/(R339-R340),IF(U340=3,($C339-R339)/(R338-R339),0)))</f>
        <v>0.59733700642791543</v>
      </c>
      <c r="V341" s="58">
        <v>3600</v>
      </c>
      <c r="W341" s="8">
        <v>1.5</v>
      </c>
      <c r="X341" s="195">
        <f t="shared" si="69"/>
        <v>2400</v>
      </c>
      <c r="Y341" s="191">
        <f>IF(Y340=1,($C339-V341)/(V340-V341),IF(Y340=2,($C339-V340)/(V339-V340),IF(Y340=3,($C339-V339)/(V338-V339),0)))</f>
        <v>0.61852979556328835</v>
      </c>
      <c r="Z341" s="58">
        <v>3100</v>
      </c>
      <c r="AA341" s="8">
        <v>1.1499999999999999</v>
      </c>
      <c r="AB341" s="211">
        <f t="shared" si="70"/>
        <v>2695.6521739130435</v>
      </c>
      <c r="AC341" s="191">
        <f>IF(AC340=1,($C339-Z341)/(Z340-Z341),IF(AC340=2,($C339-Z340)/(Z339-Z340),IF(AC340=3,($C339-Z339)/(Z338-Z339),0)))</f>
        <v>0.6420773390470359</v>
      </c>
      <c r="AL341" s="23"/>
    </row>
    <row r="342" spans="1:38" x14ac:dyDescent="0.25">
      <c r="A342" s="186"/>
      <c r="B342" s="251">
        <v>-6</v>
      </c>
      <c r="C342" s="34"/>
      <c r="D342" s="31">
        <f>IF(D343&gt;V$5,(1-(D343-V$5)/(Z$5-V$5))*(Y342-AC342)+AC342,IF(D343&gt;R$5,(1-(D343-R$5)/(V$5-R$5))*(U342-Y342)+Y342,IF(D343&gt;N$5,(1-(D343-N$5)/(R$5-N$5))*(Q342-U342)+U342,IF(D343&gt;J$5,(1-(D343-J$5)/(N$5-J$5))*(M342-Q342)+Q342,IF(D343&gt;F$5,(1-(D343-F$5)/(J$5-F$5))*(I342-M342)+M342,I342)))))</f>
        <v>2.4400501694188477</v>
      </c>
      <c r="E342" s="27" t="s">
        <v>6</v>
      </c>
      <c r="F342" s="95">
        <f>(F$374-F$338)/9+F338</f>
        <v>16144.444444444445</v>
      </c>
      <c r="G342" s="143">
        <f>(G$374-G$338)/9+G338</f>
        <v>2.7611111111111111</v>
      </c>
      <c r="H342" s="193">
        <f t="shared" si="71"/>
        <v>5847.082494969819</v>
      </c>
      <c r="I342" s="16">
        <f>IF(I344=0,G345,IF(I344=1,(G344-G345)*I345+G345,IF(I344=2,(G343-G344)*I345+G344,IF(I344=3,(G342-G343)*I345+G343,G342))))</f>
        <v>3.5154884405552855</v>
      </c>
      <c r="J342" s="147">
        <f>(J$374-J$338)/9+J338</f>
        <v>15944.444444444445</v>
      </c>
      <c r="K342" s="143">
        <f>(K$374-K$338)/9+K338</f>
        <v>2.5555555555555554</v>
      </c>
      <c r="L342" s="193">
        <f t="shared" si="66"/>
        <v>6239.1304347826099</v>
      </c>
      <c r="M342" s="16">
        <f>IF(M344=0,K345,IF(M344=1,(K344-K345)*M345+K345,IF(M344=2,(K343-K344)*M345+K344,IF(M344=3,(K342-K343)*M345+K343,K342))))</f>
        <v>2.7549936355131157</v>
      </c>
      <c r="N342" s="147">
        <f>(N$374-N$338)/9+N338</f>
        <v>15733.333333333334</v>
      </c>
      <c r="O342" s="143">
        <f>(O$374-O$338)/9+O338</f>
        <v>2.3499999999999996</v>
      </c>
      <c r="P342" s="193">
        <f t="shared" si="67"/>
        <v>6695.0354609929091</v>
      </c>
      <c r="Q342" s="16">
        <f>IF(Q344=0,O345,IF(Q344=1,(O344-O345)*Q345+O345,IF(Q344=2,(O343-O344)*Q345+O344,IF(Q344=3,(O342-O343)*Q345+O343,O342))))</f>
        <v>2.5118023949608119</v>
      </c>
      <c r="R342" s="147">
        <f>(R$374-R$338)/9+R338</f>
        <v>15533.333333333334</v>
      </c>
      <c r="S342" s="143">
        <f>(S$374-S$338)/9+S338</f>
        <v>2.1444444444444444</v>
      </c>
      <c r="T342" s="203">
        <f t="shared" si="68"/>
        <v>7243.5233160621765</v>
      </c>
      <c r="U342" s="16">
        <f>IF(U344=0,S345,IF(U344=1,(S344-S345)*U345+S345,IF(U344=2,(S343-S344)*U345+S344,IF(U344=3,(S342-S343)*U345+S343,S342))))</f>
        <v>2.2664719244229516</v>
      </c>
      <c r="V342" s="147">
        <f>(V$374-V$338)/9+V338</f>
        <v>14744.444444444445</v>
      </c>
      <c r="W342" s="143">
        <f>(W$374-W$338)/9+W338</f>
        <v>2.0944444444444441</v>
      </c>
      <c r="X342" s="193">
        <f t="shared" si="69"/>
        <v>7039.7877984084898</v>
      </c>
      <c r="Y342" s="16">
        <f>IF(Y344=0,W345,IF(Y344=1,(W344-W345)*Y345+W345,IF(Y344=2,(W343-W344)*Y345+W344,IF(Y344=3,(W342-W343)*Y345+W343,W342))))</f>
        <v>2.0166626332538748</v>
      </c>
      <c r="Z342" s="147">
        <f>(Z$374-Z$338)/9+Z338</f>
        <v>14033.333333333334</v>
      </c>
      <c r="AA342" s="143">
        <f>(AA$374-AA$338)/9+AA338</f>
        <v>1.9944444444444445</v>
      </c>
      <c r="AB342" s="207">
        <f t="shared" si="70"/>
        <v>7036.2116991643452</v>
      </c>
      <c r="AC342" s="67">
        <f>IF(AC344=0,AA345,IF(AC344=1,(AA344-AA345)*AC345+AA345,IF(AC344=2,(AA343-AA344)*AC345+AA344,IF(AC344=3,(AA342-AA343)*AC345+AA343,AA342))))</f>
        <v>1.7711969848333484</v>
      </c>
      <c r="AE342" s="23"/>
      <c r="AF342" s="23"/>
      <c r="AG342" s="23"/>
      <c r="AH342" s="23"/>
      <c r="AI342" s="23"/>
      <c r="AJ342" s="23"/>
      <c r="AK342" s="23"/>
      <c r="AL342" s="23"/>
    </row>
    <row r="343" spans="1:38" x14ac:dyDescent="0.25">
      <c r="A343" s="186"/>
      <c r="B343" s="252"/>
      <c r="C343" s="13">
        <f>C$1/(21-E$1)*(C$302-B342)</f>
        <v>7993.3884297520663</v>
      </c>
      <c r="D343" s="32">
        <f>(C343/P$1)^(1/1.3)*50+C$302+$C$2/2+$N$2/100*5</f>
        <v>41.462358617432542</v>
      </c>
      <c r="E343" s="28" t="s">
        <v>22</v>
      </c>
      <c r="F343" s="5">
        <v>14000</v>
      </c>
      <c r="G343" s="140">
        <f>(G$375-G$339)/9+G339</f>
        <v>3.0888888888888886</v>
      </c>
      <c r="H343" s="194">
        <f t="shared" si="71"/>
        <v>4532.3741007194249</v>
      </c>
      <c r="I343" s="76">
        <f>$C343/I342</f>
        <v>2273.7632522237732</v>
      </c>
      <c r="J343" s="57">
        <v>14000</v>
      </c>
      <c r="K343" s="140">
        <f>(K$375-K$339)/9+K339</f>
        <v>2.8388888888888886</v>
      </c>
      <c r="L343" s="194">
        <f t="shared" si="66"/>
        <v>4931.5068493150693</v>
      </c>
      <c r="M343" s="76">
        <f>$C343/M342</f>
        <v>2901.4181109944029</v>
      </c>
      <c r="N343" s="57">
        <v>14000</v>
      </c>
      <c r="O343" s="140">
        <f>(O$375-O$339)/9+O339</f>
        <v>2.5888888888888886</v>
      </c>
      <c r="P343" s="194">
        <f t="shared" si="67"/>
        <v>5407.7253218884125</v>
      </c>
      <c r="Q343" s="76">
        <f>$C343/Q342</f>
        <v>3182.3317175699945</v>
      </c>
      <c r="R343" s="57">
        <v>14000</v>
      </c>
      <c r="S343" s="140">
        <f>(S$375-S$339)/9+S339</f>
        <v>2.3388888888888886</v>
      </c>
      <c r="T343" s="201">
        <f t="shared" si="68"/>
        <v>5985.7482185273166</v>
      </c>
      <c r="U343" s="76">
        <f>$C343/U342</f>
        <v>3526.7979027744627</v>
      </c>
      <c r="V343" s="57">
        <v>14000</v>
      </c>
      <c r="W343" s="140">
        <f>(W$375-W$339)/9+W339</f>
        <v>2.1944444444444442</v>
      </c>
      <c r="X343" s="201">
        <f t="shared" si="69"/>
        <v>6379.7468354430384</v>
      </c>
      <c r="Y343" s="76">
        <f>$C343/Y342</f>
        <v>3963.671611673974</v>
      </c>
      <c r="Z343" s="57">
        <v>14000</v>
      </c>
      <c r="AA343" s="140">
        <f>(AA$375-AA$339)/9+AA339</f>
        <v>2</v>
      </c>
      <c r="AB343" s="209">
        <f t="shared" si="70"/>
        <v>7000</v>
      </c>
      <c r="AC343" s="76">
        <f>$C343/AC342</f>
        <v>4512.9866966796826</v>
      </c>
      <c r="AL343" s="23"/>
    </row>
    <row r="344" spans="1:38" x14ac:dyDescent="0.25">
      <c r="A344" s="186"/>
      <c r="B344" s="252"/>
      <c r="C344" s="13"/>
      <c r="D344" s="39">
        <f>IF(AND(D343&lt;F$5,C343&lt;F345),C343/F345*100,IF(AND(D343&lt;J$5,C343&lt;J345),C343/(F345-((D343-F$5)/(J$5-F$5))*(F345-J345))*100,IF(AND(D343&lt;N$5,C343&lt;N345),C343/(J345-((D343-J$5)/(N$5-J$5))*(J345-N345))*100,IF(AND(D343&lt;R$5,C343&lt;R345),C343/(N345-((D343-N$5)/(R$5-N$5))*(N345-R345))*100,IF(AND(D343&lt;V$5,C347&lt;V345),C343/(R345-((D343-R$5)/(V$5-R$5))*(R345-V345))*100,100)))))</f>
        <v>100</v>
      </c>
      <c r="E344" s="28" t="s">
        <v>23</v>
      </c>
      <c r="F344" s="5">
        <v>11200</v>
      </c>
      <c r="G344" s="140">
        <f>(G$376-G$340)/9+G340</f>
        <v>3.2944444444444443</v>
      </c>
      <c r="H344" s="194">
        <f t="shared" si="71"/>
        <v>3399.6627318718383</v>
      </c>
      <c r="I344" s="190">
        <f>IF($C343&gt;F343,3,IF($C343&gt;F344,2,IF($C343&gt;F345,1,0)))</f>
        <v>1</v>
      </c>
      <c r="J344" s="57">
        <v>11200</v>
      </c>
      <c r="K344" s="140">
        <f>(K$376-K$340)/9+K340</f>
        <v>3.0444444444444443</v>
      </c>
      <c r="L344" s="194">
        <f t="shared" si="66"/>
        <v>3678.8321167883214</v>
      </c>
      <c r="M344" s="190">
        <f>IF($C343&gt;J343,3,IF($C343&gt;J344,2,IF($C343&gt;J345,1,0)))</f>
        <v>1</v>
      </c>
      <c r="N344" s="57">
        <v>11200</v>
      </c>
      <c r="O344" s="140">
        <f>(O$376-O$340)/9+O340</f>
        <v>2.7944444444444443</v>
      </c>
      <c r="P344" s="194">
        <f t="shared" si="67"/>
        <v>4007.9522862823064</v>
      </c>
      <c r="Q344" s="190">
        <f>IF($C343&gt;N343,3,IF($C343&gt;N344,2,IF($C343&gt;N345,1,0)))</f>
        <v>1</v>
      </c>
      <c r="R344" s="57">
        <v>11200</v>
      </c>
      <c r="S344" s="140">
        <f>(S$376-S$340)/9+S340</f>
        <v>2.5444444444444443</v>
      </c>
      <c r="T344" s="201">
        <f t="shared" si="68"/>
        <v>4401.7467248908297</v>
      </c>
      <c r="U344" s="190">
        <f>IF($C343&gt;R343,3,IF($C343&gt;R344,2,IF($C343&gt;R345,1,0)))</f>
        <v>1</v>
      </c>
      <c r="V344" s="57">
        <v>11200</v>
      </c>
      <c r="W344" s="140">
        <f>(W$376-W$340)/9+W340</f>
        <v>2.3499999999999996</v>
      </c>
      <c r="X344" s="201">
        <f t="shared" si="69"/>
        <v>4765.9574468085111</v>
      </c>
      <c r="Y344" s="190">
        <f>IF($C343&gt;V343,3,IF($C343&gt;V344,2,IF($C343&gt;V345,1,0)))</f>
        <v>1</v>
      </c>
      <c r="Z344" s="57">
        <v>11200</v>
      </c>
      <c r="AA344" s="140">
        <f>(AA$376-AA$340)/9+AA340</f>
        <v>2.15</v>
      </c>
      <c r="AB344" s="209">
        <f t="shared" si="70"/>
        <v>5209.302325581396</v>
      </c>
      <c r="AC344" s="189">
        <f>IF($C343&gt;Z343,3,IF($C343&gt;Z344,2,IF($C343&gt;Z345,1,0)))</f>
        <v>1</v>
      </c>
      <c r="AL344" s="23"/>
    </row>
    <row r="345" spans="1:38" ht="15.75" thickBot="1" x14ac:dyDescent="0.3">
      <c r="A345" s="186"/>
      <c r="B345" s="253"/>
      <c r="C345" s="35"/>
      <c r="D345" s="33">
        <f>C343/D342</f>
        <v>3275.9115078588197</v>
      </c>
      <c r="E345" s="29" t="s">
        <v>7</v>
      </c>
      <c r="F345" s="158">
        <f>(F$377-F$341)/9+F341</f>
        <v>5155.5555555555557</v>
      </c>
      <c r="G345" s="144">
        <f>(G$377-G$341)/9+G341</f>
        <v>3.7111111111111112</v>
      </c>
      <c r="H345" s="195">
        <f t="shared" si="71"/>
        <v>1389.2215568862275</v>
      </c>
      <c r="I345" s="191">
        <f>IF(I344=1,($C343-F345)/(F344-F345),IF(I344=2,($C343-F344)/(F343-F344),IF(I344=3,($C343-F343)/(F342-F343),0)))</f>
        <v>0.46949440933398157</v>
      </c>
      <c r="J345" s="148">
        <f>(J$377-J$341)/9+J341</f>
        <v>4122.2222222222226</v>
      </c>
      <c r="K345" s="144">
        <f>(K$377-K$341)/9+K341</f>
        <v>2.4055555555555554</v>
      </c>
      <c r="L345" s="195">
        <f t="shared" si="66"/>
        <v>1713.6258660508086</v>
      </c>
      <c r="M345" s="191">
        <f>IF(M344=1,($C343-J345)/(J344-J345),IF(M344=2,($C343-J344)/(J343-J344),IF(M344=3,($C343-J343)/(J342-J343),0)))</f>
        <v>0.54694655993357288</v>
      </c>
      <c r="N345" s="148">
        <f>(N$377-N$341)/9+N341</f>
        <v>4077.7777777777778</v>
      </c>
      <c r="O345" s="144">
        <f>(O$377-O$341)/9+O341</f>
        <v>2.1666666666666665</v>
      </c>
      <c r="P345" s="195">
        <f t="shared" si="67"/>
        <v>1882.0512820512822</v>
      </c>
      <c r="Q345" s="191">
        <f>IF(Q344=1,($C343-N345)/(N344-N345),IF(Q344=2,($C343-N344)/(N343-N344),IF(Q344=3,($C343-N343)/(N342-N343),0)))</f>
        <v>0.54977372648624956</v>
      </c>
      <c r="R345" s="148">
        <f>(R$377-R$341)/9+R341</f>
        <v>4022.2222222222222</v>
      </c>
      <c r="S345" s="144">
        <f>(S$377-S$341)/9+S341</f>
        <v>1.9222222222222223</v>
      </c>
      <c r="T345" s="204">
        <f t="shared" si="68"/>
        <v>2092.4855491329481</v>
      </c>
      <c r="U345" s="191">
        <f>IF(U344=1,($C343-R345)/(R344-R345),IF(U344=2,($C343-R344)/(R343-R344),IF(U344=3,($C343-R343)/(R342-R343),0)))</f>
        <v>0.55325844996545814</v>
      </c>
      <c r="V345" s="148">
        <f>(V$377-V$341)/9+V341</f>
        <v>3611.1111111111113</v>
      </c>
      <c r="W345" s="144">
        <f>(W$377-W$341)/9+W341</f>
        <v>1.5611111111111111</v>
      </c>
      <c r="X345" s="204">
        <f t="shared" si="69"/>
        <v>2313.1672597864772</v>
      </c>
      <c r="Y345" s="191">
        <f>IF(Y344=1,($C343-V345)/(V344-V345),IF(Y344=2,($C343-V344)/(V343-V344),IF(Y344=3,($C343-V343)/(V342-V343),0)))</f>
        <v>0.57745967595561631</v>
      </c>
      <c r="Z345" s="148">
        <f>(Z$377-Z$341)/9+Z341</f>
        <v>3111.1111111111113</v>
      </c>
      <c r="AA345" s="144">
        <f>(AA$377-AA$341)/9+AA341</f>
        <v>1.1944444444444444</v>
      </c>
      <c r="AB345" s="211">
        <f t="shared" si="70"/>
        <v>2604.651162790698</v>
      </c>
      <c r="AC345" s="191">
        <f>IF(AC344=1,($C343-Z345)/(Z344-Z345),IF(AC344=2,($C343-Z344)/(Z343-Z344),IF(AC344=3,($C343-Z343)/(Z342-Z343),0)))</f>
        <v>0.60357823994187632</v>
      </c>
      <c r="AL345" s="23"/>
    </row>
    <row r="346" spans="1:38" x14ac:dyDescent="0.25">
      <c r="A346" s="186"/>
      <c r="B346" s="251">
        <v>-5</v>
      </c>
      <c r="C346" s="25"/>
      <c r="D346" s="31">
        <f>IF(D347&gt;V$5,(1-(D347-V$5)/(Z$5-V$5))*(Y346-AC346)+AC346,IF(D347&gt;R$5,(1-(D347-R$5)/(V$5-R$5))*(U346-Y346)+Y346,IF(D347&gt;N$5,(1-(D347-N$5)/(R$5-N$5))*(Q346-U346)+U346,IF(D347&gt;J$5,(1-(D347-J$5)/(N$5-J$5))*(M346-Q346)+Q346,IF(D347&gt;F$5,(1-(D347-F$5)/(J$5-F$5))*(I346-M346)+M346,I346)))))</f>
        <v>2.518090229459784</v>
      </c>
      <c r="E346" s="27" t="s">
        <v>6</v>
      </c>
      <c r="F346" s="95">
        <f>(F$374-F$338)/9+F342</f>
        <v>16188.888888888891</v>
      </c>
      <c r="G346" s="143">
        <f>(G$374-G$338)/9+G342</f>
        <v>2.822222222222222</v>
      </c>
      <c r="H346" s="193">
        <f t="shared" si="71"/>
        <v>5736.2204724409457</v>
      </c>
      <c r="I346" s="16">
        <f>IF(I348=0,G349,IF(I348=1,(G348-G349)*I349+G349,IF(I348=2,(G347-G348)*I349+G348,IF(I348=3,(G346-G347)*I349+G347,G346))))</f>
        <v>3.5931522170601276</v>
      </c>
      <c r="J346" s="147">
        <f>(J$374-J$338)/9+J342</f>
        <v>15988.888888888891</v>
      </c>
      <c r="K346" s="143">
        <f>(K$374-K$338)/9+K342</f>
        <v>2.6111111111111107</v>
      </c>
      <c r="L346" s="193">
        <f t="shared" si="66"/>
        <v>6123.4042553191503</v>
      </c>
      <c r="M346" s="16">
        <f>IF(M348=0,K349,IF(M348=1,(K348-K349)*M349+K349,IF(M348=2,(K347-K348)*M349+K348,IF(M348=3,(K346-K347)*M349+K347,K346))))</f>
        <v>2.8222477461222737</v>
      </c>
      <c r="N346" s="147">
        <f>(N$374-N$338)/9+N342</f>
        <v>15766.666666666668</v>
      </c>
      <c r="O346" s="143">
        <f>(O$374-O$338)/9+O342</f>
        <v>2.3999999999999995</v>
      </c>
      <c r="P346" s="193">
        <f t="shared" si="67"/>
        <v>6569.4444444444462</v>
      </c>
      <c r="Q346" s="16">
        <f>IF(Q348=0,O349,IF(Q348=1,(O348-O349)*Q349+O349,IF(Q348=2,(O347-O348)*Q349+O348,IF(Q348=3,(O346-O347)*Q349+O347,O346))))</f>
        <v>2.5617556407203668</v>
      </c>
      <c r="R346" s="147">
        <f>(R$374-R$338)/9+R342</f>
        <v>15566.666666666668</v>
      </c>
      <c r="S346" s="143">
        <f>(S$374-S$338)/9+S342</f>
        <v>2.1888888888888887</v>
      </c>
      <c r="T346" s="203">
        <f t="shared" si="68"/>
        <v>7111.6751269035549</v>
      </c>
      <c r="U346" s="16">
        <f>IF(U348=0,S349,IF(U348=1,(S348-S349)*U349+S349,IF(U348=2,(S347-S348)*U349+S348,IF(U348=3,(S346-S347)*U349+S347,S346))))</f>
        <v>2.2969608564470221</v>
      </c>
      <c r="V346" s="147">
        <f>(V$374-V$338)/9+V342</f>
        <v>14788.888888888891</v>
      </c>
      <c r="W346" s="143">
        <f>(W$374-W$338)/9+W342</f>
        <v>2.1388888888888884</v>
      </c>
      <c r="X346" s="203">
        <f t="shared" si="69"/>
        <v>6914.2857142857165</v>
      </c>
      <c r="Y346" s="16">
        <f>IF(Y348=0,W349,IF(Y348=1,(W348-W349)*Y349+W349,IF(Y348=2,(W347-W348)*Y349+W348,IF(Y348=3,(W346-W347)*Y349+W347,W346))))</f>
        <v>2.0393204236446034</v>
      </c>
      <c r="Z346" s="147">
        <f>(Z$374-Z$338)/9+Z342</f>
        <v>14066.666666666668</v>
      </c>
      <c r="AA346" s="143">
        <f>(AA$374-AA$338)/9+AA342</f>
        <v>2.0388888888888888</v>
      </c>
      <c r="AB346" s="207">
        <f t="shared" si="70"/>
        <v>6899.1825613079027</v>
      </c>
      <c r="AC346" s="67">
        <f>IF(AC348=0,AA349,IF(AC348=1,(AA348-AA349)*AC349+AA349,IF(AC348=2,(AA347-AA348)*AC349+AA348,IF(AC348=3,(AA346-AA347)*AC349+AA347,AA346))))</f>
        <v>1.7818909363738673</v>
      </c>
      <c r="AE346" s="23"/>
      <c r="AF346" s="23"/>
      <c r="AG346" s="23"/>
      <c r="AH346" s="23"/>
      <c r="AI346" s="23"/>
      <c r="AJ346" s="23"/>
      <c r="AK346" s="23"/>
      <c r="AL346" s="23"/>
    </row>
    <row r="347" spans="1:38" x14ac:dyDescent="0.25">
      <c r="A347" s="186"/>
      <c r="B347" s="252"/>
      <c r="C347" s="13">
        <f>C$1/(21-E$1)*(C$302-B346)</f>
        <v>7685.9504132231405</v>
      </c>
      <c r="D347" s="32">
        <f>(C347/P$1)^(1/1.3)*50+C$302+$C$2/2+$N$2/100*5</f>
        <v>40.824514187097947</v>
      </c>
      <c r="E347" s="28" t="s">
        <v>22</v>
      </c>
      <c r="F347" s="5">
        <v>14000</v>
      </c>
      <c r="G347" s="140">
        <f>(G$375-G$339)/9+G343</f>
        <v>3.1277777777777773</v>
      </c>
      <c r="H347" s="194">
        <f t="shared" si="71"/>
        <v>4476.0213143872124</v>
      </c>
      <c r="I347" s="76">
        <f>$C347/I346</f>
        <v>2139.0550549822487</v>
      </c>
      <c r="J347" s="57">
        <v>14000</v>
      </c>
      <c r="K347" s="140">
        <f>(K$375-K$339)/9+K343</f>
        <v>2.8777777777777773</v>
      </c>
      <c r="L347" s="194">
        <f t="shared" si="66"/>
        <v>4864.8648648648659</v>
      </c>
      <c r="M347" s="76">
        <f>$C347/M346</f>
        <v>2723.343627002102</v>
      </c>
      <c r="N347" s="57">
        <v>14000</v>
      </c>
      <c r="O347" s="140">
        <f>(O$375-O$339)/9+O343</f>
        <v>2.6277777777777773</v>
      </c>
      <c r="P347" s="194">
        <f t="shared" si="67"/>
        <v>5327.6955602537009</v>
      </c>
      <c r="Q347" s="76">
        <f>$C347/Q346</f>
        <v>3000.2668057215042</v>
      </c>
      <c r="R347" s="57">
        <v>14000</v>
      </c>
      <c r="S347" s="140">
        <f>(S$375-S$339)/9+S343</f>
        <v>2.3777777777777773</v>
      </c>
      <c r="T347" s="201">
        <f t="shared" si="68"/>
        <v>5887.8504672897207</v>
      </c>
      <c r="U347" s="76">
        <f>$C347/U346</f>
        <v>3346.1390478860394</v>
      </c>
      <c r="V347" s="57">
        <v>14000</v>
      </c>
      <c r="W347" s="140">
        <f>(W$375-W$339)/9+W343</f>
        <v>2.2388888888888885</v>
      </c>
      <c r="X347" s="201">
        <f t="shared" si="69"/>
        <v>6253.101736972706</v>
      </c>
      <c r="Y347" s="76">
        <f>$C347/Y346</f>
        <v>3768.8782616549652</v>
      </c>
      <c r="Z347" s="57">
        <v>14000</v>
      </c>
      <c r="AA347" s="140">
        <f>(AA$375-AA$339)/9+AA343</f>
        <v>2.0499999999999998</v>
      </c>
      <c r="AB347" s="209">
        <f t="shared" si="70"/>
        <v>6829.2682926829275</v>
      </c>
      <c r="AC347" s="76">
        <f>$C347/AC346</f>
        <v>4313.3674773967832</v>
      </c>
      <c r="AL347" s="23"/>
    </row>
    <row r="348" spans="1:38" x14ac:dyDescent="0.25">
      <c r="A348" s="186"/>
      <c r="B348" s="252"/>
      <c r="C348" s="13"/>
      <c r="D348" s="39">
        <f>IF(AND(D347&lt;F$5,C347&lt;F349),C347/F349*100,IF(AND(D347&lt;J$5,C347&lt;J349),C347/(F349-((D347-F$5)/(J$5-F$5))*(F349-J349))*100,IF(AND(D347&lt;N$5,C347&lt;N349),C347/(J349-((D347-J$5)/(N$5-J$5))*(J349-N349))*100,IF(AND(D347&lt;R$5,C347&lt;R349),C347/(N349-((D347-N$5)/(R$5-N$5))*(N349-R349))*100,IF(AND(D347&lt;V$5,C351&lt;V349),C347/(R349-((D347-R$5)/(V$5-R$5))*(R349-V349))*100,100)))))</f>
        <v>100</v>
      </c>
      <c r="E348" s="28" t="s">
        <v>23</v>
      </c>
      <c r="F348" s="5">
        <v>11200</v>
      </c>
      <c r="G348" s="140">
        <f>(G$376-G$340)/9+G344</f>
        <v>3.3388888888888886</v>
      </c>
      <c r="H348" s="194">
        <f t="shared" si="71"/>
        <v>3354.409317803661</v>
      </c>
      <c r="I348" s="190">
        <f>IF($C347&gt;F347,3,IF($C347&gt;F348,2,IF($C347&gt;F349,1,0)))</f>
        <v>1</v>
      </c>
      <c r="J348" s="57">
        <v>11200</v>
      </c>
      <c r="K348" s="140">
        <f>(K$376-K$340)/9+K344</f>
        <v>3.0888888888888886</v>
      </c>
      <c r="L348" s="194">
        <f t="shared" si="66"/>
        <v>3625.8992805755402</v>
      </c>
      <c r="M348" s="190">
        <f>IF($C347&gt;J347,3,IF($C347&gt;J348,2,IF($C347&gt;J349,1,0)))</f>
        <v>1</v>
      </c>
      <c r="N348" s="57">
        <v>11200</v>
      </c>
      <c r="O348" s="140">
        <f>(O$376-O$340)/9+O344</f>
        <v>2.8388888888888886</v>
      </c>
      <c r="P348" s="194">
        <f t="shared" si="67"/>
        <v>3945.2054794520554</v>
      </c>
      <c r="Q348" s="190">
        <f>IF($C347&gt;N347,3,IF($C347&gt;N348,2,IF($C347&gt;N349,1,0)))</f>
        <v>1</v>
      </c>
      <c r="R348" s="57">
        <v>11200</v>
      </c>
      <c r="S348" s="140">
        <f>(S$376-S$340)/9+S344</f>
        <v>2.5888888888888886</v>
      </c>
      <c r="T348" s="201">
        <f t="shared" si="68"/>
        <v>4326.1802575107304</v>
      </c>
      <c r="U348" s="190">
        <f>IF($C347&gt;R347,3,IF($C347&gt;R348,2,IF($C347&gt;R349,1,0)))</f>
        <v>1</v>
      </c>
      <c r="V348" s="57">
        <v>11200</v>
      </c>
      <c r="W348" s="140">
        <f>(W$376-W$340)/9+W344</f>
        <v>2.3999999999999995</v>
      </c>
      <c r="X348" s="201">
        <f t="shared" si="69"/>
        <v>4666.6666666666679</v>
      </c>
      <c r="Y348" s="190">
        <f>IF($C347&gt;V347,3,IF($C347&gt;V348,2,IF($C347&gt;V349,1,0)))</f>
        <v>1</v>
      </c>
      <c r="Z348" s="57">
        <v>11200</v>
      </c>
      <c r="AA348" s="140">
        <f>(AA$376-AA$340)/9+AA344</f>
        <v>2.1999999999999997</v>
      </c>
      <c r="AB348" s="209">
        <f t="shared" si="70"/>
        <v>5090.9090909090919</v>
      </c>
      <c r="AC348" s="189">
        <f>IF($C347&gt;Z347,3,IF($C347&gt;Z348,2,IF($C347&gt;Z349,1,0)))</f>
        <v>1</v>
      </c>
      <c r="AL348" s="23"/>
    </row>
    <row r="349" spans="1:38" ht="15.75" thickBot="1" x14ac:dyDescent="0.3">
      <c r="A349" s="186"/>
      <c r="B349" s="253"/>
      <c r="C349" s="14"/>
      <c r="D349" s="33">
        <f>C347/D346</f>
        <v>3052.2934894481673</v>
      </c>
      <c r="E349" s="29" t="s">
        <v>7</v>
      </c>
      <c r="F349" s="158">
        <f>(F$377-F$341)/9+F345</f>
        <v>5211.1111111111113</v>
      </c>
      <c r="G349" s="144">
        <f>(G$377-G$341)/9+G345</f>
        <v>3.7722222222222226</v>
      </c>
      <c r="H349" s="195">
        <f t="shared" si="71"/>
        <v>1381.443298969072</v>
      </c>
      <c r="I349" s="191">
        <f>IF(I348=1,($C347-F349)/(F348-F349),IF(I348=2,($C347-F348)/(F347-F348),IF(I348=3,($C347-F347)/(F346-F347),0)))</f>
        <v>0.41323847345098819</v>
      </c>
      <c r="J349" s="148">
        <f>(J$377-J$341)/9+J345</f>
        <v>4244.4444444444453</v>
      </c>
      <c r="K349" s="144">
        <f>(K$377-K$341)/9+K345</f>
        <v>2.5611111111111109</v>
      </c>
      <c r="L349" s="195">
        <f t="shared" si="66"/>
        <v>1657.2668112798269</v>
      </c>
      <c r="M349" s="191">
        <f>IF(M348=1,($C347-J349)/(J348-J349),IF(M348=2,($C347-J348)/(J347-J348),IF(M348=3,($C347-J347)/(J346-J347),0)))</f>
        <v>0.49478520317904567</v>
      </c>
      <c r="N349" s="148">
        <f>(N$377-N$341)/9+N345</f>
        <v>4155.5555555555557</v>
      </c>
      <c r="O349" s="144">
        <f>(O$377-O$341)/9+O345</f>
        <v>2.2833333333333332</v>
      </c>
      <c r="P349" s="195">
        <f t="shared" si="67"/>
        <v>1819.9513381995134</v>
      </c>
      <c r="Q349" s="191">
        <f>IF(Q348=1,($C347-N349)/(N348-N349),IF(Q348=2,($C347-N348)/(N347-N348),IF(Q348=3,($C347-N347)/(N346-N347),0)))</f>
        <v>0.5011601532966603</v>
      </c>
      <c r="R349" s="148">
        <f>(R$377-R$341)/9+R345</f>
        <v>4044.4444444444443</v>
      </c>
      <c r="S349" s="144">
        <f>(S$377-S$341)/9+S345</f>
        <v>1.9944444444444445</v>
      </c>
      <c r="T349" s="204">
        <f t="shared" si="68"/>
        <v>2027.8551532033425</v>
      </c>
      <c r="U349" s="191">
        <f>IF(U348=1,($C347-R349)/(R348-R349),IF(U348=2,($C347-R348)/(R347-R348),IF(U348=3,($C347-R347)/(R346-R347),0)))</f>
        <v>0.50890611364919669</v>
      </c>
      <c r="V349" s="148">
        <f>(V$377-V$341)/9+V345</f>
        <v>3622.2222222222226</v>
      </c>
      <c r="W349" s="144">
        <f>(W$377-W$341)/9+W345</f>
        <v>1.6222222222222222</v>
      </c>
      <c r="X349" s="204">
        <f t="shared" si="69"/>
        <v>2232.8767123287676</v>
      </c>
      <c r="Y349" s="191">
        <f>IF(Y348=1,($C347-V349)/(V348-V349),IF(Y348=2,($C347-V348)/(V347-V348),IF(Y348=3,($C347-V347)/(V346-V347),0)))</f>
        <v>0.53626911611449068</v>
      </c>
      <c r="Z349" s="148">
        <f>(Z$377-Z$341)/9+Z345</f>
        <v>3122.2222222222226</v>
      </c>
      <c r="AA349" s="144">
        <f>(AA$377-AA$341)/9+AA345</f>
        <v>1.2388888888888889</v>
      </c>
      <c r="AB349" s="211">
        <f t="shared" si="70"/>
        <v>2520.1793721973095</v>
      </c>
      <c r="AC349" s="191">
        <f>IF(AC348=1,($C347-Z349)/(Z348-Z349),IF(AC348=2,($C347-Z348)/(Z347-Z348),IF(AC348=3,($C347-Z347)/(Z346-Z347),0)))</f>
        <v>0.56497322859708754</v>
      </c>
      <c r="AL349" s="23"/>
    </row>
    <row r="350" spans="1:38" x14ac:dyDescent="0.25">
      <c r="A350" s="186"/>
      <c r="B350" s="251">
        <v>-4</v>
      </c>
      <c r="C350" s="34"/>
      <c r="D350" s="31">
        <f>IF(D351&gt;V$5,(1-(D351-V$5)/(Z$5-V$5))*(Y350-AC350)+AC350,IF(D351&gt;R$5,(1-(D351-R$5)/(V$5-R$5))*(U350-Y350)+Y350,IF(D351&gt;N$5,(1-(D351-N$5)/(R$5-N$5))*(Q350-U350)+U350,IF(D351&gt;J$5,(1-(D351-J$5)/(N$5-J$5))*(M350-Q350)+Q350,IF(D351&gt;F$5,(1-(D351-F$5)/(J$5-F$5))*(I350-M350)+M350,I350)))))</f>
        <v>2.6077786027340317</v>
      </c>
      <c r="E350" s="27" t="s">
        <v>6</v>
      </c>
      <c r="F350" s="95">
        <f>(F$374-F$338)/9+F346</f>
        <v>16233.333333333336</v>
      </c>
      <c r="G350" s="143">
        <f>(G$374-G$338)/9+G346</f>
        <v>2.8833333333333329</v>
      </c>
      <c r="H350" s="193">
        <f t="shared" si="71"/>
        <v>5630.0578034682103</v>
      </c>
      <c r="I350" s="16">
        <f>IF(I352=0,G353,IF(I352=1,(G352-G353)*I353+G353,IF(I352=2,(G351-G352)*I353+G352,IF(I352=3,(G350-G351)*I353+G351,G350))))</f>
        <v>3.6731652583031544</v>
      </c>
      <c r="J350" s="147">
        <f>(J$374-J$338)/9+J346</f>
        <v>16033.333333333336</v>
      </c>
      <c r="K350" s="143">
        <f>(K$374-K$338)/9+K346</f>
        <v>2.6666666666666661</v>
      </c>
      <c r="L350" s="193">
        <f t="shared" si="66"/>
        <v>6012.5000000000018</v>
      </c>
      <c r="M350" s="16">
        <f>IF(M352=0,K353,IF(M352=1,(K352-K353)*M353+K353,IF(M352=2,(K351-K352)*M353+K352,IF(M352=3,(K350-K351)*M353+K351,K350))))</f>
        <v>2.900315796546395</v>
      </c>
      <c r="N350" s="147">
        <f>(N$374-N$338)/9+N346</f>
        <v>15800.000000000002</v>
      </c>
      <c r="O350" s="143">
        <f>(O$374-O$338)/9+O346</f>
        <v>2.4499999999999993</v>
      </c>
      <c r="P350" s="193">
        <f t="shared" si="67"/>
        <v>6448.9795918367372</v>
      </c>
      <c r="Q350" s="16">
        <f>IF(Q352=0,O353,IF(Q352=1,(O352-O353)*Q353+O353,IF(Q352=2,(O351-O352)*Q353+O352,IF(Q352=3,(O350-O351)*Q353+O351,O350))))</f>
        <v>2.6182062029604438</v>
      </c>
      <c r="R350" s="147">
        <f>(R$374-R$338)/9+R346</f>
        <v>15600.000000000002</v>
      </c>
      <c r="S350" s="143">
        <f>(S$374-S$338)/9+S346</f>
        <v>2.2333333333333329</v>
      </c>
      <c r="T350" s="203">
        <f t="shared" si="68"/>
        <v>6985.074626865674</v>
      </c>
      <c r="U350" s="16">
        <f>IF(U352=0,S353,IF(U352=1,(S352-S353)*U353+S353,IF(U352=2,(S351-S352)*U353+S352,IF(U352=3,(S350-S351)*U353+S351,S350))))</f>
        <v>2.3297572153137147</v>
      </c>
      <c r="V350" s="147">
        <f>(V$374-V$338)/9+V346</f>
        <v>14833.333333333336</v>
      </c>
      <c r="W350" s="143">
        <f>(W$374-W$338)/9+W346</f>
        <v>2.1833333333333327</v>
      </c>
      <c r="X350" s="193">
        <f t="shared" si="69"/>
        <v>6793.8931297709951</v>
      </c>
      <c r="Y350" s="16">
        <f>IF(Y352=0,W353,IF(Y352=1,(W352-W353)*Y353+W353,IF(Y352=2,(W351-W352)*Y353+W352,IF(Y352=3,(W350-W351)*Y353+W351,W350))))</f>
        <v>2.0628008155240831</v>
      </c>
      <c r="Z350" s="147">
        <f>(Z$374-Z$338)/9+Z346</f>
        <v>14100.000000000002</v>
      </c>
      <c r="AA350" s="143">
        <f>(AA$374-AA$338)/9+AA346</f>
        <v>2.083333333333333</v>
      </c>
      <c r="AB350" s="207">
        <f t="shared" si="70"/>
        <v>6768.0000000000018</v>
      </c>
      <c r="AC350" s="67">
        <f>IF(AC352=0,AA353,IF(AC352=1,(AA352-AA353)*AC353+AA353,IF(AC352=2,(AA351-AA352)*AC353+AA352,IF(AC352=3,(AA350-AA351)*AC353+AA351,AA350))))</f>
        <v>1.7920531384468272</v>
      </c>
      <c r="AE350" s="23"/>
      <c r="AF350" s="23"/>
      <c r="AG350" s="23"/>
      <c r="AH350" s="23"/>
      <c r="AI350" s="23"/>
      <c r="AJ350" s="23"/>
      <c r="AK350" s="23"/>
      <c r="AL350" s="23"/>
    </row>
    <row r="351" spans="1:38" x14ac:dyDescent="0.25">
      <c r="A351" s="186"/>
      <c r="B351" s="252"/>
      <c r="C351" s="13">
        <f>C$1/(21-E$1)*(C$302-B350)</f>
        <v>7378.5123966942156</v>
      </c>
      <c r="D351" s="32">
        <f>(C351/P$1)^(1/1.3)*50+C$302+$C$2/2+$N$2/100*5</f>
        <v>40.180752935059402</v>
      </c>
      <c r="E351" s="28" t="s">
        <v>22</v>
      </c>
      <c r="F351" s="5">
        <v>14000</v>
      </c>
      <c r="G351" s="140">
        <f>(G$375-G$339)/9+G347</f>
        <v>3.1666666666666661</v>
      </c>
      <c r="H351" s="194">
        <f t="shared" si="71"/>
        <v>4421.0526315789484</v>
      </c>
      <c r="I351" s="76">
        <f>$C351/I350</f>
        <v>2008.76134827181</v>
      </c>
      <c r="J351" s="57">
        <v>14000</v>
      </c>
      <c r="K351" s="140">
        <f>(K$375-K$339)/9+K347</f>
        <v>2.9166666666666661</v>
      </c>
      <c r="L351" s="194">
        <f t="shared" si="66"/>
        <v>4800.0000000000009</v>
      </c>
      <c r="M351" s="76">
        <f>$C351/M350</f>
        <v>2544.0375856588844</v>
      </c>
      <c r="N351" s="57">
        <v>14000</v>
      </c>
      <c r="O351" s="140">
        <f>(O$375-O$339)/9+O347</f>
        <v>2.6666666666666661</v>
      </c>
      <c r="P351" s="194">
        <f t="shared" si="67"/>
        <v>5250.0000000000009</v>
      </c>
      <c r="Q351" s="76">
        <f>$C351/Q350</f>
        <v>2818.1555709215049</v>
      </c>
      <c r="R351" s="57">
        <v>14000</v>
      </c>
      <c r="S351" s="140">
        <f>(S$375-S$339)/9+S347</f>
        <v>2.4166666666666661</v>
      </c>
      <c r="T351" s="201">
        <f t="shared" si="68"/>
        <v>5793.1034482758632</v>
      </c>
      <c r="U351" s="76">
        <f>$C351/U350</f>
        <v>3167.0735251701572</v>
      </c>
      <c r="V351" s="57">
        <v>14000</v>
      </c>
      <c r="W351" s="140">
        <f>(W$375-W$339)/9+W347</f>
        <v>2.2833333333333328</v>
      </c>
      <c r="X351" s="201">
        <f t="shared" si="69"/>
        <v>6131.3868613138702</v>
      </c>
      <c r="Y351" s="76">
        <f>$C351/Y350</f>
        <v>3576.9388596152958</v>
      </c>
      <c r="Z351" s="57">
        <v>14000</v>
      </c>
      <c r="AA351" s="140">
        <f>(AA$375-AA$339)/9+AA347</f>
        <v>2.0999999999999996</v>
      </c>
      <c r="AB351" s="209">
        <f t="shared" si="70"/>
        <v>6666.6666666666679</v>
      </c>
      <c r="AC351" s="76">
        <f>$C351/AC350</f>
        <v>4117.3513432136133</v>
      </c>
      <c r="AL351" s="23"/>
    </row>
    <row r="352" spans="1:38" x14ac:dyDescent="0.25">
      <c r="A352" s="186"/>
      <c r="B352" s="252"/>
      <c r="C352" s="13"/>
      <c r="D352" s="39">
        <f>IF(AND(D351&lt;F$5,C351&lt;F353),C351/F353*100,IF(AND(D351&lt;J$5,C351&lt;J353),C351/(F353-((D351-F$5)/(J$5-F$5))*(F353-J353))*100,IF(AND(D351&lt;N$5,C351&lt;N353),C351/(J353-((D351-J$5)/(N$5-J$5))*(J353-N353))*100,IF(AND(D351&lt;R$5,C351&lt;R353),C351/(N353-((D351-N$5)/(R$5-N$5))*(N353-R353))*100,IF(AND(D351&lt;V$5,C355&lt;V353),C351/(R353-((D351-R$5)/(V$5-R$5))*(R353-V353))*100,100)))))</f>
        <v>100</v>
      </c>
      <c r="E352" s="28" t="s">
        <v>23</v>
      </c>
      <c r="F352" s="5">
        <v>11200</v>
      </c>
      <c r="G352" s="140">
        <f>(G$376-G$340)/9+G348</f>
        <v>3.3833333333333329</v>
      </c>
      <c r="H352" s="194">
        <f t="shared" si="71"/>
        <v>3310.3448275862074</v>
      </c>
      <c r="I352" s="190">
        <f>IF($C351&gt;F351,3,IF($C351&gt;F352,2,IF($C351&gt;F353,1,0)))</f>
        <v>1</v>
      </c>
      <c r="J352" s="57">
        <v>11200</v>
      </c>
      <c r="K352" s="140">
        <f>(K$376-K$340)/9+K348</f>
        <v>3.1333333333333329</v>
      </c>
      <c r="L352" s="194">
        <f t="shared" si="66"/>
        <v>3574.4680851063836</v>
      </c>
      <c r="M352" s="190">
        <f>IF($C351&gt;J351,3,IF($C351&gt;J352,2,IF($C351&gt;J353,1,0)))</f>
        <v>1</v>
      </c>
      <c r="N352" s="57">
        <v>11200</v>
      </c>
      <c r="O352" s="140">
        <f>(O$376-O$340)/9+O348</f>
        <v>2.8833333333333329</v>
      </c>
      <c r="P352" s="194">
        <f t="shared" si="67"/>
        <v>3884.3930635838155</v>
      </c>
      <c r="Q352" s="190">
        <f>IF($C351&gt;N351,3,IF($C351&gt;N352,2,IF($C351&gt;N353,1,0)))</f>
        <v>1</v>
      </c>
      <c r="R352" s="57">
        <v>11200</v>
      </c>
      <c r="S352" s="140">
        <f>(S$376-S$340)/9+S348</f>
        <v>2.6333333333333329</v>
      </c>
      <c r="T352" s="201">
        <f t="shared" si="68"/>
        <v>4253.1645569620259</v>
      </c>
      <c r="U352" s="190">
        <f>IF($C351&gt;R351,3,IF($C351&gt;R352,2,IF($C351&gt;R353,1,0)))</f>
        <v>1</v>
      </c>
      <c r="V352" s="57">
        <v>11200</v>
      </c>
      <c r="W352" s="140">
        <f>(W$376-W$340)/9+W348</f>
        <v>2.4499999999999993</v>
      </c>
      <c r="X352" s="201">
        <f t="shared" si="69"/>
        <v>4571.4285714285725</v>
      </c>
      <c r="Y352" s="190">
        <f>IF($C351&gt;V351,3,IF($C351&gt;V352,2,IF($C351&gt;V353,1,0)))</f>
        <v>1</v>
      </c>
      <c r="Z352" s="57">
        <v>11200</v>
      </c>
      <c r="AA352" s="140">
        <f>(AA$376-AA$340)/9+AA348</f>
        <v>2.2499999999999996</v>
      </c>
      <c r="AB352" s="209">
        <f t="shared" si="70"/>
        <v>4977.7777777777792</v>
      </c>
      <c r="AC352" s="189">
        <f>IF($C351&gt;Z351,3,IF($C351&gt;Z352,2,IF($C351&gt;Z353,1,0)))</f>
        <v>1</v>
      </c>
      <c r="AL352" s="23"/>
    </row>
    <row r="353" spans="1:38" ht="15.75" thickBot="1" x14ac:dyDescent="0.3">
      <c r="A353" s="186"/>
      <c r="B353" s="253"/>
      <c r="C353" s="35"/>
      <c r="D353" s="33">
        <f>C351/D350</f>
        <v>2829.4243955213374</v>
      </c>
      <c r="E353" s="29" t="s">
        <v>7</v>
      </c>
      <c r="F353" s="158">
        <f>(F$377-F$341)/9+F349</f>
        <v>5266.666666666667</v>
      </c>
      <c r="G353" s="144">
        <f>(G$377-G$341)/9+G349</f>
        <v>3.8333333333333339</v>
      </c>
      <c r="H353" s="195">
        <f t="shared" si="71"/>
        <v>1373.9130434782608</v>
      </c>
      <c r="I353" s="191">
        <f>IF(I352=1,($C351-F353)/(F352-F353),IF(I352=2,($C351-F352)/(F351-F352),IF(I352=3,($C351-F351)/(F350-F351),0)))</f>
        <v>0.35592905562262056</v>
      </c>
      <c r="J353" s="148">
        <f>(J$377-J$341)/9+J349</f>
        <v>4366.6666666666679</v>
      </c>
      <c r="K353" s="144">
        <f>(K$377-K$341)/9+K349</f>
        <v>2.7166666666666663</v>
      </c>
      <c r="L353" s="195">
        <f t="shared" si="66"/>
        <v>1607.3619631901847</v>
      </c>
      <c r="M353" s="191">
        <f>IF(M352=1,($C351-J353)/(J352-J353),IF(M352=2,($C351-J352)/(J351-J352),IF(M352=3,($C351-J351)/(J350-J351),0)))</f>
        <v>0.44075791171134854</v>
      </c>
      <c r="N353" s="148">
        <f>(N$377-N$341)/9+N349</f>
        <v>4233.333333333333</v>
      </c>
      <c r="O353" s="144">
        <f>(O$377-O$341)/9+O349</f>
        <v>2.4</v>
      </c>
      <c r="P353" s="195">
        <f t="shared" si="67"/>
        <v>1763.8888888888889</v>
      </c>
      <c r="Q353" s="191">
        <f>IF(Q352=1,($C351-N353)/(N352-N353),IF(Q352=2,($C351-N352)/(N351-N352),IF(Q352=3,($C351-N351)/(N350-N351),0)))</f>
        <v>0.45146110957333241</v>
      </c>
      <c r="R353" s="148">
        <f>(R$377-R$341)/9+R349</f>
        <v>4066.6666666666665</v>
      </c>
      <c r="S353" s="144">
        <f>(S$377-S$341)/9+S349</f>
        <v>2.0666666666666669</v>
      </c>
      <c r="T353" s="204">
        <f t="shared" si="68"/>
        <v>1967.7419354838707</v>
      </c>
      <c r="U353" s="191">
        <f>IF(U352=1,($C351-R353)/(R352-R353),IF(U352=2,($C351-R352)/(R351-R352),IF(U352=3,($C351-R351)/(R350-R351),0)))</f>
        <v>0.4642774387889087</v>
      </c>
      <c r="V353" s="148">
        <f>(V$377-V$341)/9+V349</f>
        <v>3633.3333333333339</v>
      </c>
      <c r="W353" s="144">
        <f>(W$377-W$341)/9+W349</f>
        <v>1.6833333333333333</v>
      </c>
      <c r="X353" s="204">
        <f t="shared" si="69"/>
        <v>2158.4158415841589</v>
      </c>
      <c r="Y353" s="191">
        <f>IF(Y352=1,($C351-V353)/(V352-V353),IF(Y352=2,($C351-V352)/(V351-V352),IF(Y352=3,($C351-V351)/(V350-V351),0)))</f>
        <v>0.49495758546619584</v>
      </c>
      <c r="Z353" s="148">
        <f>(Z$377-Z$341)/9+Z349</f>
        <v>3133.3333333333339</v>
      </c>
      <c r="AA353" s="144">
        <f>(AA$377-AA$341)/9+AA349</f>
        <v>1.2833333333333334</v>
      </c>
      <c r="AB353" s="211">
        <f t="shared" si="70"/>
        <v>2441.5584415584417</v>
      </c>
      <c r="AC353" s="191">
        <f>IF(AC352=1,($C351-Z353)/(Z352-Z353),IF(AC352=2,($C351-Z352)/(Z351-Z352),IF(AC352=3,($C351-Z351)/(Z350-Z351),0)))</f>
        <v>0.52626186735878699</v>
      </c>
      <c r="AL353" s="23"/>
    </row>
    <row r="354" spans="1:38" x14ac:dyDescent="0.25">
      <c r="A354" s="186"/>
      <c r="B354" s="251">
        <v>-3</v>
      </c>
      <c r="C354" s="25"/>
      <c r="D354" s="31">
        <f>IF(D355&gt;V$5,(1-(D355-V$5)/(Z$5-V$5))*(Y354-AC354)+AC354,IF(D355&gt;R$5,(1-(D355-R$5)/(V$5-R$5))*(U354-Y354)+Y354,IF(D355&gt;N$5,(1-(D355-N$5)/(R$5-N$5))*(Q354-U354)+U354,IF(D355&gt;J$5,(1-(D355-J$5)/(N$5-J$5))*(M354-Q354)+Q354,IF(D355&gt;F$5,(1-(D355-F$5)/(J$5-F$5))*(I354-M354)+M354,I354)))))</f>
        <v>2.7103176282450345</v>
      </c>
      <c r="E354" s="27" t="s">
        <v>6</v>
      </c>
      <c r="F354" s="95">
        <f>(F$374-F$338)/9+F350</f>
        <v>16277.777777777781</v>
      </c>
      <c r="G354" s="143">
        <f>(G$374-G$338)/9+G350</f>
        <v>2.9444444444444438</v>
      </c>
      <c r="H354" s="193">
        <f t="shared" si="71"/>
        <v>5528.3018867924557</v>
      </c>
      <c r="I354" s="16">
        <f>IF(I356=0,G357,IF(I356=1,(G356-G357)*I357+G357,IF(I356=2,(G355-G356)*I357+G356,IF(I356=3,(G354-G355)*I357+G355,G354))))</f>
        <v>3.7555941785964131</v>
      </c>
      <c r="J354" s="147">
        <f>(J$374-J$338)/9+J350</f>
        <v>16077.777777777781</v>
      </c>
      <c r="K354" s="143">
        <f>(K$374-K$338)/9+K350</f>
        <v>2.7222222222222214</v>
      </c>
      <c r="L354" s="193">
        <f t="shared" si="66"/>
        <v>5906.122448979595</v>
      </c>
      <c r="M354" s="16">
        <f>IF(M356=0,K357,IF(M356=1,(K356-K357)*M357+K357,IF(M356=2,(K355-K356)*M357+K356,IF(M356=3,(K354-K355)*M357+K355,K354))))</f>
        <v>2.989788614623051</v>
      </c>
      <c r="N354" s="147">
        <f>(N$374-N$338)/9+N350</f>
        <v>15833.333333333336</v>
      </c>
      <c r="O354" s="143">
        <f>(O$374-O$338)/9+O350</f>
        <v>2.4999999999999991</v>
      </c>
      <c r="P354" s="193">
        <f t="shared" si="67"/>
        <v>6333.3333333333367</v>
      </c>
      <c r="Q354" s="16">
        <f>IF(Q356=0,O357,IF(Q356=1,(O356-O357)*Q357+O357,IF(Q356=2,(O355-O356)*Q357+O356,IF(Q356=3,(O354-O355)*Q357+O355,O354))))</f>
        <v>2.6813741520779644</v>
      </c>
      <c r="R354" s="147">
        <f>(R$374-R$338)/9+R350</f>
        <v>15633.333333333336</v>
      </c>
      <c r="S354" s="143">
        <f>(S$374-S$338)/9+S350</f>
        <v>2.2777777777777772</v>
      </c>
      <c r="T354" s="203">
        <f t="shared" si="68"/>
        <v>6863.4146341463438</v>
      </c>
      <c r="U354" s="16">
        <f>IF(U356=0,S357,IF(U356=1,(S356-S357)*U357+S357,IF(U356=2,(S355-S356)*U357+S356,IF(U356=3,(S354-S355)*U357+S355,S354))))</f>
        <v>2.3648826331496786</v>
      </c>
      <c r="V354" s="147">
        <f>(V$374-V$338)/9+V350</f>
        <v>14877.777777777781</v>
      </c>
      <c r="W354" s="143">
        <f>(W$374-W$338)/9+W350</f>
        <v>2.227777777777777</v>
      </c>
      <c r="X354" s="203">
        <f t="shared" si="69"/>
        <v>6678.3042394015001</v>
      </c>
      <c r="Y354" s="16">
        <f>IF(Y356=0,W357,IF(Y356=1,(W356-W357)*Y357+W357,IF(Y356=2,(W355-W356)*Y357+W356,IF(Y356=3,(W354-W355)*Y357+W355,W354))))</f>
        <v>2.0871074380165284</v>
      </c>
      <c r="Z354" s="147">
        <f>(Z$374-Z$338)/9+Z350</f>
        <v>14133.333333333336</v>
      </c>
      <c r="AA354" s="143">
        <f>(AA$374-AA$338)/9+AA350</f>
        <v>2.1277777777777773</v>
      </c>
      <c r="AB354" s="207">
        <f t="shared" si="70"/>
        <v>6642.2976501305511</v>
      </c>
      <c r="AC354" s="67">
        <f>IF(AC356=0,AA357,IF(AC356=1,(AA356-AA357)*AC357+AA357,IF(AC356=2,(AA355-AA356)*AC357+AA356,IF(AC356=3,(AA354-AA355)*AC357+AA355,AA354))))</f>
        <v>1.8016813907096036</v>
      </c>
      <c r="AE354" s="23"/>
      <c r="AF354" s="23"/>
      <c r="AG354" s="23"/>
      <c r="AH354" s="23"/>
      <c r="AI354" s="23"/>
      <c r="AJ354" s="23"/>
      <c r="AK354" s="23"/>
      <c r="AL354" s="23"/>
    </row>
    <row r="355" spans="1:38" x14ac:dyDescent="0.25">
      <c r="A355" s="186"/>
      <c r="B355" s="252"/>
      <c r="C355" s="13">
        <f>C$1/(21-E$1)*(C$302-B354)</f>
        <v>7071.0743801652898</v>
      </c>
      <c r="D355" s="32">
        <f>(C355/P$1)^(1/1.3)*50+C$302+$C$2/2+$N$2/100*5</f>
        <v>39.530769797106402</v>
      </c>
      <c r="E355" s="28" t="s">
        <v>22</v>
      </c>
      <c r="F355" s="5">
        <v>14000</v>
      </c>
      <c r="G355" s="140">
        <f>(G$375-G$339)/9+G351</f>
        <v>3.2055555555555548</v>
      </c>
      <c r="H355" s="194">
        <f t="shared" si="71"/>
        <v>4367.4176776429822</v>
      </c>
      <c r="I355" s="76">
        <f>$C355/I354</f>
        <v>1882.8110929727713</v>
      </c>
      <c r="J355" s="57">
        <v>14000</v>
      </c>
      <c r="K355" s="140">
        <f>(K$375-K$339)/9+K351</f>
        <v>2.9555555555555548</v>
      </c>
      <c r="L355" s="194">
        <f t="shared" si="66"/>
        <v>4736.8421052631593</v>
      </c>
      <c r="M355" s="76">
        <f>$C355/M354</f>
        <v>2365.0750242276918</v>
      </c>
      <c r="N355" s="57">
        <v>14000</v>
      </c>
      <c r="O355" s="140">
        <f>(O$375-O$339)/9+O351</f>
        <v>2.7055555555555548</v>
      </c>
      <c r="P355" s="194">
        <f t="shared" si="67"/>
        <v>5174.5379876796733</v>
      </c>
      <c r="Q355" s="76">
        <f>$C355/Q354</f>
        <v>2637.1084299016875</v>
      </c>
      <c r="R355" s="57">
        <v>14000</v>
      </c>
      <c r="S355" s="140">
        <f>(S$375-S$339)/9+S351</f>
        <v>2.4555555555555548</v>
      </c>
      <c r="T355" s="201">
        <f t="shared" si="68"/>
        <v>5701.3574660633503</v>
      </c>
      <c r="U355" s="76">
        <f>$C355/U354</f>
        <v>2990.0318438837917</v>
      </c>
      <c r="V355" s="57">
        <v>14000</v>
      </c>
      <c r="W355" s="140">
        <f>(W$375-W$339)/9+W351</f>
        <v>2.3277777777777771</v>
      </c>
      <c r="X355" s="201">
        <f t="shared" si="69"/>
        <v>6014.319809069214</v>
      </c>
      <c r="Y355" s="76">
        <f>$C355/Y354</f>
        <v>3387.9781420765039</v>
      </c>
      <c r="Z355" s="57">
        <v>14000</v>
      </c>
      <c r="AA355" s="140">
        <f>(AA$375-AA$339)/9+AA351</f>
        <v>2.1499999999999995</v>
      </c>
      <c r="AB355" s="209">
        <f t="shared" si="70"/>
        <v>6511.6279069767461</v>
      </c>
      <c r="AC355" s="76">
        <f>$C355/AC354</f>
        <v>3924.7085620284406</v>
      </c>
      <c r="AL355" s="23"/>
    </row>
    <row r="356" spans="1:38" x14ac:dyDescent="0.25">
      <c r="A356" s="186"/>
      <c r="B356" s="252"/>
      <c r="C356" s="13"/>
      <c r="D356" s="39">
        <f>IF(AND(D355&lt;F$5,C355&lt;F357),C355/F357*100,IF(AND(D355&lt;J$5,C355&lt;J357),C355/(F357-((D355-F$5)/(J$5-F$5))*(F357-J357))*100,IF(AND(D355&lt;N$5,C355&lt;N357),C355/(J357-((D355-J$5)/(N$5-J$5))*(J357-N357))*100,IF(AND(D355&lt;R$5,C355&lt;R357),C355/(N357-((D355-N$5)/(R$5-N$5))*(N357-R357))*100,IF(AND(D355&lt;V$5,C359&lt;V357),C355/(R357-((D355-R$5)/(V$5-R$5))*(R357-V357))*100,100)))))</f>
        <v>100</v>
      </c>
      <c r="E356" s="28" t="s">
        <v>23</v>
      </c>
      <c r="F356" s="5">
        <v>11200</v>
      </c>
      <c r="G356" s="140">
        <f>(G$376-G$340)/9+G352</f>
        <v>3.4277777777777771</v>
      </c>
      <c r="H356" s="194">
        <f t="shared" si="71"/>
        <v>3267.4230145867105</v>
      </c>
      <c r="I356" s="190">
        <f>IF($C355&gt;F355,3,IF($C355&gt;F356,2,IF($C355&gt;F357,1,0)))</f>
        <v>1</v>
      </c>
      <c r="J356" s="57">
        <v>11200</v>
      </c>
      <c r="K356" s="140">
        <f>(K$376-K$340)/9+K352</f>
        <v>3.1777777777777771</v>
      </c>
      <c r="L356" s="194">
        <f t="shared" si="66"/>
        <v>3524.4755244755252</v>
      </c>
      <c r="M356" s="190">
        <f>IF($C355&gt;J355,3,IF($C355&gt;J356,2,IF($C355&gt;J357,1,0)))</f>
        <v>1</v>
      </c>
      <c r="N356" s="57">
        <v>11200</v>
      </c>
      <c r="O356" s="140">
        <f>(O$376-O$340)/9+O352</f>
        <v>2.9277777777777771</v>
      </c>
      <c r="P356" s="194">
        <f t="shared" si="67"/>
        <v>3825.426944971538</v>
      </c>
      <c r="Q356" s="190">
        <f>IF($C355&gt;N355,3,IF($C355&gt;N356,2,IF($C355&gt;N357,1,0)))</f>
        <v>1</v>
      </c>
      <c r="R356" s="57">
        <v>11200</v>
      </c>
      <c r="S356" s="140">
        <f>(S$376-S$340)/9+S352</f>
        <v>2.6777777777777771</v>
      </c>
      <c r="T356" s="201">
        <f t="shared" si="68"/>
        <v>4182.5726141078849</v>
      </c>
      <c r="U356" s="190">
        <f>IF($C355&gt;R355,3,IF($C355&gt;R356,2,IF($C355&gt;R357,1,0)))</f>
        <v>1</v>
      </c>
      <c r="V356" s="57">
        <v>11200</v>
      </c>
      <c r="W356" s="140">
        <f>(W$376-W$340)/9+W352</f>
        <v>2.4999999999999991</v>
      </c>
      <c r="X356" s="201">
        <f t="shared" si="69"/>
        <v>4480.0000000000018</v>
      </c>
      <c r="Y356" s="190">
        <f>IF($C355&gt;V355,3,IF($C355&gt;V356,2,IF($C355&gt;V357,1,0)))</f>
        <v>1</v>
      </c>
      <c r="Z356" s="57">
        <v>11200</v>
      </c>
      <c r="AA356" s="140">
        <f>(AA$376-AA$340)/9+AA352</f>
        <v>2.2999999999999994</v>
      </c>
      <c r="AB356" s="209">
        <f t="shared" si="70"/>
        <v>4869.5652173913059</v>
      </c>
      <c r="AC356" s="189">
        <f>IF($C355&gt;Z355,3,IF($C355&gt;Z356,2,IF($C355&gt;Z357,1,0)))</f>
        <v>1</v>
      </c>
      <c r="AL356" s="23"/>
    </row>
    <row r="357" spans="1:38" ht="15.75" thickBot="1" x14ac:dyDescent="0.3">
      <c r="A357" s="186"/>
      <c r="B357" s="253"/>
      <c r="C357" s="14"/>
      <c r="D357" s="33">
        <f>C355/D354</f>
        <v>2608.946754607467</v>
      </c>
      <c r="E357" s="29" t="s">
        <v>7</v>
      </c>
      <c r="F357" s="158">
        <f>(F$377-F$341)/9+F353</f>
        <v>5322.2222222222226</v>
      </c>
      <c r="G357" s="144">
        <f>(G$377-G$341)/9+G353</f>
        <v>3.8944444444444453</v>
      </c>
      <c r="H357" s="195">
        <f t="shared" si="71"/>
        <v>1366.6191155492152</v>
      </c>
      <c r="I357" s="191">
        <f>IF(I356=1,($C355-F357)/(F356-F357),IF(I356=2,($C355-F356)/(F355-F356),IF(I356=3,($C355-F355)/(F354-F355),0)))</f>
        <v>0.29753628396006815</v>
      </c>
      <c r="J357" s="148">
        <f>(J$377-J$341)/9+J353</f>
        <v>4488.8888888888905</v>
      </c>
      <c r="K357" s="144">
        <f>(K$377-K$341)/9+K353</f>
        <v>2.8722222222222218</v>
      </c>
      <c r="L357" s="195">
        <f t="shared" si="66"/>
        <v>1562.8626692456487</v>
      </c>
      <c r="M357" s="191">
        <f>IF(M356=1,($C355-J357)/(J356-J357),IF(M356=2,($C355-J356)/(J355-J356),IF(M356=3,($C355-J355)/(J354-J355),0)))</f>
        <v>0.38476273876635098</v>
      </c>
      <c r="N357" s="148">
        <f>(N$377-N$341)/9+N353</f>
        <v>4311.1111111111104</v>
      </c>
      <c r="O357" s="144">
        <f>(O$377-O$341)/9+O353</f>
        <v>2.5166666666666666</v>
      </c>
      <c r="P357" s="195">
        <f t="shared" si="67"/>
        <v>1713.0242825607061</v>
      </c>
      <c r="Q357" s="191">
        <f>IF(Q356=1,($C355-N357)/(N356-N357),IF(Q356=2,($C355-N356)/(N355-N356),IF(Q356=3,($C355-N355)/(N354-N355),0)))</f>
        <v>0.40063982937883247</v>
      </c>
      <c r="R357" s="148">
        <f>(R$377-R$341)/9+R353</f>
        <v>4088.8888888888887</v>
      </c>
      <c r="S357" s="144">
        <f>(S$377-S$341)/9+S353</f>
        <v>2.1388888888888893</v>
      </c>
      <c r="T357" s="204">
        <f t="shared" si="68"/>
        <v>1911.6883116883112</v>
      </c>
      <c r="U357" s="191">
        <f>IF(U356=1,($C355-R357)/(R356-R357),IF(U356=2,($C355-R356)/(R355-R356),IF(U356=3,($C355-R355)/(R354-R355),0)))</f>
        <v>0.41936983471074391</v>
      </c>
      <c r="V357" s="148">
        <f>(V$377-V$341)/9+V353</f>
        <v>3644.4444444444453</v>
      </c>
      <c r="W357" s="144">
        <f>(W$377-W$341)/9+W353</f>
        <v>1.7444444444444445</v>
      </c>
      <c r="X357" s="204">
        <f t="shared" si="69"/>
        <v>2089.1719745222936</v>
      </c>
      <c r="Y357" s="191">
        <f>IF(Y356=1,($C355-V357)/(V356-V357),IF(Y356=2,($C355-V356)/(V355-V356),IF(Y356=3,($C355-V355)/(V354-V355),0)))</f>
        <v>0.4535245503159942</v>
      </c>
      <c r="Z357" s="148">
        <f>(Z$377-Z$341)/9+Z353</f>
        <v>3144.4444444444453</v>
      </c>
      <c r="AA357" s="144">
        <f>(AA$377-AA$341)/9+AA353</f>
        <v>1.3277777777777779</v>
      </c>
      <c r="AB357" s="211">
        <f t="shared" si="70"/>
        <v>2368.2008368200841</v>
      </c>
      <c r="AC357" s="191">
        <f>IF(AC356=1,($C355-Z357)/(Z356-Z357),IF(AC356=2,($C355-Z356)/(Z355-Z356),IF(AC356=3,($C355-Z355)/(Z354-Z355),0)))</f>
        <v>0.48744371615844972</v>
      </c>
      <c r="AL357" s="23"/>
    </row>
    <row r="358" spans="1:38" x14ac:dyDescent="0.25">
      <c r="A358" s="186"/>
      <c r="B358" s="251">
        <v>-2</v>
      </c>
      <c r="C358" s="34"/>
      <c r="D358" s="31">
        <f>IF(D359&gt;V$5,(1-(D359-V$5)/(Z$5-V$5))*(Y358-AC358)+AC358,IF(D359&gt;R$5,(1-(D359-R$5)/(V$5-R$5))*(U358-Y358)+Y358,IF(D359&gt;N$5,(1-(D359-N$5)/(R$5-N$5))*(Q358-U358)+U358,IF(D359&gt;J$5,(1-(D359-J$5)/(N$5-J$5))*(M358-Q358)+Q358,IF(D359&gt;F$5,(1-(D359-F$5)/(J$5-F$5))*(I358-M358)+M358,I358)))))</f>
        <v>2.827999477929203</v>
      </c>
      <c r="E358" s="27" t="s">
        <v>6</v>
      </c>
      <c r="F358" s="95">
        <f>(F$374-F$338)/9+F354</f>
        <v>16322.222222222226</v>
      </c>
      <c r="G358" s="143">
        <f>(G$374-G$338)/9+G354</f>
        <v>3.0055555555555546</v>
      </c>
      <c r="H358" s="193">
        <f t="shared" si="71"/>
        <v>5430.6839186691341</v>
      </c>
      <c r="I358" s="16">
        <f>IF(I360=0,G361,IF(I360=1,(G360-G361)*I361+G361,IF(I360=2,(G359-G360)*I361+G360,IF(I360=3,(G358-G359)*I361+G359,G358))))</f>
        <v>3.8405081347829446</v>
      </c>
      <c r="J358" s="147">
        <f>(J$374-J$338)/9+J354</f>
        <v>16122.222222222226</v>
      </c>
      <c r="K358" s="143">
        <f>(K$374-K$338)/9+K354</f>
        <v>2.7777777777777768</v>
      </c>
      <c r="L358" s="193">
        <f t="shared" si="66"/>
        <v>5804.0000000000036</v>
      </c>
      <c r="M358" s="16">
        <f>IF(M360=0,K361,IF(M360=1,(K360-K361)*M361+K361,IF(M360=2,(K359-K360)*M361+K360,IF(M360=3,(K358-K359)*M361+K359,K358))))</f>
        <v>3.0913008670175612</v>
      </c>
      <c r="N358" s="147">
        <f>(N$374-N$338)/9+N354</f>
        <v>15866.66666666667</v>
      </c>
      <c r="O358" s="143">
        <f>(O$374-O$338)/9+O354</f>
        <v>2.5499999999999989</v>
      </c>
      <c r="P358" s="193">
        <f t="shared" si="67"/>
        <v>6222.2222222222263</v>
      </c>
      <c r="Q358" s="16">
        <f>IF(Q360=0,O361,IF(Q360=1,(O360-O361)*Q361+O361,IF(Q360=2,(O359-O360)*Q361+O360,IF(Q360=3,(O358-O359)*Q361+O359,O358))))</f>
        <v>2.75148961062501</v>
      </c>
      <c r="R358" s="147">
        <f>(R$374-R$338)/9+R354</f>
        <v>15666.66666666667</v>
      </c>
      <c r="S358" s="143">
        <f>(S$374-S$338)/9+S354</f>
        <v>2.3222222222222215</v>
      </c>
      <c r="T358" s="203">
        <f t="shared" si="68"/>
        <v>6746.4114832535915</v>
      </c>
      <c r="U358" s="16">
        <f>IF(U360=0,S361,IF(U360=1,(S360-S361)*U361+S361,IF(U360=2,(S359-S360)*U361+S360,IF(U360=3,(S358-S359)*U361+S359,S358))))</f>
        <v>2.4023590133308002</v>
      </c>
      <c r="V358" s="147">
        <f>(V$374-V$338)/9+V354</f>
        <v>14922.222222222226</v>
      </c>
      <c r="W358" s="143">
        <f>(W$374-W$338)/9+W354</f>
        <v>2.2722222222222213</v>
      </c>
      <c r="X358" s="193">
        <f t="shared" si="69"/>
        <v>6567.2371638141858</v>
      </c>
      <c r="Y358" s="16">
        <f>IF(Y360=0,W361,IF(Y360=1,(W360-W361)*Y361+W361,IF(Y360=2,(W359-W360)*Y361+W360,IF(Y360=3,(W358-W359)*Y361+W359,W358))))</f>
        <v>2.1122439416253846</v>
      </c>
      <c r="Z358" s="147">
        <f>(Z$374-Z$338)/9+Z354</f>
        <v>14166.66666666667</v>
      </c>
      <c r="AA358" s="143">
        <f>(AA$374-AA$338)/9+AA354</f>
        <v>2.1722222222222216</v>
      </c>
      <c r="AB358" s="207">
        <f t="shared" si="70"/>
        <v>6521.7391304347857</v>
      </c>
      <c r="AC358" s="67">
        <f>IF(AC360=0,AA361,IF(AC360=1,(AA360-AA361)*AC361+AA361,IF(AC360=2,(AA359-AA360)*AC361+AA360,IF(AC360=3,(AA358-AA359)*AC361+AA359,AA358))))</f>
        <v>1.8107734806629832</v>
      </c>
      <c r="AI358" s="23"/>
      <c r="AJ358" s="23"/>
      <c r="AK358" s="23"/>
      <c r="AL358" s="23"/>
    </row>
    <row r="359" spans="1:38" x14ac:dyDescent="0.25">
      <c r="A359" s="186"/>
      <c r="B359" s="252"/>
      <c r="C359" s="13">
        <f>C$1/(21-E$1)*(C$302-B358)</f>
        <v>6763.636363636364</v>
      </c>
      <c r="D359" s="32">
        <f>(C359/P$1)^(1/1.3)*50+C$302+$C$2/2+$N$2/100*5</f>
        <v>38.874229945817206</v>
      </c>
      <c r="E359" s="28" t="s">
        <v>22</v>
      </c>
      <c r="F359" s="5">
        <v>14000</v>
      </c>
      <c r="G359" s="140">
        <f>(G$375-G$339)/9+G355</f>
        <v>3.2444444444444436</v>
      </c>
      <c r="H359" s="194">
        <f t="shared" si="71"/>
        <v>4315.0684931506858</v>
      </c>
      <c r="I359" s="76">
        <f>$C359/I358</f>
        <v>1761.13059164725</v>
      </c>
      <c r="J359" s="57">
        <v>14000</v>
      </c>
      <c r="K359" s="140">
        <f>(K$375-K$339)/9+K355</f>
        <v>2.9944444444444436</v>
      </c>
      <c r="L359" s="194">
        <f t="shared" si="66"/>
        <v>4675.3246753246767</v>
      </c>
      <c r="M359" s="76">
        <f>$C359/M358</f>
        <v>2187.9579680517527</v>
      </c>
      <c r="N359" s="57">
        <v>14000</v>
      </c>
      <c r="O359" s="140">
        <f>(O$375-O$339)/9+O355</f>
        <v>2.7444444444444436</v>
      </c>
      <c r="P359" s="194">
        <f t="shared" si="67"/>
        <v>5101.2145748987869</v>
      </c>
      <c r="Q359" s="76">
        <f>$C359/Q358</f>
        <v>2458.1725976788193</v>
      </c>
      <c r="R359" s="57">
        <v>14000</v>
      </c>
      <c r="S359" s="140">
        <f>(S$375-S$339)/9+S355</f>
        <v>2.4944444444444436</v>
      </c>
      <c r="T359" s="201">
        <f t="shared" si="68"/>
        <v>5612.4721603563494</v>
      </c>
      <c r="U359" s="76">
        <f>$C359/U358</f>
        <v>2815.4144847229895</v>
      </c>
      <c r="V359" s="57">
        <v>14000</v>
      </c>
      <c r="W359" s="140">
        <f>(W$375-W$339)/9+W355</f>
        <v>2.3722222222222213</v>
      </c>
      <c r="X359" s="201">
        <f t="shared" si="69"/>
        <v>5901.6393442622975</v>
      </c>
      <c r="Y359" s="76">
        <f>$C359/Y358</f>
        <v>3202.1094866683366</v>
      </c>
      <c r="Z359" s="57">
        <v>14000</v>
      </c>
      <c r="AA359" s="140">
        <f>(AA$375-AA$339)/9+AA355</f>
        <v>2.1999999999999993</v>
      </c>
      <c r="AB359" s="209">
        <f t="shared" si="70"/>
        <v>6363.6363636363658</v>
      </c>
      <c r="AC359" s="76">
        <f>$C359/AC358</f>
        <v>3735.2194716039116</v>
      </c>
      <c r="AL359" s="23"/>
    </row>
    <row r="360" spans="1:38" x14ac:dyDescent="0.25">
      <c r="A360" s="186"/>
      <c r="B360" s="252"/>
      <c r="C360" s="13"/>
      <c r="D360" s="39">
        <f>IF(AND(D359&lt;F$5,C359&lt;F361),C359/F361*100,IF(AND(D359&lt;J$5,C359&lt;J361),C359/(F361-((D359-F$5)/(J$5-F$5))*(F361-J361))*100,IF(AND(D359&lt;N$5,C359&lt;N361),C359/(J361-((D359-J$5)/(N$5-J$5))*(J361-N361))*100,IF(AND(D359&lt;R$5,C359&lt;R361),C359/(N361-((D359-N$5)/(R$5-N$5))*(N361-R361))*100,IF(AND(D359&lt;V$5,C363&lt;V361),C359/(R361-((D359-R$5)/(V$5-R$5))*(R361-V361))*100,100)))))</f>
        <v>100</v>
      </c>
      <c r="E360" s="28" t="s">
        <v>23</v>
      </c>
      <c r="F360" s="5">
        <v>11200</v>
      </c>
      <c r="G360" s="140">
        <f>(G$376-G$340)/9+G356</f>
        <v>3.4722222222222214</v>
      </c>
      <c r="H360" s="194">
        <f t="shared" si="71"/>
        <v>3225.6000000000008</v>
      </c>
      <c r="I360" s="190">
        <f>IF($C359&gt;F359,3,IF($C359&gt;F360,2,IF($C359&gt;F361,1,0)))</f>
        <v>1</v>
      </c>
      <c r="J360" s="57">
        <v>11200</v>
      </c>
      <c r="K360" s="140">
        <f>(K$376-K$340)/9+K356</f>
        <v>3.2222222222222214</v>
      </c>
      <c r="L360" s="194">
        <f t="shared" si="66"/>
        <v>3475.8620689655181</v>
      </c>
      <c r="M360" s="190">
        <f>IF($C359&gt;J359,3,IF($C359&gt;J360,2,IF($C359&gt;J361,1,0)))</f>
        <v>1</v>
      </c>
      <c r="N360" s="57">
        <v>11200</v>
      </c>
      <c r="O360" s="140">
        <f>(O$376-O$340)/9+O356</f>
        <v>2.9722222222222214</v>
      </c>
      <c r="P360" s="194">
        <f t="shared" si="67"/>
        <v>3768.2242990654217</v>
      </c>
      <c r="Q360" s="190">
        <f>IF($C359&gt;N359,3,IF($C359&gt;N360,2,IF($C359&gt;N361,1,0)))</f>
        <v>1</v>
      </c>
      <c r="R360" s="57">
        <v>11200</v>
      </c>
      <c r="S360" s="140">
        <f>(S$376-S$340)/9+S356</f>
        <v>2.7222222222222214</v>
      </c>
      <c r="T360" s="201">
        <f t="shared" si="68"/>
        <v>4114.2857142857156</v>
      </c>
      <c r="U360" s="190">
        <f>IF($C359&gt;R359,3,IF($C359&gt;R360,2,IF($C359&gt;R361,1,0)))</f>
        <v>1</v>
      </c>
      <c r="V360" s="57">
        <v>11200</v>
      </c>
      <c r="W360" s="140">
        <f>(W$376-W$340)/9+W356</f>
        <v>2.5499999999999989</v>
      </c>
      <c r="X360" s="201">
        <f t="shared" si="69"/>
        <v>4392.1568627450997</v>
      </c>
      <c r="Y360" s="190">
        <f>IF($C359&gt;V359,3,IF($C359&gt;V360,2,IF($C359&gt;V361,1,0)))</f>
        <v>1</v>
      </c>
      <c r="Z360" s="57">
        <v>11200</v>
      </c>
      <c r="AA360" s="140">
        <f>(AA$376-AA$340)/9+AA356</f>
        <v>2.3499999999999992</v>
      </c>
      <c r="AB360" s="209">
        <f t="shared" si="70"/>
        <v>4765.957446808512</v>
      </c>
      <c r="AC360" s="189">
        <f>IF($C359&gt;Z359,3,IF($C359&gt;Z360,2,IF($C359&gt;Z361,1,0)))</f>
        <v>1</v>
      </c>
      <c r="AL360" s="23"/>
    </row>
    <row r="361" spans="1:38" ht="15.75" thickBot="1" x14ac:dyDescent="0.3">
      <c r="A361" s="186"/>
      <c r="B361" s="253"/>
      <c r="C361" s="35"/>
      <c r="D361" s="33">
        <f>C359/D358</f>
        <v>2391.6681797229407</v>
      </c>
      <c r="E361" s="29" t="s">
        <v>7</v>
      </c>
      <c r="F361" s="158">
        <f>(F$377-F$341)/9+F357</f>
        <v>5377.7777777777783</v>
      </c>
      <c r="G361" s="144">
        <f>(G$377-G$341)/9+G357</f>
        <v>3.9555555555555566</v>
      </c>
      <c r="H361" s="195">
        <f t="shared" si="71"/>
        <v>1359.5505617977526</v>
      </c>
      <c r="I361" s="191">
        <f>IF(I360=1,($C359-F361)/(F360-F361),IF(I360=2,($C359-F360)/(F359-F360),IF(I360=3,($C359-F359)/(F358-F359),0)))</f>
        <v>0.23802914642609299</v>
      </c>
      <c r="J361" s="148">
        <f>(J$377-J$341)/9+J357</f>
        <v>4611.1111111111131</v>
      </c>
      <c r="K361" s="144">
        <f>(K$377-K$341)/9+K357</f>
        <v>3.0277777777777772</v>
      </c>
      <c r="L361" s="195">
        <f t="shared" si="66"/>
        <v>1522.9357798165147</v>
      </c>
      <c r="M361" s="191">
        <f>IF(M360=1,($C359-J361)/(J360-J361),IF(M360=2,($C359-J360)/(J359-J360),IF(M360=3,($C359-J359)/(J358-J359),0)))</f>
        <v>0.32669017323317479</v>
      </c>
      <c r="N361" s="148">
        <f>(N$377-N$341)/9+N357</f>
        <v>4388.8888888888878</v>
      </c>
      <c r="O361" s="144">
        <f>(O$377-O$341)/9+O357</f>
        <v>2.6333333333333333</v>
      </c>
      <c r="P361" s="195">
        <f t="shared" si="67"/>
        <v>1666.6666666666663</v>
      </c>
      <c r="Q361" s="191">
        <f>IF(Q360=1,($C359-N361)/(N360-N361),IF(Q360=2,($C359-N360)/(N359-N360),IF(Q360=3,($C359-N359)/(N358-N359),0)))</f>
        <v>0.34865786741806332</v>
      </c>
      <c r="R361" s="148">
        <f>(R$377-R$341)/9+R357</f>
        <v>4111.1111111111113</v>
      </c>
      <c r="S361" s="144">
        <f>(S$377-S$341)/9+S357</f>
        <v>2.2111111111111117</v>
      </c>
      <c r="T361" s="204">
        <f t="shared" si="68"/>
        <v>1859.29648241206</v>
      </c>
      <c r="U361" s="191">
        <f>IF(U360=1,($C359-R361)/(R360-R361),IF(U360=2,($C359-R360)/(R359-R360),IF(U360=3,($C359-R359)/(R358-R359),0)))</f>
        <v>0.37418067825591339</v>
      </c>
      <c r="V361" s="148">
        <f>(V$377-V$341)/9+V357</f>
        <v>3655.5555555555566</v>
      </c>
      <c r="W361" s="144">
        <f>(W$377-W$341)/9+W357</f>
        <v>1.8055555555555556</v>
      </c>
      <c r="X361" s="204">
        <f t="shared" si="69"/>
        <v>2024.6153846153852</v>
      </c>
      <c r="Y361" s="191">
        <f>IF(Y360=1,($C359-V361)/(V360-V361),IF(Y360=2,($C359-V360)/(V359-V360),IF(Y360=3,($C359-V359)/(V358-V359),0)))</f>
        <v>0.41196947382514387</v>
      </c>
      <c r="Z361" s="148">
        <f>(Z$377-Z$341)/9+Z357</f>
        <v>3155.5555555555566</v>
      </c>
      <c r="AA361" s="144">
        <f>(AA$377-AA$341)/9+AA357</f>
        <v>1.3722222222222225</v>
      </c>
      <c r="AB361" s="211">
        <f t="shared" si="70"/>
        <v>2299.5951417004053</v>
      </c>
      <c r="AC361" s="191">
        <f>IF(AC360=1,($C359-Z361)/(Z360-Z361),IF(AC360=2,($C359-Z360)/(Z359-Z360),IF(AC360=3,($C359-Z359)/(Z358-Z359),0)))</f>
        <v>0.44851833249623302</v>
      </c>
      <c r="AL361" s="23"/>
    </row>
    <row r="362" spans="1:38" x14ac:dyDescent="0.25">
      <c r="A362" s="186"/>
      <c r="B362" s="251">
        <v>-1</v>
      </c>
      <c r="C362" s="25"/>
      <c r="D362" s="31">
        <f>IF(D363&gt;V$5,(1-(D363-V$5)/(Z$5-V$5))*(Y362-AC362)+AC362,IF(D363&gt;R$5,(1-(D363-R$5)/(V$5-R$5))*(U362-Y362)+Y362,IF(D363&gt;N$5,(1-(D363-N$5)/(R$5-N$5))*(Q362-U362)+U362,IF(D363&gt;J$5,(1-(D363-J$5)/(N$5-J$5))*(M362-Q362)+Q362,IF(D363&gt;F$5,(1-(D363-F$5)/(J$5-F$5))*(I362-M362)+M362,I362)))))</f>
        <v>2.9636093270460013</v>
      </c>
      <c r="E362" s="27" t="s">
        <v>6</v>
      </c>
      <c r="F362" s="95">
        <f>(F$374-F$338)/9+F358</f>
        <v>16366.666666666672</v>
      </c>
      <c r="G362" s="143">
        <f>(G$374-G$338)/9+G358</f>
        <v>3.0666666666666655</v>
      </c>
      <c r="H362" s="193">
        <f t="shared" si="71"/>
        <v>5336.9565217391337</v>
      </c>
      <c r="I362" s="16">
        <f>IF(I364=0,G365,IF(I364=1,(G364-G365)*I365+G365,IF(I364=2,(G363-G364)*I365+G364,IF(I364=3,(G362-G363)*I365+G363,G362))))</f>
        <v>3.927978948709375</v>
      </c>
      <c r="J362" s="147">
        <f>(J$374-J$338)/9+J358</f>
        <v>16166.666666666672</v>
      </c>
      <c r="K362" s="143">
        <f>(K$374-K$338)/9+K358</f>
        <v>2.8333333333333321</v>
      </c>
      <c r="L362" s="193">
        <f t="shared" si="66"/>
        <v>5705.8823529411802</v>
      </c>
      <c r="M362" s="16">
        <f>IF(M364=0,K365,IF(M364=1,(K364-K365)*M365+K365,IF(M364=2,(K363-K364)*M365+K364,IF(M364=3,(K362-K363)*M365+K363,K362))))</f>
        <v>3.205535202067535</v>
      </c>
      <c r="N362" s="147">
        <f>(N$374-N$338)/9+N358</f>
        <v>15900.000000000004</v>
      </c>
      <c r="O362" s="143">
        <f>(O$374-O$338)/9+O358</f>
        <v>2.5999999999999988</v>
      </c>
      <c r="P362" s="193">
        <f t="shared" si="67"/>
        <v>6115.3846153846198</v>
      </c>
      <c r="Q362" s="16">
        <f>IF(Q364=0,O365,IF(Q364=1,(O364-O365)*Q365+O365,IF(Q364=2,(O363-O364)*Q365+O364,IF(Q364=3,(O362-O363)*Q365+O363,O362))))</f>
        <v>2.828793333878842</v>
      </c>
      <c r="R362" s="147">
        <f>(R$374-R$338)/9+R358</f>
        <v>15700.000000000004</v>
      </c>
      <c r="S362" s="143">
        <f>(S$374-S$338)/9+S358</f>
        <v>2.3666666666666658</v>
      </c>
      <c r="T362" s="203">
        <f t="shared" si="68"/>
        <v>6633.8028169014124</v>
      </c>
      <c r="U362" s="16">
        <f>IF(U364=0,S365,IF(U364=1,(S364-S365)*U365+S365,IF(U364=2,(S363-S364)*U365+S364,IF(U364=3,(S362-S363)*U365+S363,S362))))</f>
        <v>2.4422085347471283</v>
      </c>
      <c r="V362" s="147">
        <f>(V$374-V$338)/9+V358</f>
        <v>14966.666666666672</v>
      </c>
      <c r="W362" s="143">
        <f>(W$374-W$338)/9+W358</f>
        <v>2.3166666666666655</v>
      </c>
      <c r="X362" s="203">
        <f t="shared" si="69"/>
        <v>6460.4316546762639</v>
      </c>
      <c r="Y362" s="16">
        <f>IF(Y364=0,W365,IF(Y364=1,(W364-W365)*Y365+W365,IF(Y364=2,(W363-W364)*Y365+W364,IF(Y364=3,(W362-W363)*Y365+W363,W362))))</f>
        <v>2.1382139983909889</v>
      </c>
      <c r="Z362" s="147">
        <f>(Z$374-Z$338)/9+Z358</f>
        <v>14200.000000000004</v>
      </c>
      <c r="AA362" s="159">
        <f>(AA$374-AA$338)/9+AA358</f>
        <v>2.2166666666666659</v>
      </c>
      <c r="AB362" s="213">
        <f t="shared" si="70"/>
        <v>6406.0150375939884</v>
      </c>
      <c r="AC362" s="67">
        <f>IF(AC364=0,AA365,IF(AC364=1,(AA364-AA365)*AC365+AA365,IF(AC364=2,(AA363-AA364)*AC365+AA364,IF(AC364=3,(AA362-AA363)*AC365+AA363,AA362))))</f>
        <v>1.8193271835670928</v>
      </c>
      <c r="AE362" s="23"/>
      <c r="AF362" s="23"/>
      <c r="AG362" s="23"/>
      <c r="AH362" s="23"/>
      <c r="AI362" s="23"/>
      <c r="AJ362" s="23"/>
      <c r="AK362" s="23"/>
      <c r="AL362" s="23"/>
    </row>
    <row r="363" spans="1:38" x14ac:dyDescent="0.25">
      <c r="A363" s="186"/>
      <c r="B363" s="252"/>
      <c r="C363" s="13">
        <f>C$1/(21-E$1)*(C$302-B362)</f>
        <v>6456.1983471074382</v>
      </c>
      <c r="D363" s="32">
        <f>(C363/P$1)^(1/1.3)*50+C$302+$C$2/2+$N$2/100*5</f>
        <v>38.210764391341343</v>
      </c>
      <c r="E363" s="28" t="s">
        <v>22</v>
      </c>
      <c r="F363" s="5">
        <v>14000</v>
      </c>
      <c r="G363" s="140">
        <f>(G$375-G$339)/9+G359</f>
        <v>3.2833333333333323</v>
      </c>
      <c r="H363" s="194">
        <f t="shared" si="71"/>
        <v>4263.9593908629458</v>
      </c>
      <c r="I363" s="76">
        <f>$C363/I362</f>
        <v>1643.6438258480907</v>
      </c>
      <c r="J363" s="57">
        <v>14000</v>
      </c>
      <c r="K363" s="140">
        <f>(K$375-K$339)/9+K359</f>
        <v>3.0333333333333323</v>
      </c>
      <c r="L363" s="194">
        <f t="shared" si="66"/>
        <v>4615.3846153846171</v>
      </c>
      <c r="M363" s="76">
        <f>$C363/M362</f>
        <v>2014.0781305234962</v>
      </c>
      <c r="N363" s="57">
        <v>14000</v>
      </c>
      <c r="O363" s="140">
        <f>(O$375-O$339)/9+O359</f>
        <v>2.7833333333333323</v>
      </c>
      <c r="P363" s="194">
        <f t="shared" si="67"/>
        <v>5029.9401197604811</v>
      </c>
      <c r="Q363" s="76">
        <f>$C363/Q362</f>
        <v>2282.3153143728241</v>
      </c>
      <c r="R363" s="57">
        <v>14000</v>
      </c>
      <c r="S363" s="140">
        <f>(S$375-S$339)/9+S359</f>
        <v>2.5333333333333323</v>
      </c>
      <c r="T363" s="201">
        <f t="shared" si="68"/>
        <v>5526.315789473686</v>
      </c>
      <c r="U363" s="76">
        <f>$C363/U362</f>
        <v>2643.5901174081873</v>
      </c>
      <c r="V363" s="57">
        <v>14000</v>
      </c>
      <c r="W363" s="140">
        <f>(W$375-W$339)/9+W359</f>
        <v>2.4166666666666656</v>
      </c>
      <c r="X363" s="201">
        <f t="shared" si="69"/>
        <v>5793.1034482758641</v>
      </c>
      <c r="Y363" s="76">
        <f>$C363/Y362</f>
        <v>3019.4350761737333</v>
      </c>
      <c r="Z363" s="57">
        <v>14000</v>
      </c>
      <c r="AA363" s="160">
        <f>(AA$375-AA$339)/9+AA359</f>
        <v>2.2499999999999991</v>
      </c>
      <c r="AB363" s="214">
        <f t="shared" si="70"/>
        <v>6222.2222222222244</v>
      </c>
      <c r="AC363" s="76">
        <f>$C363/AC362</f>
        <v>3548.673600560945</v>
      </c>
      <c r="AL363" s="23"/>
    </row>
    <row r="364" spans="1:38" x14ac:dyDescent="0.25">
      <c r="A364" s="186"/>
      <c r="B364" s="252"/>
      <c r="C364" s="13"/>
      <c r="D364" s="39">
        <f>IF(AND(D363&lt;F$5,C363&lt;F365),C363/F365*100,IF(AND(D363&lt;J$5,C363&lt;J365),C363/(F365-((D363-F$5)/(J$5-F$5))*(F365-J365))*100,IF(AND(D363&lt;N$5,C363&lt;N365),C363/(J365-((D363-J$5)/(N$5-J$5))*(J365-N365))*100,IF(AND(D363&lt;R$5,C363&lt;R365),C363/(N365-((D363-N$5)/(R$5-N$5))*(N365-R365))*100,IF(AND(D363&lt;V$5,C367&lt;V365),C363/(R365-((D363-R$5)/(V$5-R$5))*(R365-V365))*100,100)))))</f>
        <v>100</v>
      </c>
      <c r="E364" s="28" t="s">
        <v>23</v>
      </c>
      <c r="F364" s="5">
        <v>11200</v>
      </c>
      <c r="G364" s="140">
        <f>(G$376-G$340)/9+G360</f>
        <v>3.5166666666666657</v>
      </c>
      <c r="H364" s="194">
        <f t="shared" si="71"/>
        <v>3184.8341232227499</v>
      </c>
      <c r="I364" s="190">
        <f>IF($C363&gt;F363,3,IF($C363&gt;F364,2,IF($C363&gt;F365,1,0)))</f>
        <v>1</v>
      </c>
      <c r="J364" s="57">
        <v>11200</v>
      </c>
      <c r="K364" s="140">
        <f>(K$376-K$340)/9+K360</f>
        <v>3.2666666666666657</v>
      </c>
      <c r="L364" s="194">
        <f t="shared" si="66"/>
        <v>3428.5714285714294</v>
      </c>
      <c r="M364" s="190">
        <f>IF($C363&gt;J363,3,IF($C363&gt;J364,2,IF($C363&gt;J365,1,0)))</f>
        <v>1</v>
      </c>
      <c r="N364" s="57">
        <v>11200</v>
      </c>
      <c r="O364" s="140">
        <f>(O$376-O$340)/9+O360</f>
        <v>3.0166666666666657</v>
      </c>
      <c r="P364" s="194">
        <f t="shared" si="67"/>
        <v>3712.7071823204433</v>
      </c>
      <c r="Q364" s="190">
        <f>IF($C363&gt;N363,3,IF($C363&gt;N364,2,IF($C363&gt;N365,1,0)))</f>
        <v>1</v>
      </c>
      <c r="R364" s="57">
        <v>11200</v>
      </c>
      <c r="S364" s="140">
        <f>(S$376-S$340)/9+S360</f>
        <v>2.7666666666666657</v>
      </c>
      <c r="T364" s="201">
        <f t="shared" si="68"/>
        <v>4048.1927710843388</v>
      </c>
      <c r="U364" s="190">
        <f>IF($C363&gt;R363,3,IF($C363&gt;R364,2,IF($C363&gt;R365,1,0)))</f>
        <v>1</v>
      </c>
      <c r="V364" s="57">
        <v>11200</v>
      </c>
      <c r="W364" s="140">
        <f>(W$376-W$340)/9+W360</f>
        <v>2.5999999999999988</v>
      </c>
      <c r="X364" s="201">
        <f t="shared" si="69"/>
        <v>4307.6923076923094</v>
      </c>
      <c r="Y364" s="190">
        <f>IF($C363&gt;V363,3,IF($C363&gt;V364,2,IF($C363&gt;V365,1,0)))</f>
        <v>1</v>
      </c>
      <c r="Z364" s="57">
        <v>11200</v>
      </c>
      <c r="AA364" s="160">
        <f>(AA$376-AA$340)/9+AA360</f>
        <v>2.399999999999999</v>
      </c>
      <c r="AB364" s="214">
        <f t="shared" si="70"/>
        <v>4666.6666666666688</v>
      </c>
      <c r="AC364" s="189">
        <f>IF($C363&gt;Z363,3,IF($C363&gt;Z364,2,IF($C363&gt;Z365,1,0)))</f>
        <v>1</v>
      </c>
      <c r="AL364" s="23"/>
    </row>
    <row r="365" spans="1:38" ht="15.75" thickBot="1" x14ac:dyDescent="0.3">
      <c r="A365" s="186"/>
      <c r="B365" s="253"/>
      <c r="C365" s="14"/>
      <c r="D365" s="33">
        <f>C363/D362</f>
        <v>2178.4917088051884</v>
      </c>
      <c r="E365" s="29" t="s">
        <v>7</v>
      </c>
      <c r="F365" s="158">
        <f>(F$377-F$341)/9+F361</f>
        <v>5433.3333333333339</v>
      </c>
      <c r="G365" s="144">
        <f>(G$377-G$341)/9+G361</f>
        <v>4.0166666666666675</v>
      </c>
      <c r="H365" s="195">
        <f t="shared" si="71"/>
        <v>1352.6970954356846</v>
      </c>
      <c r="I365" s="191">
        <f>IF(I364=1,($C363-F365)/(F364-F365),IF(I364=2,($C363-F364)/(F363-F364),IF(I364=3,($C363-F363)/(F362-F363),0)))</f>
        <v>0.17737543591458457</v>
      </c>
      <c r="J365" s="148">
        <f>(J$377-J$341)/9+J361</f>
        <v>4733.3333333333358</v>
      </c>
      <c r="K365" s="144">
        <f>(K$377-K$341)/9+K361</f>
        <v>3.1833333333333327</v>
      </c>
      <c r="L365" s="195">
        <f t="shared" si="66"/>
        <v>1486.910994764399</v>
      </c>
      <c r="M365" s="191">
        <f>IF(M364=1,($C363-J365)/(J364-J365),IF(M364=2,($C363-J364)/(J363-J364),IF(M364=3,($C363-J363)/(J362-J363),0)))</f>
        <v>0.26642242481042833</v>
      </c>
      <c r="N365" s="148">
        <f>(N$377-N$341)/9+N361</f>
        <v>4466.6666666666652</v>
      </c>
      <c r="O365" s="144">
        <f>(O$377-O$341)/9+O361</f>
        <v>2.75</v>
      </c>
      <c r="P365" s="195">
        <f t="shared" si="67"/>
        <v>1624.2424242424238</v>
      </c>
      <c r="Q365" s="191">
        <f>IF(Q364=1,($C363-N365)/(N364-N365),IF(Q364=2,($C363-N364)/(N363-N364),IF(Q364=3,($C363-N363)/(N362-N363),0)))</f>
        <v>0.2954750020456593</v>
      </c>
      <c r="R365" s="148">
        <f>(R$377-R$341)/9+R361</f>
        <v>4133.3333333333339</v>
      </c>
      <c r="S365" s="144">
        <f>(S$377-S$341)/9+S361</f>
        <v>2.2833333333333341</v>
      </c>
      <c r="T365" s="204">
        <f t="shared" si="68"/>
        <v>1810.2189781021893</v>
      </c>
      <c r="U365" s="191">
        <f>IF(U364=1,($C363-R365)/(R364-R365),IF(U364=2,($C363-R364)/(R363-R364),IF(U364=3,($C363-R363)/(R362-R363),0)))</f>
        <v>0.32870731326992042</v>
      </c>
      <c r="V365" s="148">
        <f>(V$377-V$341)/9+V361</f>
        <v>3666.6666666666679</v>
      </c>
      <c r="W365" s="144">
        <f>(W$377-W$341)/9+W361</f>
        <v>1.8666666666666667</v>
      </c>
      <c r="X365" s="204">
        <f t="shared" si="69"/>
        <v>1964.2857142857149</v>
      </c>
      <c r="Y365" s="191">
        <f>IF(Y364=1,($C363-V365)/(V364-V365),IF(Y364=2,($C363-V364)/(V363-V364),IF(Y364=3,($C363-V363)/(V362-V363),0)))</f>
        <v>0.37029181598771294</v>
      </c>
      <c r="Z365" s="148">
        <f>(Z$377-Z$341)/9+Z361</f>
        <v>3166.6666666666679</v>
      </c>
      <c r="AA365" s="161">
        <f>(AA$377-AA$341)/9+AA361</f>
        <v>1.416666666666667</v>
      </c>
      <c r="AB365" s="215">
        <f t="shared" si="70"/>
        <v>2235.294117647059</v>
      </c>
      <c r="AC365" s="191">
        <f>IF(AC364=1,($C363-Z365)/(Z364-Z365),IF(AC364=2,($C363-Z364)/(Z363-Z364),IF(AC364=3,($C363-Z363)/(Z362-Z363),0)))</f>
        <v>0.40948527142416236</v>
      </c>
      <c r="AL365" s="23"/>
    </row>
    <row r="366" spans="1:38" x14ac:dyDescent="0.25">
      <c r="A366" s="186"/>
      <c r="B366" s="251">
        <v>0</v>
      </c>
      <c r="C366" s="34"/>
      <c r="D366" s="31">
        <f>IF(D367&gt;V$5,(1-(D367-V$5)/(Z$5-V$5))*(Y366-AC366)+AC366,IF(D367&gt;R$5,(1-(D367-R$5)/(V$5-R$5))*(U366-Y366)+Y366,IF(D367&gt;N$5,(1-(D367-N$5)/(R$5-N$5))*(Q366-U366)+U366,IF(D367&gt;J$5,(1-(D367-J$5)/(N$5-J$5))*(M366-Q366)+Q366,IF(D367&gt;F$5,(1-(D367-F$5)/(J$5-F$5))*(I366-M366)+M366,I366)))))</f>
        <v>3.120027548864222</v>
      </c>
      <c r="E366" s="27" t="s">
        <v>6</v>
      </c>
      <c r="F366" s="95">
        <f>(F$374-F$338)/9+F362</f>
        <v>16411.111111111117</v>
      </c>
      <c r="G366" s="143">
        <f>(G$374-G$338)/9+G362</f>
        <v>3.1277777777777764</v>
      </c>
      <c r="H366" s="193">
        <f t="shared" si="71"/>
        <v>5246.891651865013</v>
      </c>
      <c r="I366" s="16">
        <f>IF(I368=0,G369,IF(I368=1,(G368-G369)*I369+G369,IF(I368=2,(G367-G368)*I369+G368,IF(I368=3,(G366-G367)*I369+G367,G366))))</f>
        <v>4.0180812368467134</v>
      </c>
      <c r="J366" s="147">
        <f>(J$374-J$338)/9+J362</f>
        <v>16211.111111111117</v>
      </c>
      <c r="K366" s="143">
        <f>(K$374-K$338)/9+K362</f>
        <v>2.8888888888888875</v>
      </c>
      <c r="L366" s="193">
        <f t="shared" si="66"/>
        <v>5611.5384615384664</v>
      </c>
      <c r="M366" s="16">
        <f>IF(M368=0,K369,IF(M368=1,(K368-K369)*M369+K369,IF(M368=2,(K367-K368)*M369+K368,IF(M368=3,(K366-K367)*M369+K367,K366))))</f>
        <v>3.3332268714851097</v>
      </c>
      <c r="N366" s="147">
        <f>(N$374-N$338)/9+N362</f>
        <v>15933.333333333338</v>
      </c>
      <c r="O366" s="143">
        <f>(O$374-O$338)/9+O362</f>
        <v>2.6499999999999986</v>
      </c>
      <c r="P366" s="193">
        <f t="shared" si="67"/>
        <v>6012.5786163522062</v>
      </c>
      <c r="Q366" s="16">
        <f>IF(Q368=0,O369,IF(Q368=1,(O368-O369)*Q369+O369,IF(Q368=2,(O367-O368)*Q369+O368,IF(Q368=3,(O366-O367)*Q369+O367,O366))))</f>
        <v>2.9135373311196653</v>
      </c>
      <c r="R366" s="147">
        <f>(R$374-R$338)/9+R362</f>
        <v>15733.333333333338</v>
      </c>
      <c r="S366" s="143">
        <f>(S$374-S$338)/9+S362</f>
        <v>2.4111111111111101</v>
      </c>
      <c r="T366" s="203">
        <f t="shared" si="68"/>
        <v>6525.3456221198203</v>
      </c>
      <c r="U366" s="16">
        <f>IF(U368=0,S369,IF(U368=1,(S368-S369)*U369+S369,IF(U368=2,(S367-S368)*U369+S368,IF(U368=3,(S366-S367)*U369+S367,S366))))</f>
        <v>2.4844536561485233</v>
      </c>
      <c r="V366" s="147">
        <f>(V$374-V$338)/9+V362</f>
        <v>15011.111111111117</v>
      </c>
      <c r="W366" s="143">
        <f>(W$374-W$338)/9+W362</f>
        <v>2.3611111111111098</v>
      </c>
      <c r="X366" s="203">
        <f t="shared" si="69"/>
        <v>6357.6470588235352</v>
      </c>
      <c r="Y366" s="16">
        <f>IF(Y368=0,W369,IF(Y368=1,(W368-W369)*Y369+W369,IF(Y368=2,(W367-W368)*Y369+W368,IF(Y368=3,(W366-W367)*Y369+W367,W366))))</f>
        <v>2.1650213020496349</v>
      </c>
      <c r="Z366" s="147">
        <f>(Z$374-Z$338)/9+Z362</f>
        <v>14233.333333333338</v>
      </c>
      <c r="AA366" s="143">
        <f>(AA$374-AA$338)/9+AA362</f>
        <v>2.2611111111111102</v>
      </c>
      <c r="AB366" s="207">
        <f t="shared" si="70"/>
        <v>6294.8402948402991</v>
      </c>
      <c r="AC366" s="67">
        <f>IF(AC368=0,AA369,IF(AC368=1,(AA368-AA369)*AC369+AA369,IF(AC368=2,(AA367-AA368)*AC369+AA368,IF(AC368=3,(AA366-AA367)*AC369+AA367,AA366))))</f>
        <v>1.8273402623566306</v>
      </c>
      <c r="AE366" s="23"/>
      <c r="AF366" s="23"/>
      <c r="AG366" s="23"/>
      <c r="AH366" s="23"/>
      <c r="AI366" s="23"/>
      <c r="AJ366" s="23"/>
      <c r="AK366" s="23"/>
      <c r="AL366" s="23"/>
    </row>
    <row r="367" spans="1:38" x14ac:dyDescent="0.25">
      <c r="A367" s="186"/>
      <c r="B367" s="252"/>
      <c r="C367" s="13">
        <f>C$1/(21-E$1)*(C$302-B366)</f>
        <v>6148.7603305785124</v>
      </c>
      <c r="D367" s="32">
        <f>(C367/P$1)^(1/1.3)*50+C$302+$C$2/2+$N$2/100*5</f>
        <v>37.539964689556527</v>
      </c>
      <c r="E367" s="28" t="s">
        <v>22</v>
      </c>
      <c r="F367" s="5">
        <v>14000</v>
      </c>
      <c r="G367" s="140">
        <f>(G$375-G$339)/9+G363</f>
        <v>3.3222222222222211</v>
      </c>
      <c r="H367" s="194">
        <f t="shared" si="71"/>
        <v>4214.0468227424763</v>
      </c>
      <c r="I367" s="76">
        <f>$C367/I366</f>
        <v>1530.2727765165596</v>
      </c>
      <c r="J367" s="57">
        <v>14000</v>
      </c>
      <c r="K367" s="140">
        <f>(K$375-K$339)/9+K363</f>
        <v>3.0722222222222211</v>
      </c>
      <c r="L367" s="194">
        <f t="shared" si="66"/>
        <v>4556.9620253164576</v>
      </c>
      <c r="M367" s="76">
        <f>$C367/M366</f>
        <v>1844.6870158102829</v>
      </c>
      <c r="N367" s="57">
        <v>14000</v>
      </c>
      <c r="O367" s="140">
        <f>(O$375-O$339)/9+O363</f>
        <v>2.8222222222222211</v>
      </c>
      <c r="P367" s="194">
        <f t="shared" si="67"/>
        <v>4960.6299212598442</v>
      </c>
      <c r="Q367" s="76">
        <f>$C367/Q366</f>
        <v>2110.410690435725</v>
      </c>
      <c r="R367" s="57">
        <v>14000</v>
      </c>
      <c r="S367" s="140">
        <f>(S$375-S$339)/9+S363</f>
        <v>2.5722222222222211</v>
      </c>
      <c r="T367" s="201">
        <f t="shared" si="68"/>
        <v>5442.7645788336959</v>
      </c>
      <c r="U367" s="76">
        <f>$C367/U366</f>
        <v>2474.8943556912673</v>
      </c>
      <c r="V367" s="57">
        <v>14000</v>
      </c>
      <c r="W367" s="140">
        <f>(W$375-W$339)/9+W363</f>
        <v>2.4611111111111099</v>
      </c>
      <c r="X367" s="201">
        <f t="shared" si="69"/>
        <v>5688.4875846501154</v>
      </c>
      <c r="Y367" s="76">
        <f>$C367/Y366</f>
        <v>2840.0461116744923</v>
      </c>
      <c r="Z367" s="57">
        <v>14000</v>
      </c>
      <c r="AA367" s="140">
        <f>(AA$375-AA$339)/9+AA363</f>
        <v>2.2999999999999989</v>
      </c>
      <c r="AB367" s="209">
        <f t="shared" si="70"/>
        <v>6086.9565217391337</v>
      </c>
      <c r="AC367" s="76">
        <f>$C367/AC366</f>
        <v>3364.868851873684</v>
      </c>
      <c r="AL367" s="23"/>
    </row>
    <row r="368" spans="1:38" x14ac:dyDescent="0.25">
      <c r="A368" s="186"/>
      <c r="B368" s="252"/>
      <c r="C368" s="13"/>
      <c r="D368" s="39">
        <f>IF(AND(D367&lt;F$5,C367&lt;F369),C367/F369*100,IF(AND(D367&lt;J$5,C367&lt;J369),C367/(F369-((D367-F$5)/(J$5-F$5))*(F369-J369))*100,IF(AND(D367&lt;N$5,C367&lt;N369),C367/(J369-((D367-J$5)/(N$5-J$5))*(J369-N369))*100,IF(AND(D367&lt;R$5,C367&lt;R369),C367/(N369-((D367-N$5)/(R$5-N$5))*(N369-R369))*100,IF(AND(D367&lt;V$5,C371&lt;V369),C367/(R369-((D367-R$5)/(V$5-R$5))*(R369-V369))*100,100)))))</f>
        <v>100</v>
      </c>
      <c r="E368" s="28" t="s">
        <v>23</v>
      </c>
      <c r="F368" s="5">
        <v>11200</v>
      </c>
      <c r="G368" s="140">
        <f>(G$376-G$340)/9+G364</f>
        <v>3.56111111111111</v>
      </c>
      <c r="H368" s="194">
        <f t="shared" si="71"/>
        <v>3145.0858034321382</v>
      </c>
      <c r="I368" s="190">
        <f>IF($C367&gt;F367,3,IF($C367&gt;F368,2,IF($C367&gt;F369,1,0)))</f>
        <v>1</v>
      </c>
      <c r="J368" s="57">
        <v>11200</v>
      </c>
      <c r="K368" s="140">
        <f>(K$376-K$340)/9+K364</f>
        <v>3.31111111111111</v>
      </c>
      <c r="L368" s="194">
        <f t="shared" si="66"/>
        <v>3382.5503355704709</v>
      </c>
      <c r="M368" s="190">
        <f>IF($C367&gt;J367,3,IF($C367&gt;J368,2,IF($C367&gt;J369,1,0)))</f>
        <v>1</v>
      </c>
      <c r="N368" s="57">
        <v>11200</v>
      </c>
      <c r="O368" s="140">
        <f>(O$376-O$340)/9+O364</f>
        <v>3.06111111111111</v>
      </c>
      <c r="P368" s="194">
        <f t="shared" si="67"/>
        <v>3658.8021778584407</v>
      </c>
      <c r="Q368" s="190">
        <f>IF($C367&gt;N367,3,IF($C367&gt;N368,2,IF($C367&gt;N369,1,0)))</f>
        <v>1</v>
      </c>
      <c r="R368" s="57">
        <v>11200</v>
      </c>
      <c r="S368" s="140">
        <f>(S$376-S$340)/9+S364</f>
        <v>2.81111111111111</v>
      </c>
      <c r="T368" s="201">
        <f t="shared" si="68"/>
        <v>3984.1897233201598</v>
      </c>
      <c r="U368" s="190">
        <f>IF($C367&gt;R367,3,IF($C367&gt;R368,2,IF($C367&gt;R369,1,0)))</f>
        <v>1</v>
      </c>
      <c r="V368" s="57">
        <v>11200</v>
      </c>
      <c r="W368" s="140">
        <f>(W$376-W$340)/9+W364</f>
        <v>2.6499999999999986</v>
      </c>
      <c r="X368" s="201">
        <f t="shared" si="69"/>
        <v>4226.4150943396253</v>
      </c>
      <c r="Y368" s="190">
        <f>IF($C367&gt;V367,3,IF($C367&gt;V368,2,IF($C367&gt;V369,1,0)))</f>
        <v>1</v>
      </c>
      <c r="Z368" s="57">
        <v>11200</v>
      </c>
      <c r="AA368" s="140">
        <f>(AA$376-AA$340)/9+AA364</f>
        <v>2.4499999999999988</v>
      </c>
      <c r="AB368" s="209">
        <f t="shared" si="70"/>
        <v>4571.4285714285734</v>
      </c>
      <c r="AC368" s="189">
        <f>IF($C367&gt;Z367,3,IF($C367&gt;Z368,2,IF($C367&gt;Z369,1,0)))</f>
        <v>1</v>
      </c>
      <c r="AL368" s="23"/>
    </row>
    <row r="369" spans="1:38" ht="15.75" thickBot="1" x14ac:dyDescent="0.3">
      <c r="A369" s="186"/>
      <c r="B369" s="253"/>
      <c r="C369" s="35"/>
      <c r="D369" s="33">
        <f>C367/D366</f>
        <v>1970.7391150494279</v>
      </c>
      <c r="E369" s="29" t="s">
        <v>7</v>
      </c>
      <c r="F369" s="158">
        <f>(F$377-F$341)/9+F365</f>
        <v>5488.8888888888896</v>
      </c>
      <c r="G369" s="144">
        <f>(G$377-G$341)/9+G365</f>
        <v>4.0777777777777784</v>
      </c>
      <c r="H369" s="195">
        <f t="shared" si="71"/>
        <v>1346.0490463215258</v>
      </c>
      <c r="I369" s="191">
        <f>IF(I368=1,($C367-F369)/(F368-F369),IF(I368=2,($C367-F368)/(F367-F368),IF(I368=3,($C367-F367)/(F366-F367),0)))</f>
        <v>0.11554169212464213</v>
      </c>
      <c r="J369" s="148">
        <f>(J$377-J$341)/9+J365</f>
        <v>4855.5555555555584</v>
      </c>
      <c r="K369" s="144">
        <f>(K$377-K$341)/9+K365</f>
        <v>3.3388888888888881</v>
      </c>
      <c r="L369" s="195">
        <f t="shared" si="66"/>
        <v>1454.2429284525801</v>
      </c>
      <c r="M369" s="191">
        <f>IF(M368=1,($C367-J369)/(J368-J369),IF(M368=2,($C367-J368)/(J367-J368),IF(M368=3,($C367-J367)/(J366-J367),0)))</f>
        <v>0.20383262653601736</v>
      </c>
      <c r="N369" s="148">
        <f>(N$377-N$341)/9+N365</f>
        <v>4544.4444444444425</v>
      </c>
      <c r="O369" s="144">
        <f>(O$377-O$341)/9+O365</f>
        <v>2.8666666666666667</v>
      </c>
      <c r="P369" s="195">
        <f t="shared" si="67"/>
        <v>1585.2713178294566</v>
      </c>
      <c r="Q369" s="191">
        <f>IF(Q368=1,($C367-N369)/(N368-N369),IF(Q368=2,($C367-N368)/(N367-N368),IF(Q368=3,($C367-N367)/(N366-N367),0)))</f>
        <v>0.24104913147256468</v>
      </c>
      <c r="R369" s="148">
        <f>(R$377-R$341)/9+R365</f>
        <v>4155.5555555555566</v>
      </c>
      <c r="S369" s="144">
        <f>(S$377-S$341)/9+S365</f>
        <v>2.3555555555555565</v>
      </c>
      <c r="T369" s="204">
        <f t="shared" si="68"/>
        <v>1764.1509433962262</v>
      </c>
      <c r="U369" s="191">
        <f>IF(U368=1,($C367-R369)/(R368-R369),IF(U368=2,($C367-R368)/(R367-R368),IF(U368=3,($C367-R367)/(R366-R367),0)))</f>
        <v>0.28294705008212312</v>
      </c>
      <c r="V369" s="148">
        <f>(V$377-V$341)/9+V365</f>
        <v>3677.7777777777792</v>
      </c>
      <c r="W369" s="144">
        <f>(W$377-W$341)/9+W365</f>
        <v>1.9277777777777778</v>
      </c>
      <c r="X369" s="204">
        <f t="shared" si="69"/>
        <v>1907.7809798270901</v>
      </c>
      <c r="Y369" s="191">
        <f>IF(Y368=1,($C367-V369)/(V368-V369),IF(Y368=2,($C367-V368)/(V367-V368),IF(Y368=3,($C367-V367)/(V366-V367),0)))</f>
        <v>0.32849103360718762</v>
      </c>
      <c r="Z369" s="148">
        <f>(Z$377-Z$341)/9+Z365</f>
        <v>3177.7777777777792</v>
      </c>
      <c r="AA369" s="144">
        <f>(AA$377-AA$341)/9+AA365</f>
        <v>1.4611111111111115</v>
      </c>
      <c r="AB369" s="211">
        <f t="shared" si="70"/>
        <v>2174.9049429657798</v>
      </c>
      <c r="AC369" s="191">
        <f>IF(AC368=1,($C367-Z369)/(Z368-Z369),IF(AC368=2,($C367-Z368)/(Z367-Z368),IF(AC368=3,($C367-Z367)/(Z366-Z367),0)))</f>
        <v>0.37034408552917736</v>
      </c>
      <c r="AL369" s="23"/>
    </row>
    <row r="370" spans="1:38" x14ac:dyDescent="0.25">
      <c r="A370" s="186"/>
      <c r="B370" s="251">
        <v>1</v>
      </c>
      <c r="C370" s="25"/>
      <c r="D370" s="31">
        <f>IF(D371&gt;V$5,(1-(D371-V$5)/(Z$5-V$5))*(Y370-AC370)+AC370,IF(D371&gt;R$5,(1-(D371-R$5)/(V$5-R$5))*(U370-Y370)+Y370,IF(D371&gt;N$5,(1-(D371-N$5)/(R$5-N$5))*(Q370-U370)+U370,IF(D371&gt;J$5,(1-(D371-J$5)/(N$5-J$5))*(M370-Q370)+Q370,IF(D371&gt;F$5,(1-(D371-F$5)/(J$5-F$5))*(I370-M370)+M370,I370)))))</f>
        <v>3.3005035164183076</v>
      </c>
      <c r="E370" s="27" t="s">
        <v>6</v>
      </c>
      <c r="F370" s="95">
        <f>(F$374-F$338)/9+F366</f>
        <v>16455.555555555562</v>
      </c>
      <c r="G370" s="143">
        <f>(G$374-G$338)/9+G366</f>
        <v>3.1888888888888873</v>
      </c>
      <c r="H370" s="193">
        <f t="shared" si="71"/>
        <v>5160.278745644604</v>
      </c>
      <c r="I370" s="16">
        <f>IF(I372=0,G373,IF(I372=1,(G372-G373)*I373+G373,IF(I372=2,(G371-G372)*I373+G372,IF(I372=3,(G370-G371)*I373+G371,G370))))</f>
        <v>4.11089254755088</v>
      </c>
      <c r="J370" s="147">
        <f>(J$374-J$338)/9+J366</f>
        <v>16255.555555555562</v>
      </c>
      <c r="K370" s="143">
        <f>(K$374-K$338)/9+K366</f>
        <v>2.9444444444444429</v>
      </c>
      <c r="L370" s="193">
        <f t="shared" ref="L370:L433" si="72">J370/K370</f>
        <v>5520.7547169811369</v>
      </c>
      <c r="M370" s="16">
        <f>IF(M372=0,K373,IF(M372=1,(K372-K373)*M373+K373,IF(M372=2,(K371-K372)*M373+K372,IF(M372=3,(K370-K371)*M373+K371,K370))))</f>
        <v>3.4751688967598051</v>
      </c>
      <c r="N370" s="147">
        <f>(N$374-N$338)/9+N366</f>
        <v>15966.666666666672</v>
      </c>
      <c r="O370" s="143">
        <f>(O$374-O$338)/9+O366</f>
        <v>2.6999999999999984</v>
      </c>
      <c r="P370" s="193">
        <f t="shared" ref="P370:P433" si="73">N370/O370</f>
        <v>5913.5802469135851</v>
      </c>
      <c r="Q370" s="16">
        <f>IF(Q372=0,O373,IF(Q372=1,(O372-O373)*Q373+O373,IF(Q372=2,(O371-O372)*Q373+O372,IF(Q372=3,(O370-O371)*Q373+O371,O370))))</f>
        <v>3.005985530985531</v>
      </c>
      <c r="R370" s="147">
        <f>(R$374-R$338)/9+R366</f>
        <v>15766.666666666672</v>
      </c>
      <c r="S370" s="143">
        <f>(S$374-S$338)/9+S366</f>
        <v>2.4555555555555544</v>
      </c>
      <c r="T370" s="203">
        <f t="shared" ref="T370:T433" si="74">R370/S370</f>
        <v>6420.8144796380138</v>
      </c>
      <c r="U370" s="16">
        <f>IF(U372=0,S373,IF(U372=1,(S372-S373)*U373+S373,IF(U372=2,(S371-S372)*U373+S372,IF(U372=3,(S370-S371)*U373+S371,S370))))</f>
        <v>2.5291171205728173</v>
      </c>
      <c r="V370" s="147">
        <f>(V$374-V$338)/9+V366</f>
        <v>15055.555555555562</v>
      </c>
      <c r="W370" s="143">
        <f>(W$374-W$338)/9+W366</f>
        <v>2.4055555555555541</v>
      </c>
      <c r="X370" s="203">
        <f t="shared" ref="X370:X433" si="75">V370/W370</f>
        <v>6258.6605080831478</v>
      </c>
      <c r="Y370" s="16">
        <f>IF(Y372=0,W373,IF(Y372=1,(W372-W373)*Y373+W373,IF(Y372=2,(W371-W372)*Y373+W372,IF(Y372=3,(W370-W371)*Y373+W371,W370))))</f>
        <v>2.1926695681940434</v>
      </c>
      <c r="Z370" s="147">
        <f>(Z$374-Z$338)/9+Z366</f>
        <v>14266.666666666672</v>
      </c>
      <c r="AA370" s="143">
        <f>(AA$374-AA$338)/9+AA366</f>
        <v>2.3055555555555545</v>
      </c>
      <c r="AB370" s="207">
        <f t="shared" ref="AB370:AB433" si="76">Z370/AA370</f>
        <v>6187.9518072289211</v>
      </c>
      <c r="AC370" s="67">
        <f>IF(AC372=0,AA373,IF(AC372=1,(AA372-AA373)*AC373+AA373,IF(AC372=2,(AA371-AA372)*AC373+AA372,IF(AC372=3,(AA370-AA371)*AC373+AA371,AA370))))</f>
        <v>1.8348104675553922</v>
      </c>
      <c r="AE370" s="23"/>
      <c r="AF370" s="23"/>
      <c r="AG370" s="23"/>
      <c r="AH370" s="23"/>
      <c r="AI370" s="23"/>
      <c r="AJ370" s="23"/>
      <c r="AK370" s="23"/>
      <c r="AL370" s="23"/>
    </row>
    <row r="371" spans="1:38" x14ac:dyDescent="0.25">
      <c r="A371" s="186"/>
      <c r="B371" s="252"/>
      <c r="C371" s="13">
        <f>C$1/(21-E$1)*(C$302-B370)</f>
        <v>5841.3223140495866</v>
      </c>
      <c r="D371" s="32">
        <f>(C371/P$1)^(1/1.3)*50+C$302+$C$2/2+$N$2/100*5</f>
        <v>36.861376522303324</v>
      </c>
      <c r="E371" s="28" t="s">
        <v>22</v>
      </c>
      <c r="F371" s="5">
        <v>14000</v>
      </c>
      <c r="G371" s="140">
        <f>(G$375-G$339)/9+G367</f>
        <v>3.3611111111111098</v>
      </c>
      <c r="H371" s="194">
        <f t="shared" si="71"/>
        <v>4165.289256198349</v>
      </c>
      <c r="I371" s="76">
        <f>$C371/I370</f>
        <v>1420.9377273871178</v>
      </c>
      <c r="J371" s="57">
        <v>14000</v>
      </c>
      <c r="K371" s="140">
        <f>(K$375-K$339)/9+K367</f>
        <v>3.1111111111111098</v>
      </c>
      <c r="L371" s="194">
        <f t="shared" si="72"/>
        <v>4500.0000000000018</v>
      </c>
      <c r="M371" s="76">
        <f>$C371/M370</f>
        <v>1680.8743654145694</v>
      </c>
      <c r="N371" s="57">
        <v>14000</v>
      </c>
      <c r="O371" s="140">
        <f>(O$375-O$339)/9+O367</f>
        <v>2.8611111111111098</v>
      </c>
      <c r="P371" s="194">
        <f t="shared" si="73"/>
        <v>4893.2038834951481</v>
      </c>
      <c r="Q371" s="76">
        <f>$C371/Q370</f>
        <v>1943.2303495268231</v>
      </c>
      <c r="R371" s="57">
        <v>14000</v>
      </c>
      <c r="S371" s="140">
        <f>(S$375-S$339)/9+S367</f>
        <v>2.6111111111111098</v>
      </c>
      <c r="T371" s="201">
        <f t="shared" si="74"/>
        <v>5361.7021276595769</v>
      </c>
      <c r="U371" s="76">
        <f>$C371/U370</f>
        <v>2309.6290268781981</v>
      </c>
      <c r="V371" s="57">
        <v>14000</v>
      </c>
      <c r="W371" s="140">
        <f>(W$375-W$339)/9+W367</f>
        <v>2.5055555555555542</v>
      </c>
      <c r="X371" s="201">
        <f t="shared" si="75"/>
        <v>5587.5831485587614</v>
      </c>
      <c r="Y371" s="76">
        <f>$C371/Y370</f>
        <v>2664.0230697691018</v>
      </c>
      <c r="Z371" s="57">
        <v>14000</v>
      </c>
      <c r="AA371" s="140">
        <f>(AA$375-AA$339)/9+AA367</f>
        <v>2.3499999999999988</v>
      </c>
      <c r="AB371" s="209">
        <f t="shared" si="76"/>
        <v>5957.4468085106419</v>
      </c>
      <c r="AC371" s="76">
        <f>$C371/AC370</f>
        <v>3183.6107420033777</v>
      </c>
      <c r="AL371" s="23"/>
    </row>
    <row r="372" spans="1:38" x14ac:dyDescent="0.25">
      <c r="A372" s="186"/>
      <c r="B372" s="252"/>
      <c r="C372" s="13"/>
      <c r="D372" s="39">
        <f>IF(AND(D371&lt;F$5,C371&lt;F373),C371/F373*100,IF(AND(D371&lt;J$5,C371&lt;J373),C371/(F373-((D371-F$5)/(J$5-F$5))*(F373-J373))*100,IF(AND(D371&lt;N$5,C371&lt;N373),C371/(J373-((D371-J$5)/(N$5-J$5))*(J373-N373))*100,IF(AND(D371&lt;R$5,C371&lt;R373),C371/(N373-((D371-N$5)/(R$5-N$5))*(N373-R373))*100,IF(AND(D371&lt;V$5,C375&lt;V373),C371/(R373-((D371-R$5)/(V$5-R$5))*(R373-V373))*100,100)))))</f>
        <v>100</v>
      </c>
      <c r="E372" s="28" t="s">
        <v>23</v>
      </c>
      <c r="F372" s="5">
        <v>11200</v>
      </c>
      <c r="G372" s="140">
        <f>(G$376-G$340)/9+G368</f>
        <v>3.6055555555555543</v>
      </c>
      <c r="H372" s="194">
        <f t="shared" si="71"/>
        <v>3106.3174114021581</v>
      </c>
      <c r="I372" s="190">
        <f>IF($C371&gt;F371,3,IF($C371&gt;F372,2,IF($C371&gt;F373,1,0)))</f>
        <v>1</v>
      </c>
      <c r="J372" s="57">
        <v>11200</v>
      </c>
      <c r="K372" s="140">
        <f>(K$376-K$340)/9+K368</f>
        <v>3.3555555555555543</v>
      </c>
      <c r="L372" s="194">
        <f t="shared" si="72"/>
        <v>3337.748344370862</v>
      </c>
      <c r="M372" s="190">
        <f>IF($C371&gt;J371,3,IF($C371&gt;J372,2,IF($C371&gt;J373,1,0)))</f>
        <v>1</v>
      </c>
      <c r="N372" s="57">
        <v>11200</v>
      </c>
      <c r="O372" s="140">
        <f>(O$376-O$340)/9+O368</f>
        <v>3.1055555555555543</v>
      </c>
      <c r="P372" s="194">
        <f t="shared" si="73"/>
        <v>3606.440071556352</v>
      </c>
      <c r="Q372" s="190">
        <f>IF($C371&gt;N371,3,IF($C371&gt;N372,2,IF($C371&gt;N373,1,0)))</f>
        <v>1</v>
      </c>
      <c r="R372" s="57">
        <v>11200</v>
      </c>
      <c r="S372" s="140">
        <f>(S$376-S$340)/9+S368</f>
        <v>2.8555555555555543</v>
      </c>
      <c r="T372" s="201">
        <f t="shared" si="74"/>
        <v>3922.1789883268498</v>
      </c>
      <c r="U372" s="190">
        <f>IF($C371&gt;R371,3,IF($C371&gt;R372,2,IF($C371&gt;R373,1,0)))</f>
        <v>1</v>
      </c>
      <c r="V372" s="57">
        <v>11200</v>
      </c>
      <c r="W372" s="140">
        <f>(W$376-W$340)/9+W368</f>
        <v>2.6999999999999984</v>
      </c>
      <c r="X372" s="201">
        <f t="shared" si="75"/>
        <v>4148.1481481481505</v>
      </c>
      <c r="Y372" s="190">
        <f>IF($C371&gt;V371,3,IF($C371&gt;V372,2,IF($C371&gt;V373,1,0)))</f>
        <v>1</v>
      </c>
      <c r="Z372" s="57">
        <v>11200</v>
      </c>
      <c r="AA372" s="140">
        <f>(AA$376-AA$340)/9+AA368</f>
        <v>2.4999999999999987</v>
      </c>
      <c r="AB372" s="209">
        <f t="shared" si="76"/>
        <v>4480.0000000000027</v>
      </c>
      <c r="AC372" s="189">
        <f>IF($C371&gt;Z371,3,IF($C371&gt;Z372,2,IF($C371&gt;Z373,1,0)))</f>
        <v>1</v>
      </c>
      <c r="AL372" s="23"/>
    </row>
    <row r="373" spans="1:38" ht="15.75" thickBot="1" x14ac:dyDescent="0.3">
      <c r="A373" s="186"/>
      <c r="B373" s="253"/>
      <c r="C373" s="14"/>
      <c r="D373" s="33">
        <f>C371/D370</f>
        <v>1769.8276293274685</v>
      </c>
      <c r="E373" s="29" t="s">
        <v>7</v>
      </c>
      <c r="F373" s="158">
        <f>(F$377-F$341)/9+F369</f>
        <v>5544.4444444444453</v>
      </c>
      <c r="G373" s="144">
        <f>(G$377-G$341)/9+G369</f>
        <v>4.1388888888888893</v>
      </c>
      <c r="H373" s="195">
        <f t="shared" si="71"/>
        <v>1339.5973154362416</v>
      </c>
      <c r="I373" s="191">
        <f>IF(I372=1,($C371-F373)/(F372-F373),IF(I372=2,($C371-F372)/(F371-F372),IF(I372=3,($C371-F371)/(F370-F371),0)))</f>
        <v>5.2493140008767626E-2</v>
      </c>
      <c r="J373" s="148">
        <f>(J$377-J$341)/9+J369</f>
        <v>4977.777777777781</v>
      </c>
      <c r="K373" s="144">
        <f>(K$377-K$341)/9+K369</f>
        <v>3.4944444444444436</v>
      </c>
      <c r="L373" s="195">
        <f t="shared" si="72"/>
        <v>1424.4833068362493</v>
      </c>
      <c r="M373" s="191">
        <f>IF(M372=1,($C371-J373)/(J372-J373),IF(M372=2,($C371-J372)/(J371-J372),IF(M372=3,($C371-J371)/(J370-J371),0)))</f>
        <v>0.13878394332939739</v>
      </c>
      <c r="N373" s="148">
        <f>(N$377-N$341)/9+N369</f>
        <v>4622.2222222222199</v>
      </c>
      <c r="O373" s="144">
        <f>(O$377-O$341)/9+O369</f>
        <v>2.9833333333333334</v>
      </c>
      <c r="P373" s="195">
        <f t="shared" si="73"/>
        <v>1549.3482309124759</v>
      </c>
      <c r="Q373" s="191">
        <f>IF(Q372=1,($C371-N373)/(N372-N373),IF(Q372=2,($C371-N372)/(N371-N372),IF(Q372=3,($C371-N371)/(N370-N371),0)))</f>
        <v>0.18533616260889013</v>
      </c>
      <c r="R373" s="148">
        <f>(R$377-R$341)/9+R369</f>
        <v>4177.7777777777792</v>
      </c>
      <c r="S373" s="144">
        <f>(S$377-S$341)/9+S369</f>
        <v>2.4277777777777789</v>
      </c>
      <c r="T373" s="204">
        <f t="shared" si="74"/>
        <v>1720.8237986270021</v>
      </c>
      <c r="U373" s="191">
        <f>IF(U372=1,($C371-R373)/(R372-R373),IF(U372=2,($C371-R372)/(R371-R372),IF(U372=3,($C371-R371)/(R370-R371),0)))</f>
        <v>0.23689716497541566</v>
      </c>
      <c r="V373" s="148">
        <f>(V$377-V$341)/9+V369</f>
        <v>3688.8888888888905</v>
      </c>
      <c r="W373" s="144">
        <f>(W$377-W$341)/9+W369</f>
        <v>1.9888888888888889</v>
      </c>
      <c r="X373" s="204">
        <f t="shared" si="75"/>
        <v>1854.748603351956</v>
      </c>
      <c r="Y373" s="191">
        <f>IF(Y372=1,($C371-V373)/(V372-V373),IF(Y372=2,($C371-V372)/(V371-V372),IF(Y372=3,($C371-V371)/(V370-V371),0)))</f>
        <v>0.28656658027287379</v>
      </c>
      <c r="Z373" s="148">
        <f>(Z$377-Z$341)/9+Z369</f>
        <v>3188.8888888888905</v>
      </c>
      <c r="AA373" s="144">
        <f>(AA$377-AA$341)/9+AA369</f>
        <v>1.505555555555556</v>
      </c>
      <c r="AB373" s="211">
        <f t="shared" si="76"/>
        <v>2118.0811808118087</v>
      </c>
      <c r="AC373" s="191">
        <f>IF(AC372=1,($C371-Z373)/(Z372-Z373),IF(AC372=2,($C371-Z372)/(Z371-Z372),IF(AC372=3,($C371-Z371)/(Z370-Z371),0)))</f>
        <v>0.33109432491603702</v>
      </c>
      <c r="AL373" s="23"/>
    </row>
    <row r="374" spans="1:38" ht="15.75" customHeight="1" x14ac:dyDescent="0.25">
      <c r="A374" s="256" t="s">
        <v>72</v>
      </c>
      <c r="B374" s="251">
        <v>2</v>
      </c>
      <c r="C374" s="26"/>
      <c r="D374" s="31">
        <f>IF(D375&gt;V$5,(1-(D375-V$5)/(Z$5-V$5))*(Y374-AC374)+AC374,IF(D375&gt;R$5,(1-(D375-R$5)/(V$5-R$5))*(U374-Y374)+Y374,IF(D375&gt;N$5,(1-(D375-N$5)/(R$5-N$5))*(Q374-U374)+U374,IF(D375&gt;J$5,(1-(D375-J$5)/(N$5-J$5))*(M374-Q374)+Q374,IF(D375&gt;F$5,(1-(D375-F$5)/(J$5-F$5))*(I374-M374)+M374,I374)))))</f>
        <v>3.5087075053827093</v>
      </c>
      <c r="E374" s="27" t="s">
        <v>6</v>
      </c>
      <c r="F374" s="3">
        <v>16500</v>
      </c>
      <c r="G374" s="94">
        <v>3.25</v>
      </c>
      <c r="H374" s="193">
        <f t="shared" ref="H374:H437" si="77">F374/G374</f>
        <v>5076.9230769230771</v>
      </c>
      <c r="I374" s="16">
        <f>IF(I376=0,G377,IF(I376=1,(G376-G377)*I377+G377,IF(I376=2,(G375-G376)*I377+G376,IF(I376=3,(G374-G375)*I377+G375,G374))))</f>
        <v>4.2</v>
      </c>
      <c r="J374" s="56">
        <v>16300</v>
      </c>
      <c r="K374" s="4">
        <v>3</v>
      </c>
      <c r="L374" s="193">
        <f t="shared" si="72"/>
        <v>5433.333333333333</v>
      </c>
      <c r="M374" s="16">
        <f>IF(M376=0,K377,IF(M376=1,(K376-K377)*M377+K377,IF(M376=2,(K375-K376)*M377+K376,IF(M376=3,(K374-K375)*M377+K375,K374))))</f>
        <v>3.6322178566589893</v>
      </c>
      <c r="N374" s="56">
        <v>16000</v>
      </c>
      <c r="O374" s="4">
        <v>2.75</v>
      </c>
      <c r="P374" s="193">
        <f t="shared" si="73"/>
        <v>5818.181818181818</v>
      </c>
      <c r="Q374" s="16">
        <f>IF(Q376=0,O377,IF(Q376=1,(O376-O377)*Q377+O377,IF(Q376=2,(O375-O376)*Q377+O376,IF(Q376=3,(O374-O375)*Q377+O375,O374))))</f>
        <v>3.1064144945963128</v>
      </c>
      <c r="R374" s="56">
        <v>15800</v>
      </c>
      <c r="S374" s="4">
        <v>2.5</v>
      </c>
      <c r="T374" s="203">
        <f t="shared" si="74"/>
        <v>6320</v>
      </c>
      <c r="U374" s="16">
        <f>IF(U376=0,S377,IF(U376=1,(S376-S377)*U377+S377,IF(U376=2,(S375-S376)*U377+S376,IF(U376=3,(S374-S375)*U377+S375,S374))))</f>
        <v>2.5762219598583234</v>
      </c>
      <c r="V374" s="56">
        <v>15100</v>
      </c>
      <c r="W374" s="4">
        <v>2.4500000000000002</v>
      </c>
      <c r="X374" s="203">
        <f t="shared" si="75"/>
        <v>6163.2653061224482</v>
      </c>
      <c r="Y374" s="16">
        <f>IF(Y376=0,W377,IF(Y376=1,(W376-W377)*Y377+W377,IF(Y376=2,(W375-W376)*Y377+W376,IF(Y376=3,(W374-W375)*Y377+W375,W374))))</f>
        <v>2.2211625344352615</v>
      </c>
      <c r="Z374" s="56">
        <v>14300</v>
      </c>
      <c r="AA374" s="4">
        <v>2.35</v>
      </c>
      <c r="AB374" s="207">
        <f t="shared" si="76"/>
        <v>6085.1063829787236</v>
      </c>
      <c r="AC374" s="67">
        <f>IF(AC376=0,AA377,IF(AC376=1,(AA376-AA377)*AC377+AA377,IF(AC376=2,(AA375-AA376)*AC377+AA376,IF(AC376=3,(AA374-AA375)*AC377+AA375,AA374))))</f>
        <v>1.8417355371900828</v>
      </c>
      <c r="AE374" s="23"/>
      <c r="AF374" s="23"/>
      <c r="AG374" s="23"/>
      <c r="AH374" s="23"/>
      <c r="AI374" s="23"/>
      <c r="AJ374" s="23"/>
      <c r="AK374" s="23"/>
      <c r="AL374" s="22"/>
    </row>
    <row r="375" spans="1:38" x14ac:dyDescent="0.25">
      <c r="A375" s="257"/>
      <c r="B375" s="252"/>
      <c r="C375" s="13">
        <f>C$1/(21-E$1)*(C$302-B374)</f>
        <v>5533.8842975206617</v>
      </c>
      <c r="D375" s="32">
        <f>(C375/P$1)^(1/1.3)*50+C$302+$C$2/2+$N$2/100*5</f>
        <v>36.174491836565679</v>
      </c>
      <c r="E375" s="28" t="s">
        <v>22</v>
      </c>
      <c r="F375" s="5">
        <v>14000</v>
      </c>
      <c r="G375" s="91">
        <v>3.4</v>
      </c>
      <c r="H375" s="194">
        <f t="shared" si="77"/>
        <v>4117.6470588235297</v>
      </c>
      <c r="I375" s="76">
        <f>$C375/I374</f>
        <v>1317.5914994096813</v>
      </c>
      <c r="J375" s="57">
        <v>14000</v>
      </c>
      <c r="K375" s="6">
        <v>3.15</v>
      </c>
      <c r="L375" s="194">
        <f t="shared" si="72"/>
        <v>4444.4444444444443</v>
      </c>
      <c r="M375" s="76">
        <f>$C375/M374</f>
        <v>1523.5551709475037</v>
      </c>
      <c r="N375" s="57">
        <v>14000</v>
      </c>
      <c r="O375" s="6">
        <v>2.9</v>
      </c>
      <c r="P375" s="194">
        <f t="shared" si="73"/>
        <v>4827.5862068965516</v>
      </c>
      <c r="Q375" s="76">
        <f>$C375/Q374</f>
        <v>1781.4378303819385</v>
      </c>
      <c r="R375" s="57">
        <v>14000</v>
      </c>
      <c r="S375" s="6">
        <v>2.65</v>
      </c>
      <c r="T375" s="201">
        <f t="shared" si="74"/>
        <v>5283.0188679245284</v>
      </c>
      <c r="U375" s="76">
        <f>$C375/U374</f>
        <v>2148.0619231368528</v>
      </c>
      <c r="V375" s="57">
        <v>14000</v>
      </c>
      <c r="W375" s="6">
        <v>2.5499999999999998</v>
      </c>
      <c r="X375" s="201">
        <f t="shared" si="75"/>
        <v>5490.1960784313733</v>
      </c>
      <c r="Y375" s="76">
        <f>$C375/Y374</f>
        <v>2491.4359988192723</v>
      </c>
      <c r="Z375" s="57">
        <v>14000</v>
      </c>
      <c r="AA375" s="6">
        <v>2.4</v>
      </c>
      <c r="AB375" s="209">
        <f t="shared" si="76"/>
        <v>5833.3333333333339</v>
      </c>
      <c r="AC375" s="76">
        <f>$C375/AC374</f>
        <v>3004.7116894772271</v>
      </c>
      <c r="AJ375" s="23"/>
      <c r="AK375" s="23"/>
      <c r="AL375" s="22"/>
    </row>
    <row r="376" spans="1:38" x14ac:dyDescent="0.25">
      <c r="A376" s="257"/>
      <c r="B376" s="252"/>
      <c r="C376" s="13"/>
      <c r="D376" s="39">
        <f>IF(AND(D375&lt;F$5,C375&lt;F377),C375/F377*100,IF(AND(D375&lt;J$5,C375&lt;J377),C375/(F377-((D375-F$5)/(J$5-F$5))*(F377-J377))*100,IF(AND(D375&lt;N$5,C375&lt;N377),C375/(J377-((D375-J$5)/(N$5-J$5))*(J377-N377))*100,IF(AND(D375&lt;R$5,C375&lt;R377),C375/(N377-((D375-N$5)/(R$5-N$5))*(N377-R377))*100,IF(AND(D375&lt;V$5,C379&lt;V377),C375/(R377-((D375-R$5)/(V$5-R$5))*(R377-V377))*100,100)))))</f>
        <v>100</v>
      </c>
      <c r="E376" s="28" t="s">
        <v>23</v>
      </c>
      <c r="F376" s="5">
        <v>11200</v>
      </c>
      <c r="G376" s="91">
        <v>3.65</v>
      </c>
      <c r="H376" s="194">
        <f t="shared" si="77"/>
        <v>3068.4931506849316</v>
      </c>
      <c r="I376" s="192">
        <f>IF($C375&gt;F375,3,IF($C375&gt;F376,2,IF($C375&gt;F377,1,0)))</f>
        <v>0</v>
      </c>
      <c r="J376" s="57">
        <v>11200</v>
      </c>
      <c r="K376" s="6">
        <v>3.4</v>
      </c>
      <c r="L376" s="194">
        <f t="shared" si="72"/>
        <v>3294.1176470588234</v>
      </c>
      <c r="M376" s="192">
        <f>IF($C375&gt;J375,3,IF($C375&gt;J376,2,IF($C375&gt;J377,1,0)))</f>
        <v>1</v>
      </c>
      <c r="N376" s="57">
        <v>11200</v>
      </c>
      <c r="O376" s="6">
        <v>3.15</v>
      </c>
      <c r="P376" s="194">
        <f t="shared" si="73"/>
        <v>3555.5555555555557</v>
      </c>
      <c r="Q376" s="192">
        <f>IF($C375&gt;N375,3,IF($C375&gt;N376,2,IF($C375&gt;N377,1,0)))</f>
        <v>1</v>
      </c>
      <c r="R376" s="57">
        <v>11200</v>
      </c>
      <c r="S376" s="6">
        <v>2.9</v>
      </c>
      <c r="T376" s="201">
        <f t="shared" si="74"/>
        <v>3862.0689655172414</v>
      </c>
      <c r="U376" s="192">
        <f>IF($C375&gt;R375,3,IF($C375&gt;R376,2,IF($C375&gt;R377,1,0)))</f>
        <v>1</v>
      </c>
      <c r="V376" s="57">
        <v>11200</v>
      </c>
      <c r="W376" s="6">
        <v>2.75</v>
      </c>
      <c r="X376" s="201">
        <f t="shared" si="75"/>
        <v>4072.7272727272725</v>
      </c>
      <c r="Y376" s="192">
        <f>IF($C375&gt;V375,3,IF($C375&gt;V376,2,IF($C375&gt;V377,1,0)))</f>
        <v>1</v>
      </c>
      <c r="Z376" s="57">
        <v>11200</v>
      </c>
      <c r="AA376" s="6">
        <v>2.5499999999999998</v>
      </c>
      <c r="AB376" s="209">
        <f t="shared" si="76"/>
        <v>4392.1568627450979</v>
      </c>
      <c r="AC376" s="189">
        <f>IF($C375&gt;Z375,3,IF($C375&gt;Z376,2,IF($C375&gt;Z377,1,0)))</f>
        <v>1</v>
      </c>
      <c r="AJ376" s="23"/>
      <c r="AK376" s="23"/>
      <c r="AL376" s="22"/>
    </row>
    <row r="377" spans="1:38" ht="15.75" thickBot="1" x14ac:dyDescent="0.3">
      <c r="A377" s="257"/>
      <c r="B377" s="253"/>
      <c r="C377" s="14"/>
      <c r="D377" s="33">
        <f>C375/D374</f>
        <v>1577.1859834514926</v>
      </c>
      <c r="E377" s="29" t="s">
        <v>7</v>
      </c>
      <c r="F377" s="7">
        <v>5600</v>
      </c>
      <c r="G377" s="93">
        <v>4.2</v>
      </c>
      <c r="H377" s="195">
        <f t="shared" si="77"/>
        <v>1333.3333333333333</v>
      </c>
      <c r="I377" s="191">
        <f>IF(I376=1,($C375-F377)/(F376-F377),IF(I376=2,($C375-F376)/(F375-F376),IF(I376=3,($C375-F375)/(F374-F375),0)))</f>
        <v>0</v>
      </c>
      <c r="J377" s="58">
        <v>5100</v>
      </c>
      <c r="K377" s="8">
        <v>3.65</v>
      </c>
      <c r="L377" s="195">
        <f t="shared" si="72"/>
        <v>1397.2602739726028</v>
      </c>
      <c r="M377" s="191">
        <f>IF(M376=1,($C375-J377)/(J376-J377),IF(M376=2,($C375-J376)/(J375-J376),IF(M376=3,($C375-J375)/(J374-J375),0)))</f>
        <v>7.1128573364042894E-2</v>
      </c>
      <c r="N377" s="58">
        <v>4700</v>
      </c>
      <c r="O377" s="8">
        <v>3.1</v>
      </c>
      <c r="P377" s="195">
        <f t="shared" si="73"/>
        <v>1516.1290322580644</v>
      </c>
      <c r="Q377" s="191">
        <f>IF(Q376=1,($C375-N377)/(N376-N377),IF(Q376=2,($C375-N376)/(N375-N376),IF(Q376=3,($C375-N375)/(N374-N375),0)))</f>
        <v>0.12828989192625564</v>
      </c>
      <c r="R377" s="58">
        <v>4200</v>
      </c>
      <c r="S377" s="8">
        <v>2.5</v>
      </c>
      <c r="T377" s="204">
        <f t="shared" si="74"/>
        <v>1680</v>
      </c>
      <c r="U377" s="191">
        <f>IF(U376=1,($C375-R377)/(R376-R377),IF(U376=2,($C375-R376)/(R375-R376),IF(U376=3,($C375-R375)/(R374-R375),0)))</f>
        <v>0.19055489964580882</v>
      </c>
      <c r="V377" s="58">
        <v>3700</v>
      </c>
      <c r="W377" s="8">
        <v>2.0499999999999998</v>
      </c>
      <c r="X377" s="204">
        <f t="shared" si="75"/>
        <v>1804.8780487804879</v>
      </c>
      <c r="Y377" s="191">
        <f>IF(Y376=1,($C375-V377)/(V376-V377),IF(Y376=2,($C375-V376)/(V375-V376),IF(Y376=3,($C375-V375)/(V374-V375),0)))</f>
        <v>0.24451790633608822</v>
      </c>
      <c r="Z377" s="58">
        <v>3200</v>
      </c>
      <c r="AA377" s="8">
        <v>1.55</v>
      </c>
      <c r="AB377" s="211">
        <f t="shared" si="76"/>
        <v>2064.516129032258</v>
      </c>
      <c r="AC377" s="191">
        <f>IF(AC376=1,($C375-Z377)/(Z376-Z377),IF(AC376=2,($C375-Z376)/(Z375-Z376),IF(AC376=3,($C375-Z375)/(Z374-Z375),0)))</f>
        <v>0.29173553719008272</v>
      </c>
      <c r="AL377" s="23"/>
    </row>
    <row r="378" spans="1:38" x14ac:dyDescent="0.25">
      <c r="A378" s="257"/>
      <c r="B378" s="251">
        <v>3</v>
      </c>
      <c r="C378" s="25"/>
      <c r="D378" s="31">
        <f>IF(D379&gt;V$5,(1-(D379-V$5)/(Z$5-V$5))*(Y378-AC378)+AC378,IF(D379&gt;R$5,(1-(D379-R$5)/(V$5-R$5))*(U378-Y378)+Y378,IF(D379&gt;N$5,(1-(D379-N$5)/(R$5-N$5))*(Q378-U378)+U378,IF(D379&gt;J$5,(1-(D379-J$5)/(N$5-J$5))*(M378-Q378)+Q378,IF(D379&gt;F$5,(1-(D379-F$5)/(J$5-F$5))*(I378-M378)+M378,I378)))))</f>
        <v>3.7461227292264283</v>
      </c>
      <c r="E378" s="27" t="s">
        <v>6</v>
      </c>
      <c r="F378" s="95">
        <f>(F$394-F$374)/5+F374</f>
        <v>16560</v>
      </c>
      <c r="G378" s="143">
        <f>(G$394-G$374)/5+G374</f>
        <v>3.54</v>
      </c>
      <c r="H378" s="193">
        <f t="shared" si="77"/>
        <v>4677.9661016949149</v>
      </c>
      <c r="I378" s="16">
        <f>IF(I380=0,G381,IF(I380=1,(G380-G381)*I381+G381,IF(I380=2,(G379-G380)*I381+G380,IF(I380=3,(G378-G379)*I381+G379,G378))))</f>
        <v>4.68</v>
      </c>
      <c r="J378" s="147">
        <f>(J$394-J$374)/5+J374</f>
        <v>16360</v>
      </c>
      <c r="K378" s="143">
        <f>(K$394-K$374)/5+K374</f>
        <v>3.25</v>
      </c>
      <c r="L378" s="193">
        <f t="shared" si="72"/>
        <v>5033.8461538461543</v>
      </c>
      <c r="M378" s="16">
        <f>IF(M380=0,K381,IF(M380=1,(K380-K381)*M381+K381,IF(M380=2,(K379-K380)*M381+K380,IF(M380=3,(K378-K379)*M381+K379,K378))))</f>
        <v>3.8036563667947569</v>
      </c>
      <c r="N378" s="147">
        <f>(N$394-N$374)/5+N374</f>
        <v>16080</v>
      </c>
      <c r="O378" s="143">
        <f>(O$394-O$374)/5+O374</f>
        <v>2.96</v>
      </c>
      <c r="P378" s="193">
        <f t="shared" si="73"/>
        <v>5432.4324324324325</v>
      </c>
      <c r="Q378" s="16">
        <f>IF(Q380=0,O381,IF(Q380=1,(O380-O381)*Q381+O381,IF(Q380=2,(O379-O380)*Q381+O380,IF(Q380=3,(O378-O379)*Q381+O379,O378))))</f>
        <v>3.2027692117922784</v>
      </c>
      <c r="R378" s="147">
        <f>(R$394-R$374)/5+R374</f>
        <v>15860</v>
      </c>
      <c r="S378" s="143">
        <f>(S$394-S$374)/5+S374</f>
        <v>2.66</v>
      </c>
      <c r="T378" s="203">
        <f t="shared" si="74"/>
        <v>5962.4060150375935</v>
      </c>
      <c r="U378" s="16">
        <f>IF(U380=0,S381,IF(U380=1,(S380-S381)*U381+S381,IF(U380=2,(S379-S380)*U381+S380,IF(U380=3,(S378-S379)*U381+S379,S378))))</f>
        <v>2.6087970615243341</v>
      </c>
      <c r="V378" s="147">
        <f>(V$394-V$374)/5+V374</f>
        <v>15160</v>
      </c>
      <c r="W378" s="143">
        <f>(W$394-W$374)/5+W374</f>
        <v>2.54</v>
      </c>
      <c r="X378" s="203">
        <f t="shared" si="75"/>
        <v>5968.5039370078739</v>
      </c>
      <c r="Y378" s="16">
        <f>IF(Y380=0,W381,IF(Y380=1,(W380-W381)*Y381+W381,IF(Y380=2,(W379-W380)*Y381+W380,IF(Y380=3,(W378-W379)*Y381+W379,W378))))</f>
        <v>2.2283395942900075</v>
      </c>
      <c r="Z378" s="147">
        <f>(Z$394-Z$374)/5+Z374</f>
        <v>14360</v>
      </c>
      <c r="AA378" s="143">
        <f>(AA$394-AA$374)/5+AA374</f>
        <v>2.38</v>
      </c>
      <c r="AB378" s="207">
        <f t="shared" si="76"/>
        <v>6033.6134453781515</v>
      </c>
      <c r="AC378" s="67">
        <f>IF(AC380=0,AA381,IF(AC380=1,(AA380-AA381)*AC381+AA381,IF(AC380=2,(AA379-AA380)*AC381+AA380,IF(AC380=3,(AA378-AA379)*AC381+AA379,AA378))))</f>
        <v>1.8259544446684135</v>
      </c>
      <c r="AE378" s="23"/>
      <c r="AF378" s="23"/>
      <c r="AG378" s="23"/>
      <c r="AH378" s="23"/>
      <c r="AI378" s="23"/>
      <c r="AJ378" s="23"/>
      <c r="AK378" s="23"/>
      <c r="AL378" s="23"/>
    </row>
    <row r="379" spans="1:38" x14ac:dyDescent="0.25">
      <c r="A379" s="257"/>
      <c r="B379" s="252"/>
      <c r="C379" s="13">
        <f>C$1/(21-E$1)*(C$302-B378)</f>
        <v>5226.4462809917359</v>
      </c>
      <c r="D379" s="32">
        <f>(C379/P$1)^(1/1.3)*50+C$302+$C$2/2+$N$2/100*5</f>
        <v>35.478739120060666</v>
      </c>
      <c r="E379" s="28" t="s">
        <v>22</v>
      </c>
      <c r="F379" s="5">
        <v>14000</v>
      </c>
      <c r="G379" s="140">
        <f>(G$395-G$375)/5+G375</f>
        <v>3.7</v>
      </c>
      <c r="H379" s="194">
        <f t="shared" si="77"/>
        <v>3783.7837837837837</v>
      </c>
      <c r="I379" s="76">
        <f>$C379/I378</f>
        <v>1116.762025852935</v>
      </c>
      <c r="J379" s="57">
        <v>14000</v>
      </c>
      <c r="K379" s="140">
        <f>(K$395-K$375)/5+K375</f>
        <v>3.41</v>
      </c>
      <c r="L379" s="194">
        <f t="shared" si="72"/>
        <v>4105.5718475073309</v>
      </c>
      <c r="M379" s="76">
        <f>$C379/M378</f>
        <v>1374.058478735798</v>
      </c>
      <c r="N379" s="57">
        <v>14000</v>
      </c>
      <c r="O379" s="140">
        <f>(O$395-O$375)/5+O375</f>
        <v>3.12</v>
      </c>
      <c r="P379" s="194">
        <f t="shared" si="73"/>
        <v>4487.1794871794873</v>
      </c>
      <c r="Q379" s="76">
        <f>$C379/Q378</f>
        <v>1631.8522926186749</v>
      </c>
      <c r="R379" s="57">
        <v>14000</v>
      </c>
      <c r="S379" s="140">
        <f>(S$395-S$375)/5+S375</f>
        <v>2.82</v>
      </c>
      <c r="T379" s="201">
        <f t="shared" si="74"/>
        <v>4964.5390070921985</v>
      </c>
      <c r="U379" s="76">
        <f>$C379/U378</f>
        <v>2003.3931953058454</v>
      </c>
      <c r="V379" s="57">
        <v>14000</v>
      </c>
      <c r="W379" s="140">
        <f>(W$395-W$375)/5+W375</f>
        <v>2.67</v>
      </c>
      <c r="X379" s="201">
        <f t="shared" si="75"/>
        <v>5243.4456928838954</v>
      </c>
      <c r="Y379" s="76">
        <f>$C379/Y378</f>
        <v>2345.4442466418518</v>
      </c>
      <c r="Z379" s="57">
        <v>14000</v>
      </c>
      <c r="AA379" s="140">
        <f>(AA$395-AA$375)/5+AA375</f>
        <v>2.4699999999999998</v>
      </c>
      <c r="AB379" s="209">
        <f t="shared" si="76"/>
        <v>5668.0161943319845</v>
      </c>
      <c r="AC379" s="76">
        <f>$C379/AC378</f>
        <v>2862.3092412039005</v>
      </c>
      <c r="AL379" s="23"/>
    </row>
    <row r="380" spans="1:38" x14ac:dyDescent="0.25">
      <c r="A380" s="257"/>
      <c r="B380" s="252"/>
      <c r="C380" s="13"/>
      <c r="D380" s="39">
        <f>IF(AND(D379&lt;F$5,C379&lt;F381),C379/F381*100,IF(AND(D379&lt;J$5,C379&lt;J381),C379/(F381-((D379-F$5)/(J$5-F$5))*(F381-J381))*100,IF(AND(D379&lt;N$5,C379&lt;N381),C379/(J381-((D379-J$5)/(N$5-J$5))*(J381-N381))*100,IF(AND(D379&lt;R$5,C379&lt;R381),C379/(N381-((D379-N$5)/(R$5-N$5))*(N381-R381))*100,IF(AND(D379&lt;V$5,C383&lt;V381),C379/(R381-((D379-R$5)/(V$5-R$5))*(R381-V381))*100,100)))))</f>
        <v>100</v>
      </c>
      <c r="E380" s="28" t="s">
        <v>23</v>
      </c>
      <c r="F380" s="5">
        <v>11200</v>
      </c>
      <c r="G380" s="140">
        <f>(G$396-G$376)/5+G376</f>
        <v>3.9699999999999998</v>
      </c>
      <c r="H380" s="194">
        <f t="shared" si="77"/>
        <v>2821.1586901763226</v>
      </c>
      <c r="I380" s="190">
        <f>IF($C379&gt;F379,3,IF($C379&gt;F380,2,IF($C379&gt;F381,1,0)))</f>
        <v>0</v>
      </c>
      <c r="J380" s="57">
        <v>11200</v>
      </c>
      <c r="K380" s="140">
        <f>(K$396-K$376)/5+K376</f>
        <v>3.6799999999999997</v>
      </c>
      <c r="L380" s="194">
        <f t="shared" si="72"/>
        <v>3043.4782608695655</v>
      </c>
      <c r="M380" s="190">
        <f>IF($C379&gt;J379,3,IF($C379&gt;J380,2,IF($C379&gt;J381,1,0)))</f>
        <v>1</v>
      </c>
      <c r="N380" s="57">
        <v>11200</v>
      </c>
      <c r="O380" s="140">
        <f>(O$396-O$376)/5+O376</f>
        <v>3.3899999999999997</v>
      </c>
      <c r="P380" s="194">
        <f t="shared" si="73"/>
        <v>3303.8348082595871</v>
      </c>
      <c r="Q380" s="190">
        <f>IF($C379&gt;N379,3,IF($C379&gt;N380,2,IF($C379&gt;N381,1,0)))</f>
        <v>1</v>
      </c>
      <c r="R380" s="57">
        <v>11200</v>
      </c>
      <c r="S380" s="140">
        <f>(S$396-S$376)/5+S376</f>
        <v>3.09</v>
      </c>
      <c r="T380" s="201">
        <f t="shared" si="74"/>
        <v>3624.5954692556634</v>
      </c>
      <c r="U380" s="190">
        <f>IF($C379&gt;R379,3,IF($C379&gt;R380,2,IF($C379&gt;R381,1,0)))</f>
        <v>1</v>
      </c>
      <c r="V380" s="57">
        <v>11200</v>
      </c>
      <c r="W380" s="140">
        <f>(W$396-W$376)/5+W376</f>
        <v>2.88</v>
      </c>
      <c r="X380" s="201">
        <f t="shared" si="75"/>
        <v>3888.8888888888891</v>
      </c>
      <c r="Y380" s="190">
        <f>IF($C379&gt;V379,3,IF($C379&gt;V380,2,IF($C379&gt;V381,1,0)))</f>
        <v>1</v>
      </c>
      <c r="Z380" s="57">
        <v>11200</v>
      </c>
      <c r="AA380" s="140">
        <f>(AA$396-AA$376)/5+AA376</f>
        <v>2.6199999999999997</v>
      </c>
      <c r="AB380" s="209">
        <f t="shared" si="76"/>
        <v>4274.8091603053444</v>
      </c>
      <c r="AC380" s="189">
        <f>IF($C379&gt;Z379,3,IF($C379&gt;Z380,2,IF($C379&gt;Z381,1,0)))</f>
        <v>1</v>
      </c>
      <c r="AL380" s="23"/>
    </row>
    <row r="381" spans="1:38" ht="15.75" thickBot="1" x14ac:dyDescent="0.3">
      <c r="A381" s="257"/>
      <c r="B381" s="253"/>
      <c r="C381" s="14"/>
      <c r="D381" s="33">
        <f>C379/D378</f>
        <v>1395.1615199940322</v>
      </c>
      <c r="E381" s="29" t="s">
        <v>7</v>
      </c>
      <c r="F381" s="158">
        <f>(F$397-F$377)/5+F377</f>
        <v>5380</v>
      </c>
      <c r="G381" s="144">
        <f>(G$397-G$377)/5+G377</f>
        <v>4.68</v>
      </c>
      <c r="H381" s="195">
        <f t="shared" si="77"/>
        <v>1149.5726495726497</v>
      </c>
      <c r="I381" s="191">
        <f>IF(I380=1,($C379-F381)/(F380-F381),IF(I380=2,($C379-F380)/(F379-F380),IF(I380=3,($C379-F379)/(F378-F379),0)))</f>
        <v>0</v>
      </c>
      <c r="J381" s="148">
        <f>(J$397-J$377)/5+J377</f>
        <v>4920</v>
      </c>
      <c r="K381" s="144">
        <f>(K$397-K$377)/5+K377</f>
        <v>3.81</v>
      </c>
      <c r="L381" s="195">
        <f t="shared" si="72"/>
        <v>1291.3385826771653</v>
      </c>
      <c r="M381" s="191">
        <f>IF(M380=1,($C379-J381)/(J380-J381),IF(M380=2,($C379-J380)/(J379-J380),IF(M380=3,($C379-J379)/(J378-J379),0)))</f>
        <v>4.8797178501868772E-2</v>
      </c>
      <c r="N381" s="148">
        <f>(N$397-N$377)/5+N377</f>
        <v>4500</v>
      </c>
      <c r="O381" s="144">
        <f>(O$397-O$377)/5+O377</f>
        <v>3.18</v>
      </c>
      <c r="P381" s="195">
        <f t="shared" si="73"/>
        <v>1415.0943396226414</v>
      </c>
      <c r="Q381" s="191">
        <f>IF(Q380=1,($C379-N381)/(N380-N381),IF(Q380=2,($C379-N380)/(N379-N380),IF(Q380=3,($C379-N379)/(N378-N379),0)))</f>
        <v>0.10842481805846804</v>
      </c>
      <c r="R381" s="148">
        <f>(R$397-R$377)/5+R377</f>
        <v>4000</v>
      </c>
      <c r="S381" s="144">
        <f>(S$397-S$377)/5+S377</f>
        <v>2.5099999999999998</v>
      </c>
      <c r="T381" s="204">
        <f t="shared" si="74"/>
        <v>1593.6254980079682</v>
      </c>
      <c r="U381" s="191">
        <f>IF(U380=1,($C379-R381)/(R380-R381),IF(U380=2,($C379-R380)/(R379-R380),IF(U380=3,($C379-R379)/(R378-R379),0)))</f>
        <v>0.1703397612488522</v>
      </c>
      <c r="V381" s="148">
        <f>(V$397-V$377)/5+V377</f>
        <v>3500</v>
      </c>
      <c r="W381" s="144">
        <f>(W$397-W$377)/5+W377</f>
        <v>2.04</v>
      </c>
      <c r="X381" s="204">
        <f t="shared" si="75"/>
        <v>1715.686274509804</v>
      </c>
      <c r="Y381" s="191">
        <f>IF(Y380=1,($C379-V381)/(V380-V381),IF(Y380=2,($C379-V380)/(V379-V380),IF(Y380=3,($C379-V379)/(V378-V379),0)))</f>
        <v>0.22421380272619945</v>
      </c>
      <c r="Z381" s="148">
        <f>(Z$397-Z$377)/5+Z377</f>
        <v>3000</v>
      </c>
      <c r="AA381" s="144">
        <f>(AA$397-AA$377)/5+AA377</f>
        <v>1.53</v>
      </c>
      <c r="AB381" s="211">
        <f t="shared" si="76"/>
        <v>1960.7843137254902</v>
      </c>
      <c r="AC381" s="191">
        <f>IF(AC380=1,($C379-Z381)/(Z380-Z381),IF(AC380=2,($C379-Z380)/(Z379-Z380),IF(AC380=3,($C379-Z379)/(Z378-Z379),0)))</f>
        <v>0.27151783914533362</v>
      </c>
      <c r="AL381" s="23"/>
    </row>
    <row r="382" spans="1:38" x14ac:dyDescent="0.25">
      <c r="A382" s="257"/>
      <c r="B382" s="251">
        <v>4</v>
      </c>
      <c r="C382" s="34"/>
      <c r="D382" s="31">
        <f>IF(D383&gt;V$5,(1-(D383-V$5)/(Z$5-V$5))*(Y382-AC382)+AC382,IF(D383&gt;R$5,(1-(D383-R$5)/(V$5-R$5))*(U382-Y382)+Y382,IF(D383&gt;N$5,(1-(D383-N$5)/(R$5-N$5))*(Q382-U382)+U382,IF(D383&gt;J$5,(1-(D383-J$5)/(N$5-J$5))*(M382-Q382)+Q382,IF(D383&gt;F$5,(1-(D383-F$5)/(J$5-F$5))*(I382-M382)+M382,I382)))))</f>
        <v>3.9966860977149059</v>
      </c>
      <c r="E382" s="27" t="s">
        <v>6</v>
      </c>
      <c r="F382" s="95">
        <f>(F$394-F$374)/5+F378</f>
        <v>16620</v>
      </c>
      <c r="G382" s="143">
        <f>(G$394-G$374)/5+G378</f>
        <v>3.83</v>
      </c>
      <c r="H382" s="193">
        <f t="shared" si="77"/>
        <v>4339.4255874673627</v>
      </c>
      <c r="I382" s="16">
        <f>IF(I384=0,G385,IF(I384=1,(G384-G385)*I385+G385,IF(I384=2,(G383-G384)*I385+G384,IF(I384=3,(G382-G383)*I385+G383,G382))))</f>
        <v>5.1599999999999993</v>
      </c>
      <c r="J382" s="147">
        <f>(J$394-J$374)/5+J378</f>
        <v>16420</v>
      </c>
      <c r="K382" s="143">
        <f>(K$394-K$374)/5+K378</f>
        <v>3.5</v>
      </c>
      <c r="L382" s="193">
        <f t="shared" si="72"/>
        <v>4691.4285714285716</v>
      </c>
      <c r="M382" s="16">
        <f>IF(M384=0,K385,IF(M384=1,(K384-K385)*M385+K385,IF(M384=2,(K383-K384)*M385+K384,IF(M384=3,(K382-K383)*M385+K383,K382))))</f>
        <v>3.9697228974234324</v>
      </c>
      <c r="N382" s="147">
        <f>(N$394-N$374)/5+N378</f>
        <v>16160</v>
      </c>
      <c r="O382" s="143">
        <f>(O$394-O$374)/5+O378</f>
        <v>3.17</v>
      </c>
      <c r="P382" s="193">
        <f t="shared" si="73"/>
        <v>5097.791798107256</v>
      </c>
      <c r="Q382" s="16">
        <f>IF(Q384=0,O385,IF(Q384=1,(O384-O385)*Q385+O385,IF(Q384=2,(O383-O384)*Q385+O384,IF(Q384=3,(O382-O383)*Q385+O383,O382))))</f>
        <v>3.293193196790035</v>
      </c>
      <c r="R382" s="147">
        <f>(R$394-R$374)/5+R378</f>
        <v>15920</v>
      </c>
      <c r="S382" s="143">
        <f>(S$394-S$374)/5+S378</f>
        <v>2.8200000000000003</v>
      </c>
      <c r="T382" s="203">
        <f t="shared" si="74"/>
        <v>5645.3900709219852</v>
      </c>
      <c r="U382" s="16">
        <f>IF(U384=0,S385,IF(U384=1,(S384-S385)*U385+S385,IF(U384=2,(S383-S384)*U385+S384,IF(U384=3,(S382-S383)*U385+S383,S382))))</f>
        <v>2.6349251731069909</v>
      </c>
      <c r="V382" s="147">
        <f>(V$394-V$374)/5+V378</f>
        <v>15220</v>
      </c>
      <c r="W382" s="143">
        <f>(W$394-W$374)/5+W378</f>
        <v>2.63</v>
      </c>
      <c r="X382" s="203">
        <f t="shared" si="75"/>
        <v>5787.0722433460078</v>
      </c>
      <c r="Y382" s="16">
        <f>IF(Y384=0,W385,IF(Y384=1,(W384-W385)*Y385+W385,IF(Y384=2,(W383-W384)*Y385+W384,IF(Y384=3,(W382-W383)*Y385+W383,W382))))</f>
        <v>2.2308389998953868</v>
      </c>
      <c r="Z382" s="147">
        <f>(Z$394-Z$374)/5+Z378</f>
        <v>14420</v>
      </c>
      <c r="AA382" s="143">
        <f>(AA$394-AA$374)/5+AA378</f>
        <v>2.4099999999999997</v>
      </c>
      <c r="AB382" s="207">
        <f t="shared" si="76"/>
        <v>5983.4024896265564</v>
      </c>
      <c r="AC382" s="67">
        <f>IF(AC384=0,AA385,IF(AC384=1,(AA384-AA385)*AC385+AA385,IF(AC384=2,(AA383-AA384)*AC385+AA384,IF(AC384=3,(AA382-AA383)*AC385+AA383,AA382))))</f>
        <v>1.8076702085792995</v>
      </c>
      <c r="AE382" s="23">
        <v>3.75</v>
      </c>
      <c r="AF382" s="23">
        <v>3.91</v>
      </c>
      <c r="AG382" s="23">
        <f>AF382-AE382</f>
        <v>0.16000000000000014</v>
      </c>
      <c r="AH382" s="23">
        <f>AG382/AE382*100</f>
        <v>4.266666666666671</v>
      </c>
      <c r="AI382" s="23"/>
      <c r="AJ382" s="23"/>
      <c r="AK382" s="23"/>
      <c r="AL382" s="23"/>
    </row>
    <row r="383" spans="1:38" x14ac:dyDescent="0.25">
      <c r="A383" s="257"/>
      <c r="B383" s="252"/>
      <c r="C383" s="13">
        <f>C$1/(21-E$1)*(C$302-B382)</f>
        <v>4919.0082644628101</v>
      </c>
      <c r="D383" s="32">
        <f>(C383/P$1)^(1/1.3)*50+C$302+$C$2/2+$N$2/100*5</f>
        <v>34.773471234277238</v>
      </c>
      <c r="E383" s="28" t="s">
        <v>22</v>
      </c>
      <c r="F383" s="5">
        <v>14000</v>
      </c>
      <c r="G383" s="140">
        <f>(G$395-G$375)/5+G379</f>
        <v>4</v>
      </c>
      <c r="H383" s="194">
        <f t="shared" si="77"/>
        <v>3500</v>
      </c>
      <c r="I383" s="76">
        <f>$C383/I382</f>
        <v>953.29617528349047</v>
      </c>
      <c r="J383" s="57">
        <v>14000</v>
      </c>
      <c r="K383" s="140">
        <f>(K$395-K$375)/5+K379</f>
        <v>3.6700000000000004</v>
      </c>
      <c r="L383" s="194">
        <f t="shared" si="72"/>
        <v>3814.7138964577653</v>
      </c>
      <c r="M383" s="76">
        <f>$C383/M382</f>
        <v>1239.1313931900677</v>
      </c>
      <c r="N383" s="57">
        <v>14000</v>
      </c>
      <c r="O383" s="140">
        <f>(O$395-O$375)/5+O379</f>
        <v>3.3400000000000003</v>
      </c>
      <c r="P383" s="194">
        <f t="shared" si="73"/>
        <v>4191.6167664670656</v>
      </c>
      <c r="Q383" s="76">
        <f>$C383/Q382</f>
        <v>1493.6895500869798</v>
      </c>
      <c r="R383" s="57">
        <v>14000</v>
      </c>
      <c r="S383" s="140">
        <f>(S$395-S$375)/5+S379</f>
        <v>2.9899999999999998</v>
      </c>
      <c r="T383" s="201">
        <f t="shared" si="74"/>
        <v>4682.2742474916395</v>
      </c>
      <c r="U383" s="76">
        <f>$C383/U382</f>
        <v>1866.8493187844595</v>
      </c>
      <c r="V383" s="57">
        <v>14000</v>
      </c>
      <c r="W383" s="140">
        <f>(W$395-W$375)/5+W379</f>
        <v>2.79</v>
      </c>
      <c r="X383" s="201">
        <f t="shared" si="75"/>
        <v>5017.9211469534048</v>
      </c>
      <c r="Y383" s="76">
        <f>$C383/Y382</f>
        <v>2205.0037069880359</v>
      </c>
      <c r="Z383" s="57">
        <v>14000</v>
      </c>
      <c r="AA383" s="140">
        <f>(AA$395-AA$375)/5+AA379</f>
        <v>2.5399999999999996</v>
      </c>
      <c r="AB383" s="209">
        <f t="shared" si="76"/>
        <v>5511.8110236220482</v>
      </c>
      <c r="AC383" s="76">
        <f>$C383/AC382</f>
        <v>2721.1867746212411</v>
      </c>
      <c r="AE383">
        <v>35.5</v>
      </c>
      <c r="AL383" s="23"/>
    </row>
    <row r="384" spans="1:38" x14ac:dyDescent="0.25">
      <c r="A384" s="257"/>
      <c r="B384" s="252"/>
      <c r="C384" s="13"/>
      <c r="D384" s="39">
        <f>IF(AND(D383&lt;F$5,C383&lt;F385),C383/F385*100,IF(AND(D383&lt;J$5,C383&lt;J385),C383/(F385-((D383-F$5)/(J$5-F$5))*(F385-J385))*100,IF(AND(D383&lt;N$5,C383&lt;N385),C383/(J385-((D383-J$5)/(N$5-J$5))*(J385-N385))*100,IF(AND(D383&lt;R$5,C383&lt;R385),C383/(N385-((D383-N$5)/(R$5-N$5))*(N385-R385))*100,IF(AND(D383&lt;V$5,C387&lt;V385),C383/(R385-((D383-R$5)/(V$5-R$5))*(R385-V385))*100,100)))))</f>
        <v>100</v>
      </c>
      <c r="E384" s="28" t="s">
        <v>23</v>
      </c>
      <c r="F384" s="5">
        <v>11200</v>
      </c>
      <c r="G384" s="140">
        <f>(G$396-G$376)/5+G380</f>
        <v>4.29</v>
      </c>
      <c r="H384" s="194">
        <f t="shared" si="77"/>
        <v>2610.7226107226106</v>
      </c>
      <c r="I384" s="190">
        <f>IF($C383&gt;F383,3,IF($C383&gt;F384,2,IF($C383&gt;F385,1,0)))</f>
        <v>0</v>
      </c>
      <c r="J384" s="57">
        <v>11200</v>
      </c>
      <c r="K384" s="140">
        <f>(K$396-K$376)/5+K380</f>
        <v>3.9599999999999995</v>
      </c>
      <c r="L384" s="194">
        <f t="shared" si="72"/>
        <v>2828.2828282828286</v>
      </c>
      <c r="M384" s="190">
        <f>IF($C383&gt;J383,3,IF($C383&gt;J384,2,IF($C383&gt;J385,1,0)))</f>
        <v>1</v>
      </c>
      <c r="N384" s="57">
        <v>11200</v>
      </c>
      <c r="O384" s="140">
        <f>(O$396-O$376)/5+O380</f>
        <v>3.6299999999999994</v>
      </c>
      <c r="P384" s="194">
        <f t="shared" si="73"/>
        <v>3085.3994490358132</v>
      </c>
      <c r="Q384" s="190">
        <f>IF($C383&gt;N383,3,IF($C383&gt;N384,2,IF($C383&gt;N385,1,0)))</f>
        <v>1</v>
      </c>
      <c r="R384" s="57">
        <v>11200</v>
      </c>
      <c r="S384" s="140">
        <f>(S$396-S$376)/5+S380</f>
        <v>3.28</v>
      </c>
      <c r="T384" s="201">
        <f t="shared" si="74"/>
        <v>3414.6341463414637</v>
      </c>
      <c r="U384" s="190">
        <f>IF($C383&gt;R383,3,IF($C383&gt;R384,2,IF($C383&gt;R385,1,0)))</f>
        <v>1</v>
      </c>
      <c r="V384" s="57">
        <v>11200</v>
      </c>
      <c r="W384" s="140">
        <f>(W$396-W$376)/5+W380</f>
        <v>3.01</v>
      </c>
      <c r="X384" s="201">
        <f t="shared" si="75"/>
        <v>3720.9302325581398</v>
      </c>
      <c r="Y384" s="190">
        <f>IF($C383&gt;V383,3,IF($C383&gt;V384,2,IF($C383&gt;V385,1,0)))</f>
        <v>1</v>
      </c>
      <c r="Z384" s="57">
        <v>11200</v>
      </c>
      <c r="AA384" s="140">
        <f>(AA$396-AA$376)/5+AA380</f>
        <v>2.6899999999999995</v>
      </c>
      <c r="AB384" s="209">
        <f t="shared" si="76"/>
        <v>4163.5687732342012</v>
      </c>
      <c r="AC384" s="189">
        <f>IF($C383&gt;Z383,3,IF($C383&gt;Z384,2,IF($C383&gt;Z385,1,0)))</f>
        <v>1</v>
      </c>
      <c r="AE384">
        <v>5226</v>
      </c>
      <c r="AL384" s="23"/>
    </row>
    <row r="385" spans="1:38" ht="15.75" thickBot="1" x14ac:dyDescent="0.3">
      <c r="A385" s="257"/>
      <c r="B385" s="253"/>
      <c r="C385" s="35"/>
      <c r="D385" s="33">
        <f>C383/D382</f>
        <v>1230.7717304281764</v>
      </c>
      <c r="E385" s="29" t="s">
        <v>7</v>
      </c>
      <c r="F385" s="158">
        <f>(F$397-F$377)/5+F381</f>
        <v>5160</v>
      </c>
      <c r="G385" s="144">
        <f>(G$397-G$377)/5+G381</f>
        <v>5.1599999999999993</v>
      </c>
      <c r="H385" s="195">
        <f t="shared" si="77"/>
        <v>1000.0000000000001</v>
      </c>
      <c r="I385" s="191">
        <f>IF(I384=1,($C383-F385)/(F384-F385),IF(I384=2,($C383-F384)/(F383-F384),IF(I384=3,($C383-F383)/(F382-F383),0)))</f>
        <v>0</v>
      </c>
      <c r="J385" s="148">
        <f>(J$397-J$377)/5+J381</f>
        <v>4740</v>
      </c>
      <c r="K385" s="144">
        <f>(K$397-K$377)/5+K381</f>
        <v>3.97</v>
      </c>
      <c r="L385" s="195">
        <f t="shared" si="72"/>
        <v>1193.9546599496221</v>
      </c>
      <c r="M385" s="191">
        <f>IF(M384=1,($C383-J385)/(J384-J385),IF(M384=2,($C383-J384)/(J383-J384),IF(M384=3,($C383-J383)/(J382-J383),0)))</f>
        <v>2.7710257656781746E-2</v>
      </c>
      <c r="N385" s="148">
        <f>(N$397-N$377)/5+N381</f>
        <v>4300</v>
      </c>
      <c r="O385" s="144">
        <f>(O$397-O$377)/5+O381</f>
        <v>3.2600000000000002</v>
      </c>
      <c r="P385" s="195">
        <f t="shared" si="73"/>
        <v>1319.0184049079753</v>
      </c>
      <c r="Q385" s="191">
        <f>IF(Q384=1,($C383-N385)/(N384-N385),IF(Q384=2,($C383-N384)/(N383-N384),IF(Q384=3,($C383-N383)/(N382-N383),0)))</f>
        <v>8.9711342675769579E-2</v>
      </c>
      <c r="R385" s="148">
        <f>(R$397-R$377)/5+R381</f>
        <v>3800</v>
      </c>
      <c r="S385" s="144">
        <f>(S$397-S$377)/5+S381</f>
        <v>2.5199999999999996</v>
      </c>
      <c r="T385" s="204">
        <f t="shared" si="74"/>
        <v>1507.9365079365082</v>
      </c>
      <c r="U385" s="191">
        <f>IF(U384=1,($C383-R385)/(R384-R385),IF(U384=2,($C383-R384)/(R383-R384),IF(U384=3,($C383-R383)/(R382-R383),0)))</f>
        <v>0.15121733303551488</v>
      </c>
      <c r="V385" s="148">
        <f>(V$397-V$377)/5+V381</f>
        <v>3300</v>
      </c>
      <c r="W385" s="144">
        <f>(W$397-W$377)/5+W381</f>
        <v>2.0300000000000002</v>
      </c>
      <c r="X385" s="204">
        <f t="shared" si="75"/>
        <v>1625.6157635467978</v>
      </c>
      <c r="Y385" s="191">
        <f>IF(Y384=1,($C383-V385)/(V384-V385),IF(Y384=2,($C383-V384)/(V383-V384),IF(Y384=3,($C383-V383)/(V382-V383),0)))</f>
        <v>0.2049377549952924</v>
      </c>
      <c r="Z385" s="148">
        <f>(Z$397-Z$377)/5+Z381</f>
        <v>2800</v>
      </c>
      <c r="AA385" s="144">
        <f>(AA$397-AA$377)/5+AA381</f>
        <v>1.51</v>
      </c>
      <c r="AB385" s="211">
        <f t="shared" si="76"/>
        <v>1854.3046357615895</v>
      </c>
      <c r="AC385" s="191">
        <f>IF(AC384=1,($C383-Z385)/(Z384-Z385),IF(AC384=2,($C383-Z384)/(Z383-Z384),IF(AC384=3,($C383-Z383)/(Z382-Z383),0)))</f>
        <v>0.25226288862652502</v>
      </c>
      <c r="AE385">
        <v>1395</v>
      </c>
      <c r="AF385">
        <v>1338</v>
      </c>
      <c r="AG385">
        <f>AE385-AF385</f>
        <v>57</v>
      </c>
      <c r="AH385" s="23">
        <f>AG385/AE385*100</f>
        <v>4.086021505376344</v>
      </c>
      <c r="AI385">
        <f>AF385*24</f>
        <v>32112</v>
      </c>
      <c r="AL385" s="23"/>
    </row>
    <row r="386" spans="1:38" x14ac:dyDescent="0.25">
      <c r="A386" s="257"/>
      <c r="B386" s="251">
        <v>5</v>
      </c>
      <c r="C386" s="34"/>
      <c r="D386" s="31">
        <f>IF(D387&gt;V$5,(1-(D387-V$5)/(Z$5-V$5))*(Y386-AC386)+AC386,IF(D387&gt;R$5,(1-(D387-R$5)/(V$5-R$5))*(U386-Y386)+Y386,IF(D387&gt;N$5,(1-(D387-N$5)/(R$5-N$5))*(Q386-U386)+U386,IF(D387&gt;J$5,(1-(D387-J$5)/(N$5-J$5))*(M386-Q386)+Q386,IF(D387&gt;F$5,(1-(D387-F$5)/(J$5-F$5))*(I386-M386)+M386,I386)))))</f>
        <v>4.2730233948664917</v>
      </c>
      <c r="E386" s="27" t="s">
        <v>6</v>
      </c>
      <c r="F386" s="95">
        <f>(F$394-F$374)/5+F382</f>
        <v>16680</v>
      </c>
      <c r="G386" s="143">
        <f>(G$394-G$374)/5+G382</f>
        <v>4.12</v>
      </c>
      <c r="H386" s="193">
        <f t="shared" si="77"/>
        <v>4048.5436893203882</v>
      </c>
      <c r="I386" s="16">
        <f>IF(I388=0,G389,IF(I388=1,(G388-G389)*I389+G389,IF(I388=2,(G387-G388)*I389+G388,IF(I388=3,(G386-G387)*I389+G387,G386))))</f>
        <v>5.6399999999999988</v>
      </c>
      <c r="J386" s="147">
        <f>(J$394-J$374)/5+J382</f>
        <v>16480</v>
      </c>
      <c r="K386" s="143">
        <f>(K$394-K$374)/5+K382</f>
        <v>3.75</v>
      </c>
      <c r="L386" s="193">
        <f t="shared" si="72"/>
        <v>4394.666666666667</v>
      </c>
      <c r="M386" s="16">
        <f>IF(M388=0,K389,IF(M388=1,(K388-K389)*M389+K389,IF(M388=2,(K387-K388)*M389+K388,IF(M388=3,(K386-K387)*M389+K387,K386))))</f>
        <v>4.130854326396495</v>
      </c>
      <c r="N386" s="147">
        <f>(N$394-N$374)/5+N382</f>
        <v>16240</v>
      </c>
      <c r="O386" s="143">
        <f>(O$394-O$374)/5+O382</f>
        <v>3.38</v>
      </c>
      <c r="P386" s="193">
        <f t="shared" si="73"/>
        <v>4804.7337278106506</v>
      </c>
      <c r="Q386" s="16">
        <f>IF(Q388=0,O389,IF(Q388=1,(O388-O389)*Q389+O389,IF(Q388=2,(O387-O388)*Q389+O388,IF(Q388=3,(O386-O387)*Q389+O387,O386))))</f>
        <v>3.3781876382260507</v>
      </c>
      <c r="R386" s="147">
        <f>(R$394-R$374)/5+R382</f>
        <v>15980</v>
      </c>
      <c r="S386" s="143">
        <f>(S$394-S$374)/5+S382</f>
        <v>2.9800000000000004</v>
      </c>
      <c r="T386" s="203">
        <f t="shared" si="74"/>
        <v>5362.4161073825499</v>
      </c>
      <c r="U386" s="16">
        <f>IF(U388=0,S389,IF(U388=1,(S388-S389)*U389+S389,IF(U388=2,(S387-S388)*U389+S388,IF(U388=3,(S386-S387)*U389+S387,S386))))</f>
        <v>2.6551152675076115</v>
      </c>
      <c r="V386" s="147">
        <f>(V$394-V$374)/5+V382</f>
        <v>15280</v>
      </c>
      <c r="W386" s="143">
        <f>(W$394-W$374)/5+W382</f>
        <v>2.7199999999999998</v>
      </c>
      <c r="X386" s="203">
        <f t="shared" si="75"/>
        <v>5617.6470588235297</v>
      </c>
      <c r="Y386" s="16">
        <f>IF(Y388=0,W389,IF(Y388=1,(W388-W389)*Y389+W389,IF(Y388=2,(W387-W388)*Y389+W388,IF(Y388=3,(W386-W387)*Y389+W387,W386))))</f>
        <v>2.2290072441587596</v>
      </c>
      <c r="Z386" s="147">
        <f>(Z$394-Z$374)/5+Z382</f>
        <v>14480</v>
      </c>
      <c r="AA386" s="143">
        <f>(AA$394-AA$374)/5+AA382</f>
        <v>2.4399999999999995</v>
      </c>
      <c r="AB386" s="207">
        <f t="shared" si="76"/>
        <v>5934.426229508198</v>
      </c>
      <c r="AC386" s="67">
        <f>IF(AC388=0,AA389,IF(AC388=1,(AA388-AA389)*AC389+AA389,IF(AC388=2,(AA387-AA388)*AC389+AA388,IF(AC388=3,(AA386-AA387)*AC389+AA387,AA386))))</f>
        <v>1.7870574668460502</v>
      </c>
      <c r="AE386" s="23">
        <v>3.75</v>
      </c>
      <c r="AF386" s="23">
        <v>4.07</v>
      </c>
      <c r="AG386" s="23">
        <f>AF386-AE386</f>
        <v>0.32000000000000028</v>
      </c>
      <c r="AH386" s="23">
        <f>AG386/AE386*100</f>
        <v>8.5333333333333421</v>
      </c>
      <c r="AI386" s="23"/>
      <c r="AJ386" s="23"/>
      <c r="AK386" s="23"/>
      <c r="AL386" s="23"/>
    </row>
    <row r="387" spans="1:38" x14ac:dyDescent="0.25">
      <c r="A387" s="257"/>
      <c r="B387" s="252"/>
      <c r="C387" s="13">
        <f>C$1/(21-E$1)*(C$302-B386)</f>
        <v>4611.5702479338843</v>
      </c>
      <c r="D387" s="32">
        <f>(C387/P$1)^(1/1.3)*50+C$302+$C$2/2+$N$2/100*5</f>
        <v>34.05794999809045</v>
      </c>
      <c r="E387" s="28" t="s">
        <v>22</v>
      </c>
      <c r="F387" s="5">
        <v>14000</v>
      </c>
      <c r="G387" s="140">
        <f>(G$395-G$375)/5+G383</f>
        <v>4.3</v>
      </c>
      <c r="H387" s="194">
        <f t="shared" si="77"/>
        <v>3255.8139534883721</v>
      </c>
      <c r="I387" s="76">
        <f>$C387/I386</f>
        <v>817.65429927905768</v>
      </c>
      <c r="J387" s="57">
        <v>14000</v>
      </c>
      <c r="K387" s="140">
        <f>(K$395-K$375)/5+K383</f>
        <v>3.9300000000000006</v>
      </c>
      <c r="L387" s="194">
        <f t="shared" si="72"/>
        <v>3562.3409669211192</v>
      </c>
      <c r="M387" s="76">
        <f>$C387/M386</f>
        <v>1116.3720343430111</v>
      </c>
      <c r="N387" s="57">
        <v>14000</v>
      </c>
      <c r="O387" s="140">
        <f>(O$395-O$375)/5+O383</f>
        <v>3.5600000000000005</v>
      </c>
      <c r="P387" s="194">
        <f t="shared" si="73"/>
        <v>3932.5842696629206</v>
      </c>
      <c r="Q387" s="76">
        <f>$C387/Q386</f>
        <v>1365.1018657908255</v>
      </c>
      <c r="R387" s="57">
        <v>14000</v>
      </c>
      <c r="S387" s="140">
        <f>(S$395-S$375)/5+S383</f>
        <v>3.1599999999999997</v>
      </c>
      <c r="T387" s="201">
        <f t="shared" si="74"/>
        <v>4430.3797468354433</v>
      </c>
      <c r="U387" s="76">
        <f>$C387/U386</f>
        <v>1736.8625401573697</v>
      </c>
      <c r="V387" s="57">
        <v>14000</v>
      </c>
      <c r="W387" s="140">
        <f>(W$395-W$375)/5+W383</f>
        <v>2.91</v>
      </c>
      <c r="X387" s="201">
        <f t="shared" si="75"/>
        <v>4810.9965635738827</v>
      </c>
      <c r="Y387" s="76">
        <f>$C387/Y386</f>
        <v>2068.8897535074266</v>
      </c>
      <c r="Z387" s="57">
        <v>14000</v>
      </c>
      <c r="AA387" s="140">
        <f>(AA$395-AA$375)/5+AA383</f>
        <v>2.6099999999999994</v>
      </c>
      <c r="AB387" s="209">
        <f t="shared" si="76"/>
        <v>5363.9846743295029</v>
      </c>
      <c r="AC387" s="76">
        <f>$C387/AC386</f>
        <v>2580.5383058401435</v>
      </c>
      <c r="AE387">
        <v>35.5</v>
      </c>
      <c r="AF387" s="23"/>
      <c r="AI387" s="23"/>
      <c r="AL387" s="23"/>
    </row>
    <row r="388" spans="1:38" x14ac:dyDescent="0.25">
      <c r="A388" s="257"/>
      <c r="B388" s="252"/>
      <c r="C388" s="13"/>
      <c r="D388" s="39">
        <f>IF(AND(D387&lt;F$5,C387&lt;F389),C387/F389*100,IF(AND(D387&lt;J$5,C387&lt;J389),C387/(F389-((D387-F$5)/(J$5-F$5))*(F389-J389))*100,IF(AND(D387&lt;N$5,C387&lt;N389),C387/(J389-((D387-J$5)/(N$5-J$5))*(J389-N389))*100,IF(AND(D387&lt;R$5,C387&lt;R389),C387/(N389-((D387-N$5)/(R$5-N$5))*(N389-R389))*100,IF(AND(D387&lt;V$5,C391&lt;V389),C387/(R389-((D387-R$5)/(V$5-R$5))*(R389-V389))*100,100)))))</f>
        <v>100</v>
      </c>
      <c r="E388" s="28" t="s">
        <v>23</v>
      </c>
      <c r="F388" s="5">
        <v>11200</v>
      </c>
      <c r="G388" s="140">
        <f>(G$396-G$376)/5+G384</f>
        <v>4.6100000000000003</v>
      </c>
      <c r="H388" s="194">
        <f t="shared" si="77"/>
        <v>2429.5010845986985</v>
      </c>
      <c r="I388" s="190">
        <f>IF($C387&gt;F387,3,IF($C387&gt;F388,2,IF($C387&gt;F389,1,0)))</f>
        <v>0</v>
      </c>
      <c r="J388" s="57">
        <v>11200</v>
      </c>
      <c r="K388" s="140">
        <f>(K$396-K$376)/5+K384</f>
        <v>4.2399999999999993</v>
      </c>
      <c r="L388" s="194">
        <f t="shared" si="72"/>
        <v>2641.5094339622647</v>
      </c>
      <c r="M388" s="190">
        <f>IF($C387&gt;J387,3,IF($C387&gt;J388,2,IF($C387&gt;J389,1,0)))</f>
        <v>1</v>
      </c>
      <c r="N388" s="57">
        <v>11200</v>
      </c>
      <c r="O388" s="140">
        <f>(O$396-O$376)/5+O384</f>
        <v>3.8699999999999992</v>
      </c>
      <c r="P388" s="194">
        <f t="shared" si="73"/>
        <v>2894.0568475452201</v>
      </c>
      <c r="Q388" s="190">
        <f>IF($C387&gt;N387,3,IF($C387&gt;N388,2,IF($C387&gt;N389,1,0)))</f>
        <v>1</v>
      </c>
      <c r="R388" s="57">
        <v>11200</v>
      </c>
      <c r="S388" s="140">
        <f>(S$396-S$376)/5+S384</f>
        <v>3.4699999999999998</v>
      </c>
      <c r="T388" s="201">
        <f t="shared" si="74"/>
        <v>3227.6657060518733</v>
      </c>
      <c r="U388" s="190">
        <f>IF($C387&gt;R387,3,IF($C387&gt;R388,2,IF($C387&gt;R389,1,0)))</f>
        <v>1</v>
      </c>
      <c r="V388" s="57">
        <v>11200</v>
      </c>
      <c r="W388" s="140">
        <f>(W$396-W$376)/5+W384</f>
        <v>3.1399999999999997</v>
      </c>
      <c r="X388" s="201">
        <f t="shared" si="75"/>
        <v>3566.8789808917199</v>
      </c>
      <c r="Y388" s="190">
        <f>IF($C387&gt;V387,3,IF($C387&gt;V388,2,IF($C387&gt;V389,1,0)))</f>
        <v>1</v>
      </c>
      <c r="Z388" s="57">
        <v>11200</v>
      </c>
      <c r="AA388" s="140">
        <f>(AA$396-AA$376)/5+AA384</f>
        <v>2.7599999999999993</v>
      </c>
      <c r="AB388" s="209">
        <f t="shared" si="76"/>
        <v>4057.9710144927544</v>
      </c>
      <c r="AC388" s="189">
        <f>IF($C387&gt;Z387,3,IF($C387&gt;Z388,2,IF($C387&gt;Z389,1,0)))</f>
        <v>1</v>
      </c>
      <c r="AE388">
        <v>5226</v>
      </c>
      <c r="AF388" s="23"/>
      <c r="AI388" s="23"/>
      <c r="AL388" s="23"/>
    </row>
    <row r="389" spans="1:38" ht="15.75" thickBot="1" x14ac:dyDescent="0.3">
      <c r="A389" s="257"/>
      <c r="B389" s="253"/>
      <c r="C389" s="35"/>
      <c r="D389" s="33">
        <f>C387/D386</f>
        <v>1079.2288788950032</v>
      </c>
      <c r="E389" s="29" t="s">
        <v>7</v>
      </c>
      <c r="F389" s="158">
        <f>(F$397-F$377)/5+F385</f>
        <v>4940</v>
      </c>
      <c r="G389" s="144">
        <f>(G$397-G$377)/5+G385</f>
        <v>5.6399999999999988</v>
      </c>
      <c r="H389" s="195">
        <f t="shared" si="77"/>
        <v>875.88652482269526</v>
      </c>
      <c r="I389" s="191">
        <f>IF(I388=1,($C387-F389)/(F388-F389),IF(I388=2,($C387-F388)/(F387-F388),IF(I388=3,($C387-F387)/(F386-F387),0)))</f>
        <v>0</v>
      </c>
      <c r="J389" s="148">
        <f>(J$397-J$377)/5+J385</f>
        <v>4560</v>
      </c>
      <c r="K389" s="144">
        <f>(K$397-K$377)/5+K385</f>
        <v>4.13</v>
      </c>
      <c r="L389" s="195">
        <f t="shared" si="72"/>
        <v>1104.1162227602906</v>
      </c>
      <c r="M389" s="191">
        <f>IF(M388=1,($C387-J389)/(J388-J389),IF(M388=2,($C387-J388)/(J387-J388),IF(M388=3,($C387-J387)/(J386-J387),0)))</f>
        <v>7.7666036045006435E-3</v>
      </c>
      <c r="N389" s="148">
        <f>(N$397-N$377)/5+N385</f>
        <v>4100</v>
      </c>
      <c r="O389" s="144">
        <f>(O$397-O$377)/5+O385</f>
        <v>3.3400000000000003</v>
      </c>
      <c r="P389" s="195">
        <f t="shared" si="73"/>
        <v>1227.5449101796405</v>
      </c>
      <c r="Q389" s="191">
        <f>IF(Q388=1,($C387-N389)/(N388-N389),IF(Q388=2,($C387-N388)/(N387-N388),IF(Q388=3,($C387-N387)/(N386-N387),0)))</f>
        <v>7.2052147596321725E-2</v>
      </c>
      <c r="R389" s="148">
        <f>(R$397-R$377)/5+R385</f>
        <v>3600</v>
      </c>
      <c r="S389" s="144">
        <f>(S$397-S$377)/5+S385</f>
        <v>2.5299999999999994</v>
      </c>
      <c r="T389" s="204">
        <f t="shared" si="74"/>
        <v>1422.9249011857712</v>
      </c>
      <c r="U389" s="191">
        <f>IF(U388=1,($C387-R389)/(R388-R389),IF(U388=2,($C387-R388)/(R387-R388),IF(U388=3,($C387-R387)/(R386-R387),0)))</f>
        <v>0.13310134841235319</v>
      </c>
      <c r="V389" s="148">
        <f>(V$397-V$377)/5+V385</f>
        <v>3100</v>
      </c>
      <c r="W389" s="144">
        <f>(W$397-W$377)/5+W385</f>
        <v>2.0200000000000005</v>
      </c>
      <c r="X389" s="204">
        <f t="shared" si="75"/>
        <v>1534.6534653465344</v>
      </c>
      <c r="Y389" s="191">
        <f>IF(Y388=1,($C387-V389)/(V388-V389),IF(Y388=2,($C387-V388)/(V387-V388),IF(Y388=3,($C387-V387)/(V386-V387),0)))</f>
        <v>0.18661361085603509</v>
      </c>
      <c r="Z389" s="148">
        <f>(Z$397-Z$377)/5+Z385</f>
        <v>2600</v>
      </c>
      <c r="AA389" s="144">
        <f>(AA$397-AA$377)/5+AA385</f>
        <v>1.49</v>
      </c>
      <c r="AB389" s="211">
        <f t="shared" si="76"/>
        <v>1744.9664429530201</v>
      </c>
      <c r="AC389" s="191">
        <f>IF(AC388=1,($C387-Z389)/(Z388-Z389),IF(AC388=2,($C387-Z388)/(Z387-Z388),IF(AC388=3,($C387-Z387)/(Z386-Z387),0)))</f>
        <v>0.23390351720161445</v>
      </c>
      <c r="AE389">
        <v>1395</v>
      </c>
      <c r="AF389">
        <v>1283</v>
      </c>
      <c r="AG389">
        <f>AE389-AF389</f>
        <v>112</v>
      </c>
      <c r="AH389" s="23">
        <f>AG389/AE389*100</f>
        <v>8.0286738351254474</v>
      </c>
      <c r="AI389">
        <f>AF389*24</f>
        <v>30792</v>
      </c>
      <c r="AL389" s="23"/>
    </row>
    <row r="390" spans="1:38" x14ac:dyDescent="0.25">
      <c r="A390" s="257"/>
      <c r="B390" s="251">
        <v>6</v>
      </c>
      <c r="C390" s="34"/>
      <c r="D390" s="31">
        <f>IF(D391&gt;V$5,(1-(D391-V$5)/(Z$5-V$5))*(Y390-AC390)+AC390,IF(D391&gt;R$5,(1-(D391-R$5)/(V$5-R$5))*(U390-Y390)+Y390,IF(D391&gt;N$5,(1-(D391-N$5)/(R$5-N$5))*(Q390-U390)+U390,IF(D391&gt;J$5,(1-(D391-J$5)/(N$5-J$5))*(M390-Q390)+Q390,IF(D391&gt;F$5,(1-(D391-F$5)/(J$5-F$5))*(I390-M390)+M390,I390)))))</f>
        <v>4.5953672732012061</v>
      </c>
      <c r="E390" s="27" t="s">
        <v>6</v>
      </c>
      <c r="F390" s="95">
        <f>(F$394-F$374)/5+F386</f>
        <v>16740</v>
      </c>
      <c r="G390" s="143">
        <f>(G$394-G$374)/5+G386</f>
        <v>4.41</v>
      </c>
      <c r="H390" s="193">
        <f t="shared" si="77"/>
        <v>3795.9183673469388</v>
      </c>
      <c r="I390" s="16">
        <f>IF(I392=0,G393,IF(I392=1,(G392-G393)*I393+G393,IF(I392=2,(G391-G392)*I393+G392,IF(I392=3,(G390-G391)*I393+G391,G390))))</f>
        <v>6.1199999999999983</v>
      </c>
      <c r="J390" s="147">
        <f>(J$394-J$374)/5+J386</f>
        <v>16540</v>
      </c>
      <c r="K390" s="143">
        <f>(K$394-K$374)/5+K386</f>
        <v>4</v>
      </c>
      <c r="L390" s="193">
        <f t="shared" si="72"/>
        <v>4135</v>
      </c>
      <c r="M390" s="16">
        <f>IF(M392=0,K393,IF(M392=1,(K392-K393)*M393+K393,IF(M392=2,(K391-K392)*M393+K392,IF(M392=3,(K390-K391)*M393+K391,K390))))</f>
        <v>4.29</v>
      </c>
      <c r="N390" s="147">
        <f>(N$394-N$374)/5+N386</f>
        <v>16320</v>
      </c>
      <c r="O390" s="143">
        <f>(O$394-O$374)/5+O386</f>
        <v>3.59</v>
      </c>
      <c r="P390" s="193">
        <f t="shared" si="73"/>
        <v>4545.9610027855151</v>
      </c>
      <c r="Q390" s="16">
        <f>IF(Q392=0,O393,IF(Q392=1,(O392-O393)*Q393+O393,IF(Q392=2,(O391-O392)*Q393+O392,IF(Q392=3,(O390-O391)*Q393+O391,O390))))</f>
        <v>3.4581987999547157</v>
      </c>
      <c r="R390" s="147">
        <f>(R$394-R$374)/5+R386</f>
        <v>16040</v>
      </c>
      <c r="S390" s="143">
        <f>(S$394-S$374)/5+S386</f>
        <v>3.1400000000000006</v>
      </c>
      <c r="T390" s="203">
        <f t="shared" si="74"/>
        <v>5108.2802547770689</v>
      </c>
      <c r="U390" s="16">
        <f>IF(U392=0,S393,IF(U392=1,(S392-S393)*U393+S393,IF(U392=2,(S391-S392)*U393+S392,IF(U392=3,(S390-S391)*U393+S391,S390))))</f>
        <v>2.6698241152786597</v>
      </c>
      <c r="V390" s="147">
        <f>(V$394-V$374)/5+V386</f>
        <v>15340</v>
      </c>
      <c r="W390" s="143">
        <f>(W$394-W$374)/5+W386</f>
        <v>2.8099999999999996</v>
      </c>
      <c r="X390" s="203">
        <f t="shared" si="75"/>
        <v>5459.0747330960858</v>
      </c>
      <c r="Y390" s="16">
        <f>IF(Y392=0,W393,IF(Y392=1,(W392-W393)*Y393+W393,IF(Y392=2,(W391-W392)*Y393+W392,IF(Y392=3,(W390-W391)*Y393+W391,W390))))</f>
        <v>2.2231574230807531</v>
      </c>
      <c r="Z390" s="147">
        <f>(Z$394-Z$374)/5+Z386</f>
        <v>14540</v>
      </c>
      <c r="AA390" s="143">
        <f>(AA$394-AA$374)/5+AA386</f>
        <v>2.4699999999999993</v>
      </c>
      <c r="AB390" s="207">
        <f t="shared" si="76"/>
        <v>5886.6396761133619</v>
      </c>
      <c r="AC390" s="67">
        <f>IF(AC392=0,AA393,IF(AC392=1,(AA392-AA393)*AC393+AA393,IF(AC392=2,(AA391-AA392)*AC393+AA392,IF(AC392=3,(AA390-AA391)*AC393+AA391,AA390))))</f>
        <v>1.7642749812171297</v>
      </c>
      <c r="AE390" s="23">
        <v>3.75</v>
      </c>
      <c r="AF390" s="23">
        <v>4.24</v>
      </c>
      <c r="AG390" s="23">
        <f>AF390-AE390</f>
        <v>0.49000000000000021</v>
      </c>
      <c r="AH390" s="23">
        <f>AG390/AE390*100</f>
        <v>13.066666666666674</v>
      </c>
      <c r="AI390" s="23"/>
      <c r="AJ390" s="23"/>
      <c r="AK390" s="23"/>
      <c r="AL390" s="23"/>
    </row>
    <row r="391" spans="1:38" x14ac:dyDescent="0.25">
      <c r="A391" s="257"/>
      <c r="B391" s="252"/>
      <c r="C391" s="13">
        <f>C$1/(21-E$1)*(C$302-B390)</f>
        <v>4304.1322314049585</v>
      </c>
      <c r="D391" s="32">
        <f>(C391/P$1)^(1/1.3)*50+C$302+$C$2/2+$N$2/100*5</f>
        <v>33.331326375949693</v>
      </c>
      <c r="E391" s="28" t="s">
        <v>22</v>
      </c>
      <c r="F391" s="5">
        <v>14000</v>
      </c>
      <c r="G391" s="140">
        <f>(G$395-G$375)/5+G387</f>
        <v>4.5999999999999996</v>
      </c>
      <c r="H391" s="194">
        <f t="shared" si="77"/>
        <v>3043.4782608695655</v>
      </c>
      <c r="I391" s="76">
        <f>$C391/I390</f>
        <v>703.2895802949281</v>
      </c>
      <c r="J391" s="57">
        <v>14000</v>
      </c>
      <c r="K391" s="140">
        <f>(K$395-K$375)/5+K387</f>
        <v>4.1900000000000004</v>
      </c>
      <c r="L391" s="194">
        <f t="shared" si="72"/>
        <v>3341.2887828162288</v>
      </c>
      <c r="M391" s="76">
        <f>$C391/M390</f>
        <v>1003.2942264347222</v>
      </c>
      <c r="N391" s="57">
        <v>14000</v>
      </c>
      <c r="O391" s="140">
        <f>(O$395-O$375)/5+O387</f>
        <v>3.7800000000000007</v>
      </c>
      <c r="P391" s="194">
        <f t="shared" si="73"/>
        <v>3703.703703703703</v>
      </c>
      <c r="Q391" s="76">
        <f>$C391/Q390</f>
        <v>1244.6167731772159</v>
      </c>
      <c r="R391" s="57">
        <v>14000</v>
      </c>
      <c r="S391" s="140">
        <f>(S$395-S$375)/5+S387</f>
        <v>3.3299999999999996</v>
      </c>
      <c r="T391" s="201">
        <f t="shared" si="74"/>
        <v>4204.2042042042049</v>
      </c>
      <c r="U391" s="76">
        <f>$C391/U390</f>
        <v>1612.1407424457695</v>
      </c>
      <c r="V391" s="57">
        <v>14000</v>
      </c>
      <c r="W391" s="140">
        <f>(W$395-W$375)/5+W387</f>
        <v>3.0300000000000002</v>
      </c>
      <c r="X391" s="201">
        <f t="shared" si="75"/>
        <v>4620.4620462046205</v>
      </c>
      <c r="Y391" s="76">
        <f>$C391/Y390</f>
        <v>1936.0447383165888</v>
      </c>
      <c r="Z391" s="57">
        <v>14000</v>
      </c>
      <c r="AA391" s="140">
        <f>(AA$395-AA$375)/5+AA387</f>
        <v>2.6799999999999993</v>
      </c>
      <c r="AB391" s="209">
        <f t="shared" si="76"/>
        <v>5223.8805970149269</v>
      </c>
      <c r="AC391" s="76">
        <f>$C391/AC390</f>
        <v>2439.6039603960398</v>
      </c>
      <c r="AE391">
        <v>35.5</v>
      </c>
      <c r="AL391" s="23"/>
    </row>
    <row r="392" spans="1:38" x14ac:dyDescent="0.25">
      <c r="A392" s="257"/>
      <c r="B392" s="252"/>
      <c r="C392" s="13"/>
      <c r="D392" s="39">
        <f>IF(AND(D391&lt;F$5,C391&lt;F393),C391/F393*100,IF(AND(D391&lt;J$5,C391&lt;J393),C391/(F393-((D391-F$5)/(J$5-F$5))*(F393-J393))*100,IF(AND(D391&lt;N$5,C391&lt;N393),C391/(J393-((D391-J$5)/(N$5-J$5))*(J393-N393))*100,IF(AND(D391&lt;R$5,C391&lt;R393),C391/(N393-((D391-N$5)/(R$5-N$5))*(N393-R393))*100,IF(AND(D391&lt;V$5,C395&lt;V393),C391/(R393-((D391-R$5)/(V$5-R$5))*(R393-V393))*100,100)))))</f>
        <v>97.011255468146558</v>
      </c>
      <c r="E392" s="28" t="s">
        <v>23</v>
      </c>
      <c r="F392" s="5">
        <v>11200</v>
      </c>
      <c r="G392" s="140">
        <f>(G$396-G$376)/5+G388</f>
        <v>4.9300000000000006</v>
      </c>
      <c r="H392" s="194">
        <f t="shared" si="77"/>
        <v>2271.805273833671</v>
      </c>
      <c r="I392" s="190">
        <f>IF($C391&gt;F391,3,IF($C391&gt;F392,2,IF($C391&gt;F393,1,0)))</f>
        <v>0</v>
      </c>
      <c r="J392" s="57">
        <v>11200</v>
      </c>
      <c r="K392" s="140">
        <f>(K$396-K$376)/5+K388</f>
        <v>4.5199999999999996</v>
      </c>
      <c r="L392" s="194">
        <f t="shared" si="72"/>
        <v>2477.8761061946907</v>
      </c>
      <c r="M392" s="190">
        <f>IF($C391&gt;J391,3,IF($C391&gt;J392,2,IF($C391&gt;J393,1,0)))</f>
        <v>0</v>
      </c>
      <c r="N392" s="57">
        <v>11200</v>
      </c>
      <c r="O392" s="140">
        <f>(O$396-O$376)/5+O388</f>
        <v>4.1099999999999994</v>
      </c>
      <c r="P392" s="194">
        <f t="shared" si="73"/>
        <v>2725.0608272506088</v>
      </c>
      <c r="Q392" s="190">
        <f>IF($C391&gt;N391,3,IF($C391&gt;N392,2,IF($C391&gt;N393,1,0)))</f>
        <v>1</v>
      </c>
      <c r="R392" s="57">
        <v>11200</v>
      </c>
      <c r="S392" s="140">
        <f>(S$396-S$376)/5+S388</f>
        <v>3.6599999999999997</v>
      </c>
      <c r="T392" s="201">
        <f t="shared" si="74"/>
        <v>3060.1092896174864</v>
      </c>
      <c r="U392" s="190">
        <f>IF($C391&gt;R391,3,IF($C391&gt;R392,2,IF($C391&gt;R393,1,0)))</f>
        <v>1</v>
      </c>
      <c r="V392" s="57">
        <v>11200</v>
      </c>
      <c r="W392" s="140">
        <f>(W$396-W$376)/5+W388</f>
        <v>3.2699999999999996</v>
      </c>
      <c r="X392" s="201">
        <f t="shared" si="75"/>
        <v>3425.0764525993886</v>
      </c>
      <c r="Y392" s="190">
        <f>IF($C391&gt;V391,3,IF($C391&gt;V392,2,IF($C391&gt;V393,1,0)))</f>
        <v>1</v>
      </c>
      <c r="Z392" s="57">
        <v>11200</v>
      </c>
      <c r="AA392" s="140">
        <f>(AA$396-AA$376)/5+AA388</f>
        <v>2.8299999999999992</v>
      </c>
      <c r="AB392" s="209">
        <f t="shared" si="76"/>
        <v>3957.5971731448776</v>
      </c>
      <c r="AC392" s="189">
        <f>IF($C391&gt;Z391,3,IF($C391&gt;Z392,2,IF($C391&gt;Z393,1,0)))</f>
        <v>1</v>
      </c>
      <c r="AE392">
        <v>5226</v>
      </c>
      <c r="AL392" s="23"/>
    </row>
    <row r="393" spans="1:38" ht="15.75" thickBot="1" x14ac:dyDescent="0.3">
      <c r="A393" s="257"/>
      <c r="B393" s="253"/>
      <c r="C393" s="35"/>
      <c r="D393" s="33">
        <f>C391/D390</f>
        <v>936.62420771139614</v>
      </c>
      <c r="E393" s="29" t="s">
        <v>7</v>
      </c>
      <c r="F393" s="158">
        <f>(F$397-F$377)/5+F389</f>
        <v>4720</v>
      </c>
      <c r="G393" s="144">
        <f>(G$397-G$377)/5+G389</f>
        <v>6.1199999999999983</v>
      </c>
      <c r="H393" s="195">
        <f t="shared" si="77"/>
        <v>771.24183006535964</v>
      </c>
      <c r="I393" s="191">
        <f>IF(I392=1,($C391-F393)/(F392-F393),IF(I392=2,($C391-F392)/(F391-F392),IF(I392=3,($C391-F391)/(F390-F391),0)))</f>
        <v>0</v>
      </c>
      <c r="J393" s="148">
        <f>(J$397-J$377)/5+J389</f>
        <v>4380</v>
      </c>
      <c r="K393" s="144">
        <f>(K$397-K$377)/5+K389</f>
        <v>4.29</v>
      </c>
      <c r="L393" s="195">
        <f t="shared" si="72"/>
        <v>1020.979020979021</v>
      </c>
      <c r="M393" s="191">
        <f>IF(M392=1,($C391-J393)/(J392-J393),IF(M392=2,($C391-J392)/(J391-J392),IF(M392=3,($C391-J391)/(J390-J391),0)))</f>
        <v>0</v>
      </c>
      <c r="N393" s="148">
        <f>(N$397-N$377)/5+N389</f>
        <v>3900</v>
      </c>
      <c r="O393" s="144">
        <f>(O$397-O$377)/5+O389</f>
        <v>3.4200000000000004</v>
      </c>
      <c r="P393" s="195">
        <f t="shared" si="73"/>
        <v>1140.3508771929824</v>
      </c>
      <c r="Q393" s="191">
        <f>IF(Q392=1,($C391-N393)/(N392-N393),IF(Q392=2,($C391-N392)/(N391-N392),IF(Q392=3,($C391-N391)/(N390-N391),0)))</f>
        <v>5.5360579644514858E-2</v>
      </c>
      <c r="R393" s="148">
        <f>(R$397-R$377)/5+R389</f>
        <v>3400</v>
      </c>
      <c r="S393" s="144">
        <f>(S$397-S$377)/5+S389</f>
        <v>2.5399999999999991</v>
      </c>
      <c r="T393" s="204">
        <f t="shared" si="74"/>
        <v>1338.5826771653549</v>
      </c>
      <c r="U393" s="191">
        <f>IF(U392=1,($C391-R393)/(R392-R393),IF(U392=2,($C391-R392)/(R391-R392),IF(U392=3,($C391-R391)/(R390-R391),0)))</f>
        <v>0.11591438864166134</v>
      </c>
      <c r="V393" s="148">
        <f>(V$397-V$377)/5+V389</f>
        <v>2900</v>
      </c>
      <c r="W393" s="144">
        <f>(W$397-W$377)/5+W389</f>
        <v>2.0100000000000007</v>
      </c>
      <c r="X393" s="204">
        <f t="shared" si="75"/>
        <v>1442.7860696517407</v>
      </c>
      <c r="Y393" s="191">
        <f>IF(Y392=1,($C391-V393)/(V392-V393),IF(Y392=2,($C391-V392)/(V391-V392),IF(Y392=3,($C391-V391)/(V390-V391),0)))</f>
        <v>0.16917255800059741</v>
      </c>
      <c r="Z393" s="148">
        <f>(Z$397-Z$377)/5+Z389</f>
        <v>2400</v>
      </c>
      <c r="AA393" s="144">
        <f>(AA$397-AA$377)/5+AA389</f>
        <v>1.47</v>
      </c>
      <c r="AB393" s="211">
        <f t="shared" si="76"/>
        <v>1632.6530612244899</v>
      </c>
      <c r="AC393" s="191">
        <f>IF(AC392=1,($C391-Z393)/(Z392-Z393),IF(AC392=2,($C391-Z392)/(Z391-Z392),IF(AC392=3,($C391-Z391)/(Z390-Z391),0)))</f>
        <v>0.21637866265965436</v>
      </c>
      <c r="AE393">
        <v>1395</v>
      </c>
      <c r="AF393">
        <v>1231</v>
      </c>
      <c r="AG393">
        <f>AE393-AF393</f>
        <v>164</v>
      </c>
      <c r="AH393" s="23">
        <f>AG393/AE393*100</f>
        <v>11.756272401433691</v>
      </c>
      <c r="AI393">
        <f>AF393*24</f>
        <v>29544</v>
      </c>
      <c r="AL393" s="23"/>
    </row>
    <row r="394" spans="1:38" x14ac:dyDescent="0.25">
      <c r="A394" s="257"/>
      <c r="B394" s="251">
        <v>7</v>
      </c>
      <c r="C394" s="34"/>
      <c r="D394" s="31">
        <f>IF(D395&gt;V$5,(1-(D395-V$5)/(Z$5-V$5))*(Y394-AC394)+AC394,IF(D395&gt;R$5,(1-(D395-R$5)/(V$5-R$5))*(U394-Y394)+Y394,IF(D395&gt;N$5,(1-(D395-N$5)/(R$5-N$5))*(Q394-U394)+U394,IF(D395&gt;J$5,(1-(D395-J$5)/(N$5-J$5))*(M394-Q394)+Q394,IF(D395&gt;F$5,(1-(D395-F$5)/(J$5-F$5))*(I394-M394)+M394,I394)))))</f>
        <v>4.9675878592803597</v>
      </c>
      <c r="E394" s="27" t="s">
        <v>6</v>
      </c>
      <c r="F394" s="3">
        <v>16800</v>
      </c>
      <c r="G394" s="94">
        <v>4.7</v>
      </c>
      <c r="H394" s="193">
        <f t="shared" si="77"/>
        <v>3574.4680851063827</v>
      </c>
      <c r="I394" s="16">
        <f>IF(I396=0,G397,IF(I396=1,(G396-G397)*I397+G397,IF(I396=2,(G395-G396)*I397+G396,IF(I396=3,(G394-G395)*I397+G395,G394))))</f>
        <v>6.6</v>
      </c>
      <c r="J394" s="56">
        <v>16600</v>
      </c>
      <c r="K394" s="4">
        <v>4.25</v>
      </c>
      <c r="L394" s="193">
        <f t="shared" si="72"/>
        <v>3905.8823529411766</v>
      </c>
      <c r="M394" s="16">
        <f>IF(M396=0,K397,IF(M396=1,(K396-K397)*M397+K397,IF(M396=2,(K395-K396)*M397+K396,IF(M396=3,(K394-K395)*M397+K395,K394))))</f>
        <v>4.45</v>
      </c>
      <c r="N394" s="56">
        <v>16400</v>
      </c>
      <c r="O394" s="4">
        <v>3.8</v>
      </c>
      <c r="P394" s="193">
        <f t="shared" si="73"/>
        <v>4315.7894736842109</v>
      </c>
      <c r="Q394" s="16">
        <f>IF(Q396=0,O397,IF(Q396=1,(O396-O397)*Q397+O397,IF(Q396=2,(O395-O396)*Q397+O396,IF(Q396=3,(O394-O395)*Q397+O395,O394))))</f>
        <v>3.5336253443526169</v>
      </c>
      <c r="R394" s="56">
        <v>16100</v>
      </c>
      <c r="S394" s="4">
        <v>3.3</v>
      </c>
      <c r="T394" s="203">
        <f t="shared" si="74"/>
        <v>4878.787878787879</v>
      </c>
      <c r="U394" s="16">
        <f>IF(U396=0,S397,IF(U396=1,(S396-S397)*U397+S397,IF(U396=2,(S395-S396)*U397+S396,IF(U396=3,(S394-S395)*U397+S395,S394))))</f>
        <v>2.6794628099173554</v>
      </c>
      <c r="V394" s="56">
        <v>15400</v>
      </c>
      <c r="W394" s="4">
        <v>2.9</v>
      </c>
      <c r="X394" s="203">
        <f t="shared" si="75"/>
        <v>5310.3448275862074</v>
      </c>
      <c r="Y394" s="16">
        <f>IF(Y396=0,W397,IF(Y396=1,(W396-W397)*Y397+W397,IF(Y396=2,(W395-W396)*Y397+W396,IF(Y396=3,(W394-W395)*Y397+W395,W394))))</f>
        <v>2.2135731648031114</v>
      </c>
      <c r="Z394" s="56">
        <v>14600</v>
      </c>
      <c r="AA394" s="4">
        <v>2.5</v>
      </c>
      <c r="AB394" s="212">
        <f t="shared" si="76"/>
        <v>5840</v>
      </c>
      <c r="AC394" s="67">
        <f>IF(AC396=0,AA397,IF(AC396=1,(AA396-AA397)*AC397+AA397,IF(AC396=2,(AA395-AA396)*AC397+AA396,IF(AC396=3,(AA394-AA395)*AC397+AA395,AA394))))</f>
        <v>1.7394674012855831</v>
      </c>
      <c r="AE394" s="23">
        <v>3.75</v>
      </c>
      <c r="AF394" s="23">
        <v>4.42</v>
      </c>
      <c r="AG394" s="23">
        <f>AF394-AE394</f>
        <v>0.66999999999999993</v>
      </c>
      <c r="AH394" s="23">
        <f>AG394/AE394*100</f>
        <v>17.866666666666664</v>
      </c>
      <c r="AI394" s="23"/>
      <c r="AJ394" s="23"/>
      <c r="AK394" s="23"/>
      <c r="AL394" s="23"/>
    </row>
    <row r="395" spans="1:38" x14ac:dyDescent="0.25">
      <c r="A395" s="257"/>
      <c r="B395" s="252"/>
      <c r="C395" s="13">
        <f>C$1/(21-E$1)*(C$302-B394)</f>
        <v>3996.6942148760331</v>
      </c>
      <c r="D395" s="32">
        <f>(C395/P$1)^(1/1.3)*50+C$302+$C$2/2+$N$2/100*5</f>
        <v>32.592614607998328</v>
      </c>
      <c r="E395" s="28" t="s">
        <v>22</v>
      </c>
      <c r="F395" s="5">
        <v>14000</v>
      </c>
      <c r="G395" s="91">
        <v>4.9000000000000004</v>
      </c>
      <c r="H395" s="194">
        <f t="shared" si="77"/>
        <v>2857.1428571428569</v>
      </c>
      <c r="I395" s="76">
        <f>$C395/I394</f>
        <v>605.55972952667173</v>
      </c>
      <c r="J395" s="57">
        <v>14000</v>
      </c>
      <c r="K395" s="6">
        <v>4.45</v>
      </c>
      <c r="L395" s="194">
        <f t="shared" si="72"/>
        <v>3146.067415730337</v>
      </c>
      <c r="M395" s="76">
        <f>$C395/M394</f>
        <v>898.13353143281643</v>
      </c>
      <c r="N395" s="57">
        <v>14000</v>
      </c>
      <c r="O395" s="6">
        <v>4</v>
      </c>
      <c r="P395" s="194">
        <f t="shared" si="73"/>
        <v>3500</v>
      </c>
      <c r="Q395" s="76">
        <f>$C395/Q394</f>
        <v>1131.0463972258647</v>
      </c>
      <c r="R395" s="57">
        <v>14000</v>
      </c>
      <c r="S395" s="6">
        <v>3.5</v>
      </c>
      <c r="T395" s="201">
        <f t="shared" si="74"/>
        <v>4000</v>
      </c>
      <c r="U395" s="76">
        <f>$C395/U394</f>
        <v>1491.6027944419598</v>
      </c>
      <c r="V395" s="57">
        <v>14000</v>
      </c>
      <c r="W395" s="6">
        <v>3.15</v>
      </c>
      <c r="X395" s="201">
        <f t="shared" si="75"/>
        <v>4444.4444444444443</v>
      </c>
      <c r="Y395" s="76">
        <f>$C395/Y394</f>
        <v>1805.5396941133063</v>
      </c>
      <c r="Z395" s="57">
        <v>14000</v>
      </c>
      <c r="AA395" s="6">
        <v>2.75</v>
      </c>
      <c r="AB395" s="209">
        <f t="shared" si="76"/>
        <v>5090.909090909091</v>
      </c>
      <c r="AC395" s="76">
        <f>$C395/AC394</f>
        <v>2297.6539899064551</v>
      </c>
      <c r="AE395">
        <v>35.5</v>
      </c>
      <c r="AL395" s="23"/>
    </row>
    <row r="396" spans="1:38" x14ac:dyDescent="0.25">
      <c r="A396" s="257"/>
      <c r="B396" s="252"/>
      <c r="C396" s="13"/>
      <c r="D396" s="39">
        <f>IF(AND(D395&lt;F$5,C395&lt;F397),C395/F397*100,IF(AND(D395&lt;J$5,C395&lt;J397),C395/(F397-((D395-F$5)/(J$5-F$5))*(F397-J397))*100,IF(AND(D395&lt;N$5,C395&lt;N397),C395/(J397-((D395-J$5)/(N$5-J$5))*(J397-N397))*100,IF(AND(D395&lt;R$5,C395&lt;R397),C395/(N397-((D395-N$5)/(R$5-N$5))*(N397-R397))*100,IF(AND(D395&lt;V$5,C399&lt;V397),C395/(R397-((D395-R$5)/(V$5-R$5))*(R397-V397))*100,100)))))</f>
        <v>93.550724303481431</v>
      </c>
      <c r="E396" s="28" t="s">
        <v>23</v>
      </c>
      <c r="F396" s="5">
        <v>11200</v>
      </c>
      <c r="G396" s="91">
        <v>5.25</v>
      </c>
      <c r="H396" s="194">
        <f t="shared" si="77"/>
        <v>2133.3333333333335</v>
      </c>
      <c r="I396" s="192">
        <f>IF($C395&gt;F395,3,IF($C395&gt;F396,2,IF($C395&gt;F397,1,0)))</f>
        <v>0</v>
      </c>
      <c r="J396" s="57">
        <v>11200</v>
      </c>
      <c r="K396" s="6">
        <v>4.8</v>
      </c>
      <c r="L396" s="194">
        <f t="shared" si="72"/>
        <v>2333.3333333333335</v>
      </c>
      <c r="M396" s="192">
        <f>IF($C395&gt;J395,3,IF($C395&gt;J396,2,IF($C395&gt;J397,1,0)))</f>
        <v>0</v>
      </c>
      <c r="N396" s="57">
        <v>11200</v>
      </c>
      <c r="O396" s="6">
        <v>4.3499999999999996</v>
      </c>
      <c r="P396" s="194">
        <f t="shared" si="73"/>
        <v>2574.7126436781609</v>
      </c>
      <c r="Q396" s="192">
        <f>IF($C395&gt;N395,3,IF($C395&gt;N396,2,IF($C395&gt;N397,1,0)))</f>
        <v>1</v>
      </c>
      <c r="R396" s="57">
        <v>11200</v>
      </c>
      <c r="S396" s="6">
        <v>3.85</v>
      </c>
      <c r="T396" s="201">
        <f t="shared" si="74"/>
        <v>2909.090909090909</v>
      </c>
      <c r="U396" s="192">
        <f>IF($C395&gt;R395,3,IF($C395&gt;R396,2,IF($C395&gt;R397,1,0)))</f>
        <v>1</v>
      </c>
      <c r="V396" s="57">
        <v>11200</v>
      </c>
      <c r="W396" s="6">
        <v>3.4</v>
      </c>
      <c r="X396" s="201">
        <f t="shared" si="75"/>
        <v>3294.1176470588234</v>
      </c>
      <c r="Y396" s="192">
        <f>IF($C395&gt;V395,3,IF($C395&gt;V396,2,IF($C395&gt;V397,1,0)))</f>
        <v>1</v>
      </c>
      <c r="Z396" s="57">
        <v>11200</v>
      </c>
      <c r="AA396" s="6">
        <v>2.9</v>
      </c>
      <c r="AB396" s="209">
        <f t="shared" si="76"/>
        <v>3862.0689655172414</v>
      </c>
      <c r="AC396" s="189">
        <f>IF($C395&gt;Z395,3,IF($C395&gt;Z396,2,IF($C395&gt;Z397,1,0)))</f>
        <v>1</v>
      </c>
      <c r="AE396">
        <v>5226</v>
      </c>
      <c r="AL396" s="23"/>
    </row>
    <row r="397" spans="1:38" ht="15.75" thickBot="1" x14ac:dyDescent="0.3">
      <c r="A397" s="257"/>
      <c r="B397" s="253"/>
      <c r="C397" s="35"/>
      <c r="D397" s="33">
        <f>C395/D394</f>
        <v>804.5543084677364</v>
      </c>
      <c r="E397" s="29" t="s">
        <v>7</v>
      </c>
      <c r="F397" s="7">
        <v>4500</v>
      </c>
      <c r="G397" s="93">
        <v>6.6</v>
      </c>
      <c r="H397" s="195">
        <f t="shared" si="77"/>
        <v>681.81818181818187</v>
      </c>
      <c r="I397" s="191">
        <f>IF(I396=1,($C395-F397)/(F396-F397),IF(I396=2,($C395-F396)/(F395-F396),IF(I396=3,($C395-F395)/(F394-F395),0)))</f>
        <v>0</v>
      </c>
      <c r="J397" s="58">
        <v>4200</v>
      </c>
      <c r="K397" s="8">
        <v>4.45</v>
      </c>
      <c r="L397" s="195">
        <f t="shared" si="72"/>
        <v>943.82022471910113</v>
      </c>
      <c r="M397" s="191">
        <f>IF(M396=1,($C395-J397)/(J396-J397),IF(M396=2,($C395-J396)/(J395-J396),IF(M396=3,($C395-J395)/(J394-J395),0)))</f>
        <v>0</v>
      </c>
      <c r="N397" s="58">
        <v>3700</v>
      </c>
      <c r="O397" s="8">
        <v>3.5</v>
      </c>
      <c r="P397" s="195">
        <f t="shared" si="73"/>
        <v>1057.1428571428571</v>
      </c>
      <c r="Q397" s="191">
        <f>IF(Q396=1,($C395-N397)/(N396-N397),IF(Q396=2,($C395-N396)/(N395-N396),IF(Q396=3,($C395-N395)/(N394-N395),0)))</f>
        <v>3.9559228650137751E-2</v>
      </c>
      <c r="R397" s="58">
        <v>3200</v>
      </c>
      <c r="S397" s="8">
        <v>2.5499999999999998</v>
      </c>
      <c r="T397" s="204">
        <f t="shared" si="74"/>
        <v>1254.9019607843138</v>
      </c>
      <c r="U397" s="191">
        <f>IF(U396=1,($C395-R397)/(R396-R397),IF(U396=2,($C395-R396)/(R395-R396),IF(U396=3,($C395-R395)/(R394-R395),0)))</f>
        <v>9.9586776859504136E-2</v>
      </c>
      <c r="V397" s="58">
        <v>2700</v>
      </c>
      <c r="W397" s="8">
        <v>2</v>
      </c>
      <c r="X397" s="204">
        <f t="shared" si="75"/>
        <v>1350</v>
      </c>
      <c r="Y397" s="191">
        <f>IF(Y396=1,($C395-V397)/(V396-V397),IF(Y396=2,($C395-V396)/(V395-V396),IF(Y396=3,($C395-V395)/(V394-V395),0)))</f>
        <v>0.15255226057365096</v>
      </c>
      <c r="Z397" s="58">
        <v>2200</v>
      </c>
      <c r="AA397" s="8">
        <v>1.45</v>
      </c>
      <c r="AB397" s="211">
        <f t="shared" si="76"/>
        <v>1517.2413793103449</v>
      </c>
      <c r="AC397" s="191">
        <f>IF(AC396=1,($C395-Z397)/(Z396-Z397),IF(AC396=2,($C395-Z396)/(Z395-Z396),IF(AC396=3,($C395-Z395)/(Z394-Z395),0)))</f>
        <v>0.19963269054178145</v>
      </c>
      <c r="AE397">
        <v>1395</v>
      </c>
      <c r="AF397">
        <v>1182</v>
      </c>
      <c r="AG397">
        <f>AE397-AF397</f>
        <v>213</v>
      </c>
      <c r="AH397" s="23">
        <f>AG397/AE397*100</f>
        <v>15.268817204301074</v>
      </c>
      <c r="AI397">
        <f>AF397*24</f>
        <v>28368</v>
      </c>
      <c r="AL397" s="23"/>
    </row>
    <row r="398" spans="1:38" x14ac:dyDescent="0.25">
      <c r="A398" s="257"/>
      <c r="B398" s="251">
        <v>8</v>
      </c>
      <c r="C398" s="34"/>
      <c r="D398" s="31">
        <f>IF(D399&gt;V$5,(1-(D399-V$5)/(Z$5-V$5))*(Y398-AC398)+AC398,IF(D399&gt;R$5,(1-(D399-R$5)/(V$5-R$5))*(U398-Y398)+Y398,IF(D399&gt;N$5,(1-(D399-N$5)/(R$5-N$5))*(Q398-U398)+U398,IF(D399&gt;J$5,(1-(D399-J$5)/(N$5-J$5))*(M398-Q398)+Q398,IF(D399&gt;F$5,(1-(D399-F$5)/(J$5-F$5))*(I398-M398)+M398,I398)))))</f>
        <v>5.0992035674163141</v>
      </c>
      <c r="E398" s="27" t="s">
        <v>6</v>
      </c>
      <c r="F398" s="95">
        <f>(F$414-F$394)/5+F394</f>
        <v>16860</v>
      </c>
      <c r="G398" s="143">
        <f>(G$414-G$394)/5+G394</f>
        <v>4.8100000000000005</v>
      </c>
      <c r="H398" s="193">
        <f t="shared" si="77"/>
        <v>3505.1975051975051</v>
      </c>
      <c r="I398" s="16">
        <f>IF(I400=0,G401,IF(I400=1,(G400-G401)*I401+G401,IF(I400=2,(G399-G400)*I401+G400,IF(I400=3,(G398-G399)*I401+G399,G398))))</f>
        <v>6.31</v>
      </c>
      <c r="J398" s="147">
        <f>(J$414-J$394)/5+J394</f>
        <v>16640</v>
      </c>
      <c r="K398" s="143">
        <f>(K$414-K$394)/5+K394</f>
        <v>4.38</v>
      </c>
      <c r="L398" s="193">
        <f t="shared" si="72"/>
        <v>3799.0867579908677</v>
      </c>
      <c r="M398" s="16">
        <f>IF(M400=0,K401,IF(M400=1,(K400-K401)*M401+K401,IF(M400=2,(K399-K400)*M401+K400,IF(M400=3,(K398-K399)*M401+K399,K398))))</f>
        <v>4.54</v>
      </c>
      <c r="N398" s="147">
        <f>(N$414-N$394)/5+N394</f>
        <v>16440</v>
      </c>
      <c r="O398" s="143">
        <f>(O$414-O$394)/5+O394</f>
        <v>3.9299999999999997</v>
      </c>
      <c r="P398" s="193">
        <f t="shared" si="73"/>
        <v>4183.2061068702296</v>
      </c>
      <c r="Q398" s="16">
        <f>IF(Q400=0,O401,IF(Q400=1,(O400-O401)*Q401+O401,IF(Q400=2,(O399-O400)*Q401+O400,IF(Q400=3,(O398-O399)*Q401+O399,O398))))</f>
        <v>3.73</v>
      </c>
      <c r="R398" s="147">
        <f>(R$414-R$394)/5+R394</f>
        <v>16160</v>
      </c>
      <c r="S398" s="143">
        <f>(S$414-S$394)/5+S394</f>
        <v>3.48</v>
      </c>
      <c r="T398" s="203">
        <f t="shared" si="74"/>
        <v>4643.6781609195405</v>
      </c>
      <c r="U398" s="16">
        <f>IF(U400=0,S401,IF(U400=1,(S400-S401)*U401+S401,IF(U400=2,(S399-S400)*U401+S400,IF(U400=3,(S398-S399)*U401+S399,S398))))</f>
        <v>2.9174926756744934</v>
      </c>
      <c r="V398" s="147">
        <f>(V$414-V$394)/5+V394</f>
        <v>15440</v>
      </c>
      <c r="W398" s="143">
        <f>(W$414-W$394)/5+W394</f>
        <v>3.06</v>
      </c>
      <c r="X398" s="203">
        <f t="shared" si="75"/>
        <v>5045.751633986928</v>
      </c>
      <c r="Y398" s="16">
        <f>IF(Y400=0,W401,IF(Y400=1,(W400-W401)*Y401+W401,IF(Y400=2,(W399-W400)*Y401+W400,IF(Y400=3,(W398-W399)*Y401+W399,W398))))</f>
        <v>2.4158347107438014</v>
      </c>
      <c r="Z398" s="147">
        <f>(Z$414-Z$394)/5+Z394</f>
        <v>14640</v>
      </c>
      <c r="AA398" s="143">
        <f>(AA$414-AA$394)/5+AA394</f>
        <v>2.64</v>
      </c>
      <c r="AB398" s="207">
        <f t="shared" si="76"/>
        <v>5545.454545454545</v>
      </c>
      <c r="AC398" s="67">
        <f>IF(AC400=0,AA401,IF(AC400=1,(AA400-AA401)*AC401+AA401,IF(AC400=2,(AA399-AA400)*AC401+AA400,IF(AC400=3,(AA398-AA399)*AC401+AA399,AA398))))</f>
        <v>1.9120308644393091</v>
      </c>
      <c r="AE398" s="23">
        <v>3.75</v>
      </c>
      <c r="AF398" s="23">
        <v>4.51</v>
      </c>
      <c r="AG398" s="23">
        <f>AF398-AE398</f>
        <v>0.75999999999999979</v>
      </c>
      <c r="AH398" s="23">
        <f>AG398/AE398*100</f>
        <v>20.266666666666662</v>
      </c>
      <c r="AI398" s="23"/>
      <c r="AJ398" s="23"/>
      <c r="AK398" s="23"/>
      <c r="AL398" s="23"/>
    </row>
    <row r="399" spans="1:38" x14ac:dyDescent="0.25">
      <c r="A399" s="257"/>
      <c r="B399" s="252"/>
      <c r="C399" s="13">
        <f>C$1/(21-E$1)*(C$302-B398)</f>
        <v>3689.2561983471078</v>
      </c>
      <c r="D399" s="32">
        <f>(C399/P$1)^(1/1.3)*50+C$302+$C$2/2+$N$2/100*5</f>
        <v>31.840657811207265</v>
      </c>
      <c r="E399" s="28" t="s">
        <v>22</v>
      </c>
      <c r="F399" s="5">
        <v>14000</v>
      </c>
      <c r="G399" s="140">
        <f>(G$415-G$395)/5+G395</f>
        <v>5.0200000000000005</v>
      </c>
      <c r="H399" s="194">
        <f t="shared" si="77"/>
        <v>2788.8446215139438</v>
      </c>
      <c r="I399" s="76">
        <f>$C399/I398</f>
        <v>584.66817723408997</v>
      </c>
      <c r="J399" s="57">
        <v>14000</v>
      </c>
      <c r="K399" s="140">
        <f>(K$415-K$395)/5+K395</f>
        <v>4.59</v>
      </c>
      <c r="L399" s="194">
        <f t="shared" si="72"/>
        <v>3050.1089324618738</v>
      </c>
      <c r="M399" s="76">
        <f>$C399/M398</f>
        <v>812.6114974332836</v>
      </c>
      <c r="N399" s="57">
        <v>14000</v>
      </c>
      <c r="O399" s="140">
        <f>(O$415-O$395)/5+O395</f>
        <v>4.16</v>
      </c>
      <c r="P399" s="194">
        <f t="shared" si="73"/>
        <v>3365.3846153846152</v>
      </c>
      <c r="Q399" s="76">
        <f>$C399/Q398</f>
        <v>989.07672877938546</v>
      </c>
      <c r="R399" s="57">
        <v>14000</v>
      </c>
      <c r="S399" s="140">
        <f>(S$415-S$395)/5+S395</f>
        <v>3.69</v>
      </c>
      <c r="T399" s="201">
        <f t="shared" si="74"/>
        <v>3794.0379403794041</v>
      </c>
      <c r="U399" s="76">
        <f>$C399/U398</f>
        <v>1264.5297207110179</v>
      </c>
      <c r="V399" s="57">
        <v>14000</v>
      </c>
      <c r="W399" s="140">
        <f>(W$415-W$395)/5+W395</f>
        <v>3.32</v>
      </c>
      <c r="X399" s="201">
        <f t="shared" si="75"/>
        <v>4216.8674698795185</v>
      </c>
      <c r="Y399" s="76">
        <f>$C399/Y398</f>
        <v>1527.1144925354756</v>
      </c>
      <c r="Z399" s="57">
        <v>14000</v>
      </c>
      <c r="AA399" s="140">
        <f>(AA$415-AA$395)/5+AA395</f>
        <v>2.9</v>
      </c>
      <c r="AB399" s="209">
        <f t="shared" si="76"/>
        <v>4827.5862068965516</v>
      </c>
      <c r="AC399" s="76">
        <f>$C399/AC398</f>
        <v>1929.4961535199689</v>
      </c>
      <c r="AE399">
        <v>35.5</v>
      </c>
      <c r="AL399" s="23"/>
    </row>
    <row r="400" spans="1:38" x14ac:dyDescent="0.25">
      <c r="A400" s="257"/>
      <c r="B400" s="252"/>
      <c r="C400" s="13"/>
      <c r="D400" s="39">
        <f>IF(AND(D399&lt;F$5,C399&lt;F401),C399/F401*100,IF(AND(D399&lt;J$5,C399&lt;J401),C399/(F401-((D399-F$5)/(J$5-F$5))*(F401-J401))*100,IF(AND(D399&lt;N$5,C399&lt;N401),C399/(J401-((D399-J$5)/(N$5-J$5))*(J401-N401))*100,IF(AND(D399&lt;R$5,C399&lt;R401),C399/(N401-((D399-N$5)/(R$5-N$5))*(N401-R401))*100,IF(AND(D399&lt;V$5,C403&lt;V401),C399/(R401-((D399-R$5)/(V$5-R$5))*(R401-V401))*100,100)))))</f>
        <v>78.476463430208042</v>
      </c>
      <c r="E400" s="28" t="s">
        <v>23</v>
      </c>
      <c r="F400" s="5">
        <v>11200</v>
      </c>
      <c r="G400" s="140">
        <f>(G$416-G$396)/5+G396</f>
        <v>5.37</v>
      </c>
      <c r="H400" s="194">
        <f t="shared" si="77"/>
        <v>2085.6610800744879</v>
      </c>
      <c r="I400" s="190">
        <f>IF($C399&gt;F399,3,IF($C399&gt;F400,2,IF($C399&gt;F401,1,0)))</f>
        <v>0</v>
      </c>
      <c r="J400" s="57">
        <v>11200</v>
      </c>
      <c r="K400" s="140">
        <f>(K$416-K$396)/5+K396</f>
        <v>4.95</v>
      </c>
      <c r="L400" s="194">
        <f t="shared" si="72"/>
        <v>2262.6262626262624</v>
      </c>
      <c r="M400" s="190">
        <f>IF($C399&gt;J399,3,IF($C399&gt;J400,2,IF($C399&gt;J401,1,0)))</f>
        <v>0</v>
      </c>
      <c r="N400" s="57">
        <v>11200</v>
      </c>
      <c r="O400" s="140">
        <f>(O$416-O$396)/5+O396</f>
        <v>4.5299999999999994</v>
      </c>
      <c r="P400" s="194">
        <f t="shared" si="73"/>
        <v>2472.4061810154531</v>
      </c>
      <c r="Q400" s="190">
        <f>IF($C399&gt;N399,3,IF($C399&gt;N400,2,IF($C399&gt;N401,1,0)))</f>
        <v>0</v>
      </c>
      <c r="R400" s="57">
        <v>11200</v>
      </c>
      <c r="S400" s="140">
        <f>(S$416-S$396)/5+S396</f>
        <v>4.0600000000000005</v>
      </c>
      <c r="T400" s="201">
        <f t="shared" si="74"/>
        <v>2758.6206896551721</v>
      </c>
      <c r="U400" s="190">
        <f>IF($C399&gt;R399,3,IF($C399&gt;R400,2,IF($C399&gt;R401,1,0)))</f>
        <v>1</v>
      </c>
      <c r="V400" s="57">
        <v>11200</v>
      </c>
      <c r="W400" s="140">
        <f>(W$416-W$396)/5+W396</f>
        <v>3.58</v>
      </c>
      <c r="X400" s="201">
        <f t="shared" si="75"/>
        <v>3128.4916201117317</v>
      </c>
      <c r="Y400" s="190">
        <f>IF($C399&gt;V399,3,IF($C399&gt;V400,2,IF($C399&gt;V401,1,0)))</f>
        <v>1</v>
      </c>
      <c r="Z400" s="57">
        <v>11200</v>
      </c>
      <c r="AA400" s="140">
        <f>(AA$416-AA$396)/5+AA396</f>
        <v>3.06</v>
      </c>
      <c r="AB400" s="209">
        <f t="shared" si="76"/>
        <v>3660.1307189542481</v>
      </c>
      <c r="AC400" s="189">
        <f>IF($C399&gt;Z399,3,IF($C399&gt;Z400,2,IF($C399&gt;Z401,1,0)))</f>
        <v>1</v>
      </c>
      <c r="AE400">
        <v>5226</v>
      </c>
      <c r="AL400" s="23"/>
    </row>
    <row r="401" spans="1:38" ht="15.75" thickBot="1" x14ac:dyDescent="0.3">
      <c r="A401" s="257"/>
      <c r="B401" s="253"/>
      <c r="C401" s="35"/>
      <c r="D401" s="33">
        <f>C399/D398</f>
        <v>723.4965518774917</v>
      </c>
      <c r="E401" s="29" t="s">
        <v>7</v>
      </c>
      <c r="F401" s="158">
        <f>(F$417-F$397)/5+F397</f>
        <v>4920</v>
      </c>
      <c r="G401" s="144">
        <f>(G$417-G$397)/5+G397</f>
        <v>6.31</v>
      </c>
      <c r="H401" s="195">
        <f t="shared" si="77"/>
        <v>779.71473851030112</v>
      </c>
      <c r="I401" s="191">
        <f>IF(I400=1,($C399-F401)/(F400-F401),IF(I400=2,($C399-F400)/(F399-F400),IF(I400=3,($C399-F399)/(F398-F399),0)))</f>
        <v>0</v>
      </c>
      <c r="J401" s="148">
        <f>(J$417-J$397)/5+J397</f>
        <v>4600</v>
      </c>
      <c r="K401" s="144">
        <f>(K$417-K$397)/5+K397</f>
        <v>4.54</v>
      </c>
      <c r="L401" s="195">
        <f t="shared" si="72"/>
        <v>1013.215859030837</v>
      </c>
      <c r="M401" s="191">
        <f>IF(M400=1,($C399-J401)/(J400-J401),IF(M400=2,($C399-J400)/(J399-J400),IF(M400=3,($C399-J399)/(J398-J399),0)))</f>
        <v>0</v>
      </c>
      <c r="N401" s="148">
        <f>(N$417-N$397)/5+N397</f>
        <v>4120</v>
      </c>
      <c r="O401" s="144">
        <f>(O$417-O$397)/5+O397</f>
        <v>3.73</v>
      </c>
      <c r="P401" s="195">
        <f t="shared" si="73"/>
        <v>1104.5576407506703</v>
      </c>
      <c r="Q401" s="191">
        <f>IF(Q400=1,($C399-N401)/(N400-N401),IF(Q400=2,($C399-N400)/(N399-N400),IF(Q400=3,($C399-N399)/(N398-N399),0)))</f>
        <v>0</v>
      </c>
      <c r="R401" s="148">
        <f>(R$417-R$397)/5+R397</f>
        <v>3640</v>
      </c>
      <c r="S401" s="144">
        <f>(S$417-S$397)/5+S397</f>
        <v>2.9099999999999997</v>
      </c>
      <c r="T401" s="204">
        <f t="shared" si="74"/>
        <v>1250.8591065292098</v>
      </c>
      <c r="U401" s="191">
        <f>IF(U400=1,($C399-R401)/(R400-R401),IF(U400=2,($C399-R400)/(R399-R400),IF(U400=3,($C399-R399)/(R398-R399),0)))</f>
        <v>6.5153701517338342E-3</v>
      </c>
      <c r="V401" s="148">
        <f>(V$417-V$397)/5+V397</f>
        <v>3200</v>
      </c>
      <c r="W401" s="144">
        <f>(W$417-W$397)/5+W397</f>
        <v>2.34</v>
      </c>
      <c r="X401" s="204">
        <f t="shared" si="75"/>
        <v>1367.5213675213677</v>
      </c>
      <c r="Y401" s="191">
        <f>IF(Y400=1,($C399-V401)/(V400-V401),IF(Y400=2,($C399-V400)/(V399-V400),IF(Y400=3,($C399-V399)/(V398-V399),0)))</f>
        <v>6.115702479338847E-2</v>
      </c>
      <c r="Z401" s="148">
        <f>(Z$417-Z$397)/5+Z397</f>
        <v>2760</v>
      </c>
      <c r="AA401" s="144">
        <f>(AA$417-AA$397)/5+AA397</f>
        <v>1.77</v>
      </c>
      <c r="AB401" s="211">
        <f t="shared" si="76"/>
        <v>1559.3220338983051</v>
      </c>
      <c r="AC401" s="191">
        <f>IF(AC400=1,($C399-Z401)/(Z400-Z401),IF(AC400=2,($C399-Z400)/(Z399-Z400),IF(AC400=3,($C399-Z399)/(Z398-Z399),0)))</f>
        <v>0.11010144530179002</v>
      </c>
      <c r="AE401">
        <v>1395</v>
      </c>
      <c r="AF401">
        <v>1159</v>
      </c>
      <c r="AG401">
        <f>AE401-AF401</f>
        <v>236</v>
      </c>
      <c r="AH401" s="23">
        <f>AG401/AE401*100</f>
        <v>16.917562724014338</v>
      </c>
      <c r="AI401">
        <f>AF401*24</f>
        <v>27816</v>
      </c>
      <c r="AL401" s="23"/>
    </row>
    <row r="402" spans="1:38" x14ac:dyDescent="0.25">
      <c r="A402" s="257"/>
      <c r="B402" s="251">
        <v>9</v>
      </c>
      <c r="C402" s="25"/>
      <c r="D402" s="31">
        <f>IF(D403&gt;V$5,(1-(D403-V$5)/(Z$5-V$5))*(Y402-AC402)+AC402,IF(D403&gt;R$5,(1-(D403-R$5)/(V$5-R$5))*(U402-Y402)+Y402,IF(D403&gt;N$5,(1-(D403-N$5)/(R$5-N$5))*(Q402-U402)+U402,IF(D403&gt;J$5,(1-(D403-J$5)/(N$5-J$5))*(M402-Q402)+Q402,IF(D403&gt;F$5,(1-(D403-F$5)/(J$5-F$5))*(I402-M402)+M402,I402)))))</f>
        <v>5.1757027024656033</v>
      </c>
      <c r="E402" s="27" t="s">
        <v>6</v>
      </c>
      <c r="F402" s="95">
        <f>(F$414-F$394)/5+F398</f>
        <v>16920</v>
      </c>
      <c r="G402" s="143">
        <f>(G$414-G$394)/5+G398</f>
        <v>4.9200000000000008</v>
      </c>
      <c r="H402" s="193">
        <f t="shared" si="77"/>
        <v>3439.024390243902</v>
      </c>
      <c r="I402" s="16">
        <f>IF(I404=0,G405,IF(I404=1,(G404-G405)*I405+G405,IF(I404=2,(G403-G404)*I405+G404,IF(I404=3,(G402-G403)*I405+G403,G402))))</f>
        <v>6.02</v>
      </c>
      <c r="J402" s="147">
        <f>(J$414-J$394)/5+J398</f>
        <v>16680</v>
      </c>
      <c r="K402" s="143">
        <f>(K$414-K$394)/5+K398</f>
        <v>4.51</v>
      </c>
      <c r="L402" s="193">
        <f t="shared" si="72"/>
        <v>3698.4478935698448</v>
      </c>
      <c r="M402" s="16">
        <f>IF(M404=0,K405,IF(M404=1,(K404-K405)*M405+K405,IF(M404=2,(K403-K404)*M405+K404,IF(M404=3,(K402-K403)*M405+K403,K402))))</f>
        <v>4.63</v>
      </c>
      <c r="N402" s="147">
        <f>(N$414-N$394)/5+N398</f>
        <v>16480</v>
      </c>
      <c r="O402" s="143">
        <f>(O$414-O$394)/5+O398</f>
        <v>4.0599999999999996</v>
      </c>
      <c r="P402" s="193">
        <f t="shared" si="73"/>
        <v>4059.1133004926114</v>
      </c>
      <c r="Q402" s="16">
        <f>IF(Q404=0,O405,IF(Q404=1,(O404-O405)*Q405+O405,IF(Q404=2,(O403-O404)*Q405+O404,IF(Q404=3,(O402-O403)*Q405+O403,O402))))</f>
        <v>3.96</v>
      </c>
      <c r="R402" s="147">
        <f>(R$414-R$394)/5+R398</f>
        <v>16220</v>
      </c>
      <c r="S402" s="143">
        <f>(S$414-S$394)/5+S398</f>
        <v>3.66</v>
      </c>
      <c r="T402" s="203">
        <f t="shared" si="74"/>
        <v>4431.6939890710382</v>
      </c>
      <c r="U402" s="16">
        <f>IF(U404=0,S405,IF(U404=1,(S404-S405)*U405+S405,IF(U404=2,(S403-S404)*U405+S404,IF(U404=3,(S402-S403)*U405+S403,S402))))</f>
        <v>3.2699999999999996</v>
      </c>
      <c r="V402" s="147">
        <f>(V$414-V$394)/5+V398</f>
        <v>15480</v>
      </c>
      <c r="W402" s="143">
        <f>(W$414-W$394)/5+W398</f>
        <v>3.22</v>
      </c>
      <c r="X402" s="203">
        <f t="shared" si="75"/>
        <v>4807.4534161490683</v>
      </c>
      <c r="Y402" s="16">
        <f>IF(Y404=0,W405,IF(Y404=1,(W404-W405)*Y405+W405,IF(Y404=2,(W403-W404)*Y405+W404,IF(Y404=3,(W402-W403)*Y405+W403,W402))))</f>
        <v>2.6799999999999997</v>
      </c>
      <c r="Z402" s="147">
        <f>(Z$414-Z$394)/5+Z398</f>
        <v>14680</v>
      </c>
      <c r="AA402" s="143">
        <f>(AA$414-AA$394)/5+AA398</f>
        <v>2.7800000000000002</v>
      </c>
      <c r="AB402" s="207">
        <f t="shared" si="76"/>
        <v>5280.5755395683445</v>
      </c>
      <c r="AC402" s="67">
        <f>IF(AC404=0,AA405,IF(AC404=1,(AA404-AA405)*AC405+AA405,IF(AC404=2,(AA403-AA404)*AC405+AA404,IF(AC404=3,(AA402-AA403)*AC405+AA403,AA402))))</f>
        <v>2.0988647900323025</v>
      </c>
      <c r="AE402" s="23">
        <v>3.75</v>
      </c>
      <c r="AF402" s="23">
        <v>4.59</v>
      </c>
      <c r="AG402" s="23">
        <f>AF402-AE402</f>
        <v>0.83999999999999986</v>
      </c>
      <c r="AH402" s="23">
        <f>AG402/AE402*100</f>
        <v>22.399999999999995</v>
      </c>
      <c r="AI402" s="23"/>
      <c r="AJ402" s="23"/>
      <c r="AK402" s="23"/>
      <c r="AL402" s="23"/>
    </row>
    <row r="403" spans="1:38" x14ac:dyDescent="0.25">
      <c r="A403" s="257"/>
      <c r="B403" s="252"/>
      <c r="C403" s="13">
        <f>C$1/(21-E$1)*(C$302-B402)</f>
        <v>3381.818181818182</v>
      </c>
      <c r="D403" s="32">
        <f>(C403/P$1)^(1/1.3)*50+C$302+$C$2/2+$N$2/100*5</f>
        <v>31.074081277225872</v>
      </c>
      <c r="E403" s="28" t="s">
        <v>22</v>
      </c>
      <c r="F403" s="5">
        <v>14000</v>
      </c>
      <c r="G403" s="140">
        <f>(G$415-G$395)/5+G399</f>
        <v>5.1400000000000006</v>
      </c>
      <c r="H403" s="194">
        <f t="shared" si="77"/>
        <v>2723.735408560311</v>
      </c>
      <c r="I403" s="76">
        <f>$C403/I402</f>
        <v>561.76381757777108</v>
      </c>
      <c r="J403" s="57">
        <v>14000</v>
      </c>
      <c r="K403" s="140">
        <f>(K$415-K$395)/5+K399</f>
        <v>4.7299999999999995</v>
      </c>
      <c r="L403" s="194">
        <f t="shared" si="72"/>
        <v>2959.8308668076111</v>
      </c>
      <c r="M403" s="76">
        <f>$C403/M402</f>
        <v>730.41429412919695</v>
      </c>
      <c r="N403" s="57">
        <v>14000</v>
      </c>
      <c r="O403" s="140">
        <f>(O$415-O$395)/5+O399</f>
        <v>4.32</v>
      </c>
      <c r="P403" s="194">
        <f t="shared" si="73"/>
        <v>3240.7407407407404</v>
      </c>
      <c r="Q403" s="76">
        <f>$C403/Q402</f>
        <v>853.99449035812677</v>
      </c>
      <c r="R403" s="57">
        <v>14000</v>
      </c>
      <c r="S403" s="140">
        <f>(S$415-S$395)/5+S399</f>
        <v>3.88</v>
      </c>
      <c r="T403" s="201">
        <f t="shared" si="74"/>
        <v>3608.2474226804125</v>
      </c>
      <c r="U403" s="76">
        <f>$C403/U402</f>
        <v>1034.1951626355299</v>
      </c>
      <c r="V403" s="57">
        <v>14000</v>
      </c>
      <c r="W403" s="140">
        <f>(W$415-W$395)/5+W399</f>
        <v>3.4899999999999998</v>
      </c>
      <c r="X403" s="201">
        <f t="shared" si="75"/>
        <v>4011.4613180515762</v>
      </c>
      <c r="Y403" s="76">
        <f>$C403/Y402</f>
        <v>1261.8724559023069</v>
      </c>
      <c r="Z403" s="57">
        <v>14000</v>
      </c>
      <c r="AA403" s="140">
        <f>(AA$415-AA$395)/5+AA399</f>
        <v>3.05</v>
      </c>
      <c r="AB403" s="209">
        <f t="shared" si="76"/>
        <v>4590.1639344262294</v>
      </c>
      <c r="AC403" s="76">
        <f>$C403/AC402</f>
        <v>1611.2606194923753</v>
      </c>
      <c r="AE403">
        <v>35.5</v>
      </c>
      <c r="AL403" s="23"/>
    </row>
    <row r="404" spans="1:38" x14ac:dyDescent="0.25">
      <c r="A404" s="257"/>
      <c r="B404" s="252"/>
      <c r="C404" s="13"/>
      <c r="D404" s="39">
        <f>IF(AND(D403&lt;F$5,C403&lt;F405),C403/F405*100,IF(AND(D403&lt;J$5,C403&lt;J405),C403/(F405-((D403-F$5)/(J$5-F$5))*(F405-J405))*100,IF(AND(D403&lt;N$5,C403&lt;N405),C403/(J405-((D403-J$5)/(N$5-J$5))*(J405-N405))*100,IF(AND(D403&lt;R$5,C403&lt;R405),C403/(N405-((D403-N$5)/(R$5-N$5))*(N405-R405))*100,IF(AND(D403&lt;V$5,C407&lt;V405),C403/(R405-((D403-R$5)/(V$5-R$5))*(R405-V405))*100,100)))))</f>
        <v>65.87767688179845</v>
      </c>
      <c r="E404" s="28" t="s">
        <v>23</v>
      </c>
      <c r="F404" s="5">
        <v>11200</v>
      </c>
      <c r="G404" s="140">
        <f>(G$416-G$396)/5+G400</f>
        <v>5.49</v>
      </c>
      <c r="H404" s="194">
        <f t="shared" si="77"/>
        <v>2040.0728597449909</v>
      </c>
      <c r="I404" s="190">
        <f>IF($C403&gt;F403,3,IF($C403&gt;F404,2,IF($C403&gt;F405,1,0)))</f>
        <v>0</v>
      </c>
      <c r="J404" s="57">
        <v>11200</v>
      </c>
      <c r="K404" s="140">
        <f>(K$416-K$396)/5+K400</f>
        <v>5.1000000000000005</v>
      </c>
      <c r="L404" s="194">
        <f t="shared" si="72"/>
        <v>2196.0784313725489</v>
      </c>
      <c r="M404" s="190">
        <f>IF($C403&gt;J403,3,IF($C403&gt;J404,2,IF($C403&gt;J405,1,0)))</f>
        <v>0</v>
      </c>
      <c r="N404" s="57">
        <v>11200</v>
      </c>
      <c r="O404" s="140">
        <f>(O$416-O$396)/5+O400</f>
        <v>4.7099999999999991</v>
      </c>
      <c r="P404" s="194">
        <f t="shared" si="73"/>
        <v>2377.9193205944803</v>
      </c>
      <c r="Q404" s="190">
        <f>IF($C403&gt;N403,3,IF($C403&gt;N404,2,IF($C403&gt;N405,1,0)))</f>
        <v>0</v>
      </c>
      <c r="R404" s="57">
        <v>11200</v>
      </c>
      <c r="S404" s="140">
        <f>(S$416-S$396)/5+S400</f>
        <v>4.2700000000000005</v>
      </c>
      <c r="T404" s="201">
        <f t="shared" si="74"/>
        <v>2622.9508196721308</v>
      </c>
      <c r="U404" s="190">
        <f>IF($C403&gt;R403,3,IF($C403&gt;R404,2,IF($C403&gt;R405,1,0)))</f>
        <v>0</v>
      </c>
      <c r="V404" s="57">
        <v>11200</v>
      </c>
      <c r="W404" s="140">
        <f>(W$416-W$396)/5+W400</f>
        <v>3.7600000000000002</v>
      </c>
      <c r="X404" s="201">
        <f t="shared" si="75"/>
        <v>2978.7234042553191</v>
      </c>
      <c r="Y404" s="190">
        <f>IF($C403&gt;V403,3,IF($C403&gt;V404,2,IF($C403&gt;V405,1,0)))</f>
        <v>0</v>
      </c>
      <c r="Z404" s="57">
        <v>11200</v>
      </c>
      <c r="AA404" s="140">
        <f>(AA$416-AA$396)/5+AA400</f>
        <v>3.22</v>
      </c>
      <c r="AB404" s="209">
        <f t="shared" si="76"/>
        <v>3478.260869565217</v>
      </c>
      <c r="AC404" s="189">
        <f>IF($C403&gt;Z403,3,IF($C403&gt;Z404,2,IF($C403&gt;Z405,1,0)))</f>
        <v>1</v>
      </c>
      <c r="AE404">
        <v>5226</v>
      </c>
      <c r="AL404" s="23"/>
    </row>
    <row r="405" spans="1:38" ht="15.75" thickBot="1" x14ac:dyDescent="0.3">
      <c r="A405" s="257"/>
      <c r="B405" s="253"/>
      <c r="C405" s="14"/>
      <c r="D405" s="33">
        <f>C403/D402</f>
        <v>653.40271190753481</v>
      </c>
      <c r="E405" s="29" t="s">
        <v>7</v>
      </c>
      <c r="F405" s="158">
        <f>(F$417-F$397)/5+F401</f>
        <v>5340</v>
      </c>
      <c r="G405" s="144">
        <f>(G$417-G$397)/5+G401</f>
        <v>6.02</v>
      </c>
      <c r="H405" s="195">
        <f t="shared" si="77"/>
        <v>887.04318936877087</v>
      </c>
      <c r="I405" s="191">
        <f>IF(I404=1,($C403-F405)/(F404-F405),IF(I404=2,($C403-F404)/(F403-F404),IF(I404=3,($C403-F403)/(F402-F403),0)))</f>
        <v>0</v>
      </c>
      <c r="J405" s="148">
        <f>(J$417-J$397)/5+J401</f>
        <v>5000</v>
      </c>
      <c r="K405" s="144">
        <f>(K$417-K$397)/5+K401</f>
        <v>4.63</v>
      </c>
      <c r="L405" s="195">
        <f t="shared" si="72"/>
        <v>1079.913606911447</v>
      </c>
      <c r="M405" s="191">
        <f>IF(M404=1,($C403-J405)/(J404-J405),IF(M404=2,($C403-J404)/(J403-J404),IF(M404=3,($C403-J403)/(J402-J403),0)))</f>
        <v>0</v>
      </c>
      <c r="N405" s="148">
        <f>(N$417-N$397)/5+N401</f>
        <v>4540</v>
      </c>
      <c r="O405" s="144">
        <f>(O$417-O$397)/5+O401</f>
        <v>3.96</v>
      </c>
      <c r="P405" s="195">
        <f t="shared" si="73"/>
        <v>1146.4646464646464</v>
      </c>
      <c r="Q405" s="191">
        <f>IF(Q404=1,($C403-N405)/(N404-N405),IF(Q404=2,($C403-N404)/(N403-N404),IF(Q404=3,($C403-N403)/(N402-N403),0)))</f>
        <v>0</v>
      </c>
      <c r="R405" s="148">
        <f>(R$417-R$397)/5+R401</f>
        <v>4080</v>
      </c>
      <c r="S405" s="144">
        <f>(S$417-S$397)/5+S401</f>
        <v>3.2699999999999996</v>
      </c>
      <c r="T405" s="204">
        <f t="shared" si="74"/>
        <v>1247.7064220183488</v>
      </c>
      <c r="U405" s="191">
        <f>IF(U404=1,($C403-R405)/(R404-R405),IF(U404=2,($C403-R404)/(R403-R404),IF(U404=3,($C403-R403)/(R402-R403),0)))</f>
        <v>0</v>
      </c>
      <c r="V405" s="148">
        <f>(V$417-V$397)/5+V401</f>
        <v>3700</v>
      </c>
      <c r="W405" s="144">
        <f>(W$417-W$397)/5+W401</f>
        <v>2.6799999999999997</v>
      </c>
      <c r="X405" s="204">
        <f t="shared" si="75"/>
        <v>1380.5970149253733</v>
      </c>
      <c r="Y405" s="191">
        <f>IF(Y404=1,($C403-V405)/(V404-V405),IF(Y404=2,($C403-V404)/(V403-V404),IF(Y404=3,($C403-V403)/(V402-V403),0)))</f>
        <v>0</v>
      </c>
      <c r="Z405" s="148">
        <f>(Z$417-Z$397)/5+Z401</f>
        <v>3320</v>
      </c>
      <c r="AA405" s="144">
        <f>(AA$417-AA$397)/5+AA401</f>
        <v>2.09</v>
      </c>
      <c r="AB405" s="211">
        <f t="shared" si="76"/>
        <v>1588.5167464114834</v>
      </c>
      <c r="AC405" s="191">
        <f>IF(AC404=1,($C403-Z405)/(Z404-Z405),IF(AC404=2,($C403-Z404)/(Z403-Z404),IF(AC404=3,($C403-Z403)/(Z402-Z403),0)))</f>
        <v>7.844946931241369E-3</v>
      </c>
      <c r="AE405">
        <v>1395</v>
      </c>
      <c r="AF405">
        <v>1139</v>
      </c>
      <c r="AG405">
        <f>AE405-AF405</f>
        <v>256</v>
      </c>
      <c r="AH405" s="23">
        <f>AG405/AE405*100</f>
        <v>18.351254480286737</v>
      </c>
      <c r="AI405">
        <f>AF405*24</f>
        <v>27336</v>
      </c>
      <c r="AL405" s="23"/>
    </row>
    <row r="406" spans="1:38" x14ac:dyDescent="0.25">
      <c r="A406" s="186"/>
      <c r="B406" s="251">
        <v>10</v>
      </c>
      <c r="C406" s="34"/>
      <c r="D406" s="31">
        <f>IF(D407&gt;V$5,(1-(D407-V$5)/(Z$5-V$5))*(Y406-AC406)+AC406,IF(D407&gt;R$5,(1-(D407-R$5)/(V$5-R$5))*(U406-Y406)+Y406,IF(D407&gt;N$5,(1-(D407-N$5)/(R$5-N$5))*(Q406-U406)+U406,IF(D407&gt;J$5,(1-(D407-J$5)/(N$5-J$5))*(M406-Q406)+Q406,IF(D407&gt;F$5,(1-(D407-F$5)/(J$5-F$5))*(I406-M406)+M406,I406)))))</f>
        <v>5.1955860208298681</v>
      </c>
      <c r="E406" s="27" t="s">
        <v>6</v>
      </c>
      <c r="F406" s="95">
        <f>(F$414-F$394)/5+F402</f>
        <v>16980</v>
      </c>
      <c r="G406" s="143">
        <f>(G$414-G$394)/5+G402</f>
        <v>5.0300000000000011</v>
      </c>
      <c r="H406" s="193">
        <f t="shared" si="77"/>
        <v>3375.7455268389654</v>
      </c>
      <c r="I406" s="16">
        <f>IF(I408=0,G409,IF(I408=1,(G408-G409)*I409+G409,IF(I408=2,(G407-G408)*I409+G408,IF(I408=3,(G406-G407)*I409+G407,G406))))</f>
        <v>5.7299999999999995</v>
      </c>
      <c r="J406" s="147">
        <f>(J$414-J$394)/5+J402</f>
        <v>16720</v>
      </c>
      <c r="K406" s="143">
        <f>(K$414-K$394)/5+K402</f>
        <v>4.6399999999999997</v>
      </c>
      <c r="L406" s="193">
        <f t="shared" si="72"/>
        <v>3603.4482758620693</v>
      </c>
      <c r="M406" s="16">
        <f>IF(M408=0,K409,IF(M408=1,(K408-K409)*M409+K409,IF(M408=2,(K407-K408)*M409+K408,IF(M408=3,(K406-K407)*M409+K407,K406))))</f>
        <v>4.72</v>
      </c>
      <c r="N406" s="147">
        <f>(N$414-N$394)/5+N402</f>
        <v>16520</v>
      </c>
      <c r="O406" s="143">
        <f>(O$414-O$394)/5+O402</f>
        <v>4.1899999999999995</v>
      </c>
      <c r="P406" s="193">
        <f t="shared" si="73"/>
        <v>3942.7207637231509</v>
      </c>
      <c r="Q406" s="16">
        <f>IF(Q408=0,O409,IF(Q408=1,(O408-O409)*Q409+O409,IF(Q408=2,(O407-O408)*Q409+O408,IF(Q408=3,(O406-O407)*Q409+O407,O406))))</f>
        <v>4.1900000000000004</v>
      </c>
      <c r="R406" s="147">
        <f>(R$414-R$394)/5+R402</f>
        <v>16280</v>
      </c>
      <c r="S406" s="143">
        <f>(S$414-S$394)/5+S402</f>
        <v>3.8400000000000003</v>
      </c>
      <c r="T406" s="203">
        <f t="shared" si="74"/>
        <v>4239.583333333333</v>
      </c>
      <c r="U406" s="16">
        <f>IF(U408=0,S409,IF(U408=1,(S408-S409)*U409+S409,IF(U408=2,(S407-S408)*U409+S408,IF(U408=3,(S406-S407)*U409+S407,S406))))</f>
        <v>3.6299999999999994</v>
      </c>
      <c r="V406" s="147">
        <f>(V$414-V$394)/5+V402</f>
        <v>15520</v>
      </c>
      <c r="W406" s="143">
        <f>(W$414-W$394)/5+W402</f>
        <v>3.3800000000000003</v>
      </c>
      <c r="X406" s="203">
        <f t="shared" si="75"/>
        <v>4591.7159763313603</v>
      </c>
      <c r="Y406" s="16">
        <f>IF(Y408=0,W409,IF(Y408=1,(W408-W409)*Y409+W409,IF(Y408=2,(W407-W408)*Y409+W408,IF(Y408=3,(W406-W407)*Y409+W407,W406))))</f>
        <v>3.0199999999999996</v>
      </c>
      <c r="Z406" s="147">
        <f>(Z$414-Z$394)/5+Z402</f>
        <v>14720</v>
      </c>
      <c r="AA406" s="143">
        <f>(AA$414-AA$394)/5+AA402</f>
        <v>2.9200000000000004</v>
      </c>
      <c r="AB406" s="207">
        <f t="shared" si="76"/>
        <v>5041.0958904109584</v>
      </c>
      <c r="AC406" s="67">
        <f>IF(AC408=0,AA409,IF(AC408=1,(AA408-AA409)*AC409+AA409,IF(AC408=2,(AA407-AA408)*AC409+AA408,IF(AC408=3,(AA406-AA407)*AC409+AA407,AA406))))</f>
        <v>2.4099999999999997</v>
      </c>
      <c r="AE406" s="23">
        <v>3.75</v>
      </c>
      <c r="AF406" s="23">
        <v>4.67</v>
      </c>
      <c r="AG406" s="23">
        <f>AF406-AE406</f>
        <v>0.91999999999999993</v>
      </c>
      <c r="AH406" s="23">
        <f>AG406/AE406*100</f>
        <v>24.533333333333331</v>
      </c>
      <c r="AI406" s="23"/>
      <c r="AJ406" s="23"/>
      <c r="AK406" s="23"/>
      <c r="AL406" s="23"/>
    </row>
    <row r="407" spans="1:38" x14ac:dyDescent="0.25">
      <c r="A407" s="186"/>
      <c r="B407" s="252"/>
      <c r="C407" s="13">
        <f>C$1/(21-E$1)*(C$302-B406)</f>
        <v>3074.3801652892562</v>
      </c>
      <c r="D407" s="32">
        <f>(C407/P$1)^(1/1.3)*50+C$302+$C$2/2+$N$2/100*5</f>
        <v>30.291227516535955</v>
      </c>
      <c r="E407" s="28" t="s">
        <v>22</v>
      </c>
      <c r="F407" s="5">
        <v>14000</v>
      </c>
      <c r="G407" s="140">
        <f>(G$415-G$395)/5+G403</f>
        <v>5.2600000000000007</v>
      </c>
      <c r="H407" s="194">
        <f t="shared" si="77"/>
        <v>2661.5969581749046</v>
      </c>
      <c r="I407" s="76">
        <f>$C407/I406</f>
        <v>536.54104106269745</v>
      </c>
      <c r="J407" s="57">
        <v>14000</v>
      </c>
      <c r="K407" s="140">
        <f>(K$415-K$395)/5+K403</f>
        <v>4.8699999999999992</v>
      </c>
      <c r="L407" s="194">
        <f t="shared" si="72"/>
        <v>2874.7433264887068</v>
      </c>
      <c r="M407" s="76">
        <f>$C407/M406</f>
        <v>651.3517299341645</v>
      </c>
      <c r="N407" s="57">
        <v>14000</v>
      </c>
      <c r="O407" s="140">
        <f>(O$415-O$395)/5+O403</f>
        <v>4.4800000000000004</v>
      </c>
      <c r="P407" s="194">
        <f t="shared" si="73"/>
        <v>3124.9999999999995</v>
      </c>
      <c r="Q407" s="76">
        <f>$C407/Q406</f>
        <v>733.74228288526399</v>
      </c>
      <c r="R407" s="57">
        <v>14000</v>
      </c>
      <c r="S407" s="140">
        <f>(S$415-S$395)/5+S403</f>
        <v>4.07</v>
      </c>
      <c r="T407" s="201">
        <f t="shared" si="74"/>
        <v>3439.8034398034397</v>
      </c>
      <c r="U407" s="76">
        <f>$C407/U406</f>
        <v>846.93668465268775</v>
      </c>
      <c r="V407" s="57">
        <v>14000</v>
      </c>
      <c r="W407" s="140">
        <f>(W$415-W$395)/5+W403</f>
        <v>3.6599999999999997</v>
      </c>
      <c r="X407" s="201">
        <f t="shared" si="75"/>
        <v>3825.1366120218581</v>
      </c>
      <c r="Y407" s="76">
        <f>$C407/Y406</f>
        <v>1018.0066772480982</v>
      </c>
      <c r="Z407" s="57">
        <v>14000</v>
      </c>
      <c r="AA407" s="140">
        <f>(AA$415-AA$395)/5+AA403</f>
        <v>3.1999999999999997</v>
      </c>
      <c r="AB407" s="209">
        <f t="shared" si="76"/>
        <v>4375</v>
      </c>
      <c r="AC407" s="76">
        <f>$C407/AC406</f>
        <v>1275.6764171324717</v>
      </c>
      <c r="AE407">
        <v>35.5</v>
      </c>
      <c r="AL407" s="23"/>
    </row>
    <row r="408" spans="1:38" x14ac:dyDescent="0.25">
      <c r="A408" s="186"/>
      <c r="B408" s="252"/>
      <c r="C408" s="13"/>
      <c r="D408" s="39">
        <f>IF(AND(D407&lt;F$5,C407&lt;F409),C407/F409*100,IF(AND(D407&lt;J$5,C407&lt;J409),C407/(F409-((D407-F$5)/(J$5-F$5))*(F409-J409))*100,IF(AND(D407&lt;N$5,C407&lt;N409),C407/(J409-((D407-J$5)/(N$5-J$5))*(J409-N409))*100,IF(AND(D407&lt;R$5,C407&lt;R409),C407/(N409-((D407-N$5)/(R$5-N$5))*(N409-R409))*100,IF(AND(D407&lt;V$5,C411&lt;V409),C407/(R409-((D407-R$5)/(V$5-R$5))*(R409-V409))*100,100)))))</f>
        <v>55.200133557352437</v>
      </c>
      <c r="E408" s="28" t="s">
        <v>23</v>
      </c>
      <c r="F408" s="5">
        <v>11200</v>
      </c>
      <c r="G408" s="140">
        <f>(G$416-G$396)/5+G404</f>
        <v>5.61</v>
      </c>
      <c r="H408" s="194">
        <f t="shared" si="77"/>
        <v>1996.434937611408</v>
      </c>
      <c r="I408" s="190">
        <f>IF($C407&gt;F407,3,IF($C407&gt;F408,2,IF($C407&gt;F409,1,0)))</f>
        <v>0</v>
      </c>
      <c r="J408" s="57">
        <v>11200</v>
      </c>
      <c r="K408" s="140">
        <f>(K$416-K$396)/5+K404</f>
        <v>5.2500000000000009</v>
      </c>
      <c r="L408" s="194">
        <f t="shared" si="72"/>
        <v>2133.333333333333</v>
      </c>
      <c r="M408" s="190">
        <f>IF($C407&gt;J407,3,IF($C407&gt;J408,2,IF($C407&gt;J409,1,0)))</f>
        <v>0</v>
      </c>
      <c r="N408" s="57">
        <v>11200</v>
      </c>
      <c r="O408" s="140">
        <f>(O$416-O$396)/5+O404</f>
        <v>4.8899999999999988</v>
      </c>
      <c r="P408" s="194">
        <f t="shared" si="73"/>
        <v>2290.3885480572603</v>
      </c>
      <c r="Q408" s="190">
        <f>IF($C407&gt;N407,3,IF($C407&gt;N408,2,IF($C407&gt;N409,1,0)))</f>
        <v>0</v>
      </c>
      <c r="R408" s="57">
        <v>11200</v>
      </c>
      <c r="S408" s="140">
        <f>(S$416-S$396)/5+S404</f>
        <v>4.4800000000000004</v>
      </c>
      <c r="T408" s="201">
        <f t="shared" si="74"/>
        <v>2499.9999999999995</v>
      </c>
      <c r="U408" s="190">
        <f>IF($C407&gt;R407,3,IF($C407&gt;R408,2,IF($C407&gt;R409,1,0)))</f>
        <v>0</v>
      </c>
      <c r="V408" s="57">
        <v>11200</v>
      </c>
      <c r="W408" s="140">
        <f>(W$416-W$396)/5+W404</f>
        <v>3.9400000000000004</v>
      </c>
      <c r="X408" s="201">
        <f t="shared" si="75"/>
        <v>2842.6395939086292</v>
      </c>
      <c r="Y408" s="190">
        <f>IF($C407&gt;V407,3,IF($C407&gt;V408,2,IF($C407&gt;V409,1,0)))</f>
        <v>0</v>
      </c>
      <c r="Z408" s="57">
        <v>11200</v>
      </c>
      <c r="AA408" s="140">
        <f>(AA$416-AA$396)/5+AA404</f>
        <v>3.3800000000000003</v>
      </c>
      <c r="AB408" s="209">
        <f t="shared" si="76"/>
        <v>3313.6094674556211</v>
      </c>
      <c r="AC408" s="189">
        <f>IF($C407&gt;Z407,3,IF($C407&gt;Z408,2,IF($C407&gt;Z409,1,0)))</f>
        <v>0</v>
      </c>
      <c r="AE408">
        <v>5226</v>
      </c>
      <c r="AL408" s="23"/>
    </row>
    <row r="409" spans="1:38" ht="15.75" thickBot="1" x14ac:dyDescent="0.3">
      <c r="A409" s="186"/>
      <c r="B409" s="253"/>
      <c r="C409" s="35"/>
      <c r="D409" s="33">
        <f>C407/D406</f>
        <v>591.72923958214028</v>
      </c>
      <c r="E409" s="29" t="s">
        <v>7</v>
      </c>
      <c r="F409" s="158">
        <f>(F$417-F$397)/5+F405</f>
        <v>5760</v>
      </c>
      <c r="G409" s="144">
        <f>(G$417-G$397)/5+G405</f>
        <v>5.7299999999999995</v>
      </c>
      <c r="H409" s="195">
        <f t="shared" si="77"/>
        <v>1005.2356020942409</v>
      </c>
      <c r="I409" s="191">
        <f>IF(I408=1,($C407-F409)/(F408-F409),IF(I408=2,($C407-F408)/(F407-F408),IF(I408=3,($C407-F407)/(F406-F407),0)))</f>
        <v>0</v>
      </c>
      <c r="J409" s="148">
        <f>(J$417-J$397)/5+J405</f>
        <v>5400</v>
      </c>
      <c r="K409" s="144">
        <f>(K$417-K$397)/5+K405</f>
        <v>4.72</v>
      </c>
      <c r="L409" s="195">
        <f t="shared" si="72"/>
        <v>1144.0677966101696</v>
      </c>
      <c r="M409" s="191">
        <f>IF(M408=1,($C407-J409)/(J408-J409),IF(M408=2,($C407-J408)/(J407-J408),IF(M408=3,($C407-J407)/(J406-J407),0)))</f>
        <v>0</v>
      </c>
      <c r="N409" s="148">
        <f>(N$417-N$397)/5+N405</f>
        <v>4960</v>
      </c>
      <c r="O409" s="144">
        <f>(O$417-O$397)/5+O405</f>
        <v>4.1900000000000004</v>
      </c>
      <c r="P409" s="195">
        <f t="shared" si="73"/>
        <v>1183.7708830548925</v>
      </c>
      <c r="Q409" s="191">
        <f>IF(Q408=1,($C407-N409)/(N408-N409),IF(Q408=2,($C407-N408)/(N407-N408),IF(Q408=3,($C407-N407)/(N406-N407),0)))</f>
        <v>0</v>
      </c>
      <c r="R409" s="148">
        <f>(R$417-R$397)/5+R405</f>
        <v>4520</v>
      </c>
      <c r="S409" s="144">
        <f>(S$417-S$397)/5+S405</f>
        <v>3.6299999999999994</v>
      </c>
      <c r="T409" s="204">
        <f t="shared" si="74"/>
        <v>1245.1790633608816</v>
      </c>
      <c r="U409" s="191">
        <f>IF(U408=1,($C407-R409)/(R408-R409),IF(U408=2,($C407-R408)/(R407-R408),IF(U408=3,($C407-R407)/(R406-R407),0)))</f>
        <v>0</v>
      </c>
      <c r="V409" s="148">
        <f>(V$417-V$397)/5+V405</f>
        <v>4200</v>
      </c>
      <c r="W409" s="144">
        <f>(W$417-W$397)/5+W405</f>
        <v>3.0199999999999996</v>
      </c>
      <c r="X409" s="204">
        <f t="shared" si="75"/>
        <v>1390.7284768211923</v>
      </c>
      <c r="Y409" s="191">
        <f>IF(Y408=1,($C407-V409)/(V408-V409),IF(Y408=2,($C407-V408)/(V407-V408),IF(Y408=3,($C407-V407)/(V406-V407),0)))</f>
        <v>0</v>
      </c>
      <c r="Z409" s="148">
        <f>(Z$417-Z$397)/5+Z405</f>
        <v>3880</v>
      </c>
      <c r="AA409" s="144">
        <f>(AA$417-AA$397)/5+AA405</f>
        <v>2.4099999999999997</v>
      </c>
      <c r="AB409" s="211">
        <f t="shared" si="76"/>
        <v>1609.9585062240667</v>
      </c>
      <c r="AC409" s="191">
        <f>IF(AC408=1,($C407-Z409)/(Z408-Z409),IF(AC408=2,($C407-Z408)/(Z407-Z408),IF(AC408=3,($C407-Z407)/(Z406-Z407),0)))</f>
        <v>0</v>
      </c>
      <c r="AE409">
        <v>1395</v>
      </c>
      <c r="AF409">
        <v>1119</v>
      </c>
      <c r="AG409">
        <f>AE409-AF409</f>
        <v>276</v>
      </c>
      <c r="AH409" s="23">
        <f>AG409/AE409*100</f>
        <v>19.78494623655914</v>
      </c>
      <c r="AI409">
        <f>AF409*24</f>
        <v>26856</v>
      </c>
      <c r="AL409" s="23"/>
    </row>
    <row r="410" spans="1:38" x14ac:dyDescent="0.25">
      <c r="A410" s="186"/>
      <c r="B410" s="251">
        <v>11</v>
      </c>
      <c r="C410" s="25"/>
      <c r="D410" s="31">
        <f>IF(D411&gt;V$5,(1-(D411-V$5)/(Z$5-V$5))*(Y410-AC410)+AC410,IF(D411&gt;R$5,(1-(D411-R$5)/(V$5-R$5))*(U410-Y410)+Y410,IF(D411&gt;N$5,(1-(D411-N$5)/(R$5-N$5))*(Q410-U410)+U410,IF(D411&gt;J$5,(1-(D411-J$5)/(N$5-J$5))*(M410-Q410)+Q410,IF(D411&gt;F$5,(1-(D411-F$5)/(J$5-F$5))*(I410-M410)+M410,I410)))))</f>
        <v>5.1571260111273602</v>
      </c>
      <c r="E410" s="27" t="s">
        <v>6</v>
      </c>
      <c r="F410" s="95">
        <f>(F$414-F$394)/5+F406</f>
        <v>17040</v>
      </c>
      <c r="G410" s="143">
        <f>(G$414-G$394)/5+G406</f>
        <v>5.1400000000000015</v>
      </c>
      <c r="H410" s="193">
        <f t="shared" si="77"/>
        <v>3315.1750972762638</v>
      </c>
      <c r="I410" s="16">
        <f>IF(I412=0,G413,IF(I412=1,(G412-G413)*I413+G413,IF(I412=2,(G411-G412)*I413+G412,IF(I412=3,(G410-G411)*I413+G411,G410))))</f>
        <v>5.4399999999999995</v>
      </c>
      <c r="J410" s="147">
        <f>(J$414-J$394)/5+J406</f>
        <v>16760</v>
      </c>
      <c r="K410" s="143">
        <f>(K$414-K$394)/5+K406</f>
        <v>4.7699999999999996</v>
      </c>
      <c r="L410" s="193">
        <f t="shared" si="72"/>
        <v>3513.6268343815518</v>
      </c>
      <c r="M410" s="16">
        <f>IF(M412=0,K413,IF(M412=1,(K412-K413)*M413+K413,IF(M412=2,(K411-K412)*M413+K412,IF(M412=3,(K410-K411)*M413+K411,K410))))</f>
        <v>4.8099999999999996</v>
      </c>
      <c r="N410" s="147">
        <f>(N$414-N$394)/5+N406</f>
        <v>16560</v>
      </c>
      <c r="O410" s="143">
        <f>(O$414-O$394)/5+O406</f>
        <v>4.3199999999999994</v>
      </c>
      <c r="P410" s="193">
        <f t="shared" si="73"/>
        <v>3833.3333333333339</v>
      </c>
      <c r="Q410" s="16">
        <f>IF(Q412=0,O413,IF(Q412=1,(O412-O413)*Q413+O413,IF(Q412=2,(O411-O412)*Q413+O412,IF(Q412=3,(O410-O411)*Q413+O411,O410))))</f>
        <v>4.4200000000000008</v>
      </c>
      <c r="R410" s="147">
        <f>(R$414-R$394)/5+R406</f>
        <v>16340</v>
      </c>
      <c r="S410" s="143">
        <f>(S$414-S$394)/5+S406</f>
        <v>4.0200000000000005</v>
      </c>
      <c r="T410" s="203">
        <f t="shared" si="74"/>
        <v>4064.6766169154225</v>
      </c>
      <c r="U410" s="16">
        <f>IF(U412=0,S413,IF(U412=1,(S412-S413)*U413+S413,IF(U412=2,(S411-S412)*U413+S412,IF(U412=3,(S410-S411)*U413+S411,S410))))</f>
        <v>3.9899999999999993</v>
      </c>
      <c r="V410" s="147">
        <f>(V$414-V$394)/5+V406</f>
        <v>15560</v>
      </c>
      <c r="W410" s="143">
        <f>(W$414-W$394)/5+W406</f>
        <v>3.5400000000000005</v>
      </c>
      <c r="X410" s="203">
        <f t="shared" si="75"/>
        <v>4395.4802259887001</v>
      </c>
      <c r="Y410" s="16">
        <f>IF(Y412=0,W413,IF(Y412=1,(W412-W413)*Y413+W413,IF(Y412=2,(W411-W412)*Y413+W412,IF(Y412=3,(W410-W411)*Y413+W411,W410))))</f>
        <v>3.3599999999999994</v>
      </c>
      <c r="Z410" s="147">
        <f>(Z$414-Z$394)/5+Z406</f>
        <v>14760</v>
      </c>
      <c r="AA410" s="143">
        <f>(AA$414-AA$394)/5+AA406</f>
        <v>3.0600000000000005</v>
      </c>
      <c r="AB410" s="207">
        <f t="shared" si="76"/>
        <v>4823.5294117647054</v>
      </c>
      <c r="AC410" s="67">
        <f>IF(AC412=0,AA413,IF(AC412=1,(AA412-AA413)*AC413+AA413,IF(AC412=2,(AA411-AA412)*AC413+AA412,IF(AC412=3,(AA410-AA411)*AC413+AA411,AA410))))</f>
        <v>2.7299999999999995</v>
      </c>
      <c r="AE410" s="23">
        <v>3.75</v>
      </c>
      <c r="AF410" s="23">
        <v>4.7699999999999996</v>
      </c>
      <c r="AG410" s="23">
        <f>AF410-AE410</f>
        <v>1.0199999999999996</v>
      </c>
      <c r="AH410" s="23">
        <f>AG410/AE410*100</f>
        <v>27.199999999999992</v>
      </c>
      <c r="AI410" s="23"/>
      <c r="AJ410" s="23"/>
      <c r="AK410" s="23"/>
      <c r="AL410" s="23"/>
    </row>
    <row r="411" spans="1:38" x14ac:dyDescent="0.25">
      <c r="A411" s="186"/>
      <c r="B411" s="252"/>
      <c r="C411" s="13">
        <f>C$1/(21-E$1)*(C$302-B410)</f>
        <v>2766.9421487603308</v>
      </c>
      <c r="D411" s="32">
        <f>(C411/P$1)^(1/1.3)*50+C$302+$C$2/2+$N$2/100*5</f>
        <v>29.490063315438718</v>
      </c>
      <c r="E411" s="28" t="s">
        <v>22</v>
      </c>
      <c r="F411" s="5">
        <v>14000</v>
      </c>
      <c r="G411" s="140">
        <f>(G$415-G$395)/5+G407</f>
        <v>5.3800000000000008</v>
      </c>
      <c r="H411" s="194">
        <f t="shared" si="77"/>
        <v>2602.2304832713753</v>
      </c>
      <c r="I411" s="76">
        <f>$C411/I410</f>
        <v>508.62907146329616</v>
      </c>
      <c r="J411" s="57">
        <v>14000</v>
      </c>
      <c r="K411" s="140">
        <f>(K$415-K$395)/5+K407</f>
        <v>5.0099999999999989</v>
      </c>
      <c r="L411" s="194">
        <f t="shared" si="72"/>
        <v>2794.4111776447112</v>
      </c>
      <c r="M411" s="76">
        <f>$C411/M410</f>
        <v>575.24784797512075</v>
      </c>
      <c r="N411" s="57">
        <v>14000</v>
      </c>
      <c r="O411" s="140">
        <f>(O$415-O$395)/5+O407</f>
        <v>4.6400000000000006</v>
      </c>
      <c r="P411" s="194">
        <f t="shared" si="73"/>
        <v>3017.2413793103447</v>
      </c>
      <c r="Q411" s="76">
        <f>$C411/Q410</f>
        <v>626.00501103174895</v>
      </c>
      <c r="R411" s="57">
        <v>14000</v>
      </c>
      <c r="S411" s="140">
        <f>(S$415-S$395)/5+S407</f>
        <v>4.2600000000000007</v>
      </c>
      <c r="T411" s="201">
        <f t="shared" si="74"/>
        <v>3286.384976525821</v>
      </c>
      <c r="U411" s="76">
        <f>$C411/U410</f>
        <v>693.46921021562184</v>
      </c>
      <c r="V411" s="57">
        <v>14000</v>
      </c>
      <c r="W411" s="140">
        <f>(W$415-W$395)/5+W407</f>
        <v>3.8299999999999996</v>
      </c>
      <c r="X411" s="201">
        <f t="shared" si="75"/>
        <v>3655.352480417755</v>
      </c>
      <c r="Y411" s="76">
        <f>$C411/Y410</f>
        <v>823.49468713105102</v>
      </c>
      <c r="Z411" s="57">
        <v>14000</v>
      </c>
      <c r="AA411" s="140">
        <f>(AA$415-AA$395)/5+AA407</f>
        <v>3.3499999999999996</v>
      </c>
      <c r="AB411" s="209">
        <f t="shared" si="76"/>
        <v>4179.1044776119406</v>
      </c>
      <c r="AC411" s="76">
        <f>$C411/AC410</f>
        <v>1013.531922622832</v>
      </c>
      <c r="AE411">
        <v>35.5</v>
      </c>
      <c r="AL411" s="23"/>
    </row>
    <row r="412" spans="1:38" x14ac:dyDescent="0.25">
      <c r="A412" s="186"/>
      <c r="B412" s="252"/>
      <c r="C412" s="13"/>
      <c r="D412" s="39">
        <f>IF(AND(D411&lt;F$5,C411&lt;F413),C411/F413*100,IF(AND(D411&lt;J$5,C411&lt;J413),C411/(F413-((D411-F$5)/(J$5-F$5))*(F413-J413))*100,IF(AND(D411&lt;N$5,C411&lt;N413),C411/(J413-((D411-J$5)/(N$5-J$5))*(J413-N413))*100,IF(AND(D411&lt;R$5,C411&lt;R413),C411/(N413-((D411-N$5)/(R$5-N$5))*(N413-R413))*100,IF(AND(D411&lt;V$5,C415&lt;V413),C411/(R413-((D411-R$5)/(V$5-R$5))*(R413-V413))*100,100)))))</f>
        <v>46.04373923044573</v>
      </c>
      <c r="E412" s="28" t="s">
        <v>23</v>
      </c>
      <c r="F412" s="5">
        <v>11200</v>
      </c>
      <c r="G412" s="140">
        <f>(G$416-G$396)/5+G408</f>
        <v>5.73</v>
      </c>
      <c r="H412" s="194">
        <f t="shared" si="77"/>
        <v>1954.6247818499126</v>
      </c>
      <c r="I412" s="190">
        <f>IF($C411&gt;F411,3,IF($C411&gt;F412,2,IF($C411&gt;F413,1,0)))</f>
        <v>0</v>
      </c>
      <c r="J412" s="57">
        <v>11200</v>
      </c>
      <c r="K412" s="140">
        <f>(K$416-K$396)/5+K408</f>
        <v>5.4000000000000012</v>
      </c>
      <c r="L412" s="194">
        <f t="shared" si="72"/>
        <v>2074.0740740740735</v>
      </c>
      <c r="M412" s="190">
        <f>IF($C411&gt;J411,3,IF($C411&gt;J412,2,IF($C411&gt;J413,1,0)))</f>
        <v>0</v>
      </c>
      <c r="N412" s="57">
        <v>11200</v>
      </c>
      <c r="O412" s="140">
        <f>(O$416-O$396)/5+O408</f>
        <v>5.0699999999999985</v>
      </c>
      <c r="P412" s="194">
        <f t="shared" si="73"/>
        <v>2209.0729783037482</v>
      </c>
      <c r="Q412" s="190">
        <f>IF($C411&gt;N411,3,IF($C411&gt;N412,2,IF($C411&gt;N413,1,0)))</f>
        <v>0</v>
      </c>
      <c r="R412" s="57">
        <v>11200</v>
      </c>
      <c r="S412" s="140">
        <f>(S$416-S$396)/5+S408</f>
        <v>4.6900000000000004</v>
      </c>
      <c r="T412" s="201">
        <f t="shared" si="74"/>
        <v>2388.059701492537</v>
      </c>
      <c r="U412" s="190">
        <f>IF($C411&gt;R411,3,IF($C411&gt;R412,2,IF($C411&gt;R413,1,0)))</f>
        <v>0</v>
      </c>
      <c r="V412" s="57">
        <v>11200</v>
      </c>
      <c r="W412" s="140">
        <f>(W$416-W$396)/5+W408</f>
        <v>4.12</v>
      </c>
      <c r="X412" s="201">
        <f t="shared" si="75"/>
        <v>2718.4466019417473</v>
      </c>
      <c r="Y412" s="190">
        <f>IF($C411&gt;V411,3,IF($C411&gt;V412,2,IF($C411&gt;V413,1,0)))</f>
        <v>0</v>
      </c>
      <c r="Z412" s="57">
        <v>11200</v>
      </c>
      <c r="AA412" s="140">
        <f>(AA$416-AA$396)/5+AA408</f>
        <v>3.5400000000000005</v>
      </c>
      <c r="AB412" s="209">
        <f t="shared" si="76"/>
        <v>3163.8418079096041</v>
      </c>
      <c r="AC412" s="189">
        <f>IF($C411&gt;Z411,3,IF($C411&gt;Z412,2,IF($C411&gt;Z413,1,0)))</f>
        <v>0</v>
      </c>
      <c r="AE412">
        <v>5226</v>
      </c>
      <c r="AL412" s="23"/>
    </row>
    <row r="413" spans="1:38" ht="15.75" thickBot="1" x14ac:dyDescent="0.3">
      <c r="A413" s="186"/>
      <c r="B413" s="253"/>
      <c r="C413" s="14"/>
      <c r="D413" s="33">
        <f>C411/D410</f>
        <v>536.52793102014402</v>
      </c>
      <c r="E413" s="29" t="s">
        <v>7</v>
      </c>
      <c r="F413" s="158">
        <f>(F$417-F$397)/5+F409</f>
        <v>6180</v>
      </c>
      <c r="G413" s="144">
        <f>(G$417-G$397)/5+G409</f>
        <v>5.4399999999999995</v>
      </c>
      <c r="H413" s="195">
        <f t="shared" si="77"/>
        <v>1136.0294117647061</v>
      </c>
      <c r="I413" s="191">
        <f>IF(I412=1,($C411-F413)/(F412-F413),IF(I412=2,($C411-F412)/(F411-F412),IF(I412=3,($C411-F411)/(F410-F411),0)))</f>
        <v>0</v>
      </c>
      <c r="J413" s="148">
        <f>(J$417-J$397)/5+J409</f>
        <v>5800</v>
      </c>
      <c r="K413" s="144">
        <f>(K$417-K$397)/5+K409</f>
        <v>4.8099999999999996</v>
      </c>
      <c r="L413" s="195">
        <f t="shared" si="72"/>
        <v>1205.8212058212059</v>
      </c>
      <c r="M413" s="191">
        <f>IF(M412=1,($C411-J413)/(J412-J413),IF(M412=2,($C411-J412)/(J411-J412),IF(M412=3,($C411-J411)/(J410-J411),0)))</f>
        <v>0</v>
      </c>
      <c r="N413" s="148">
        <f>(N$417-N$397)/5+N409</f>
        <v>5380</v>
      </c>
      <c r="O413" s="144">
        <f>(O$417-O$397)/5+O409</f>
        <v>4.4200000000000008</v>
      </c>
      <c r="P413" s="195">
        <f t="shared" si="73"/>
        <v>1217.1945701357463</v>
      </c>
      <c r="Q413" s="191">
        <f>IF(Q412=1,($C411-N413)/(N412-N413),IF(Q412=2,($C411-N412)/(N411-N412),IF(Q412=3,($C411-N411)/(N410-N411),0)))</f>
        <v>0</v>
      </c>
      <c r="R413" s="148">
        <f>(R$417-R$397)/5+R409</f>
        <v>4960</v>
      </c>
      <c r="S413" s="144">
        <f>(S$417-S$397)/5+S409</f>
        <v>3.9899999999999993</v>
      </c>
      <c r="T413" s="204">
        <f t="shared" si="74"/>
        <v>1243.1077694235591</v>
      </c>
      <c r="U413" s="191">
        <f>IF(U412=1,($C411-R413)/(R412-R413),IF(U412=2,($C411-R412)/(R411-R412),IF(U412=3,($C411-R411)/(R410-R411),0)))</f>
        <v>0</v>
      </c>
      <c r="V413" s="148">
        <f>(V$417-V$397)/5+V409</f>
        <v>4700</v>
      </c>
      <c r="W413" s="144">
        <f>(W$417-W$397)/5+W409</f>
        <v>3.3599999999999994</v>
      </c>
      <c r="X413" s="204">
        <f t="shared" si="75"/>
        <v>1398.8095238095241</v>
      </c>
      <c r="Y413" s="191">
        <f>IF(Y412=1,($C411-V413)/(V412-V413),IF(Y412=2,($C411-V412)/(V411-V412),IF(Y412=3,($C411-V411)/(V410-V411),0)))</f>
        <v>0</v>
      </c>
      <c r="Z413" s="148">
        <f>(Z$417-Z$397)/5+Z409</f>
        <v>4440</v>
      </c>
      <c r="AA413" s="144">
        <f>(AA$417-AA$397)/5+AA409</f>
        <v>2.7299999999999995</v>
      </c>
      <c r="AB413" s="211">
        <f t="shared" si="76"/>
        <v>1626.3736263736266</v>
      </c>
      <c r="AC413" s="191">
        <f>IF(AC412=1,($C411-Z413)/(Z412-Z413),IF(AC412=2,($C411-Z412)/(Z411-Z412),IF(AC412=3,($C411-Z411)/(Z410-Z411),0)))</f>
        <v>0</v>
      </c>
      <c r="AE413">
        <v>1395</v>
      </c>
      <c r="AF413">
        <v>1095</v>
      </c>
      <c r="AG413">
        <f>AE413-AF413</f>
        <v>300</v>
      </c>
      <c r="AH413" s="23">
        <f>AG413/AE413*100</f>
        <v>21.50537634408602</v>
      </c>
      <c r="AI413">
        <f>AF413*24</f>
        <v>26280</v>
      </c>
      <c r="AL413" s="23"/>
    </row>
    <row r="414" spans="1:38" x14ac:dyDescent="0.25">
      <c r="A414" s="186"/>
      <c r="B414" s="251">
        <v>12</v>
      </c>
      <c r="C414" s="34"/>
      <c r="D414" s="31">
        <f>IF(D415&gt;V$5,(1-(D415-V$5)/(Z$5-V$5))*(Y414-AC414)+AC414,IF(D415&gt;R$5,(1-(D415-R$5)/(V$5-R$5))*(U414-Y414)+Y414,IF(D415&gt;N$5,(1-(D415-N$5)/(R$5-N$5))*(Q414-U414)+U414,IF(D415&gt;J$5,(1-(D415-J$5)/(N$5-J$5))*(M414-Q414)+Q414,IF(D415&gt;F$5,(1-(D415-F$5)/(J$5-F$5))*(I414-M414)+M414,I414)))))</f>
        <v>5.0582989456194989</v>
      </c>
      <c r="E414" s="27" t="s">
        <v>6</v>
      </c>
      <c r="F414" s="3">
        <v>17100</v>
      </c>
      <c r="G414" s="94">
        <v>5.25</v>
      </c>
      <c r="H414" s="193">
        <f t="shared" si="77"/>
        <v>3257.1428571428573</v>
      </c>
      <c r="I414" s="16">
        <f>IF(I416=0,G417,IF(I416=1,(G416-G417)*I417+G417,IF(I416=2,(G415-G416)*I417+G416,IF(I416=3,(G414-G415)*I417+G415,G414))))</f>
        <v>5.15</v>
      </c>
      <c r="J414" s="56">
        <v>16800</v>
      </c>
      <c r="K414" s="4">
        <v>4.9000000000000004</v>
      </c>
      <c r="L414" s="193">
        <f t="shared" si="72"/>
        <v>3428.5714285714284</v>
      </c>
      <c r="M414" s="16">
        <f>IF(M416=0,K417,IF(M416=1,(K416-K417)*M417+K417,IF(M416=2,(K415-K416)*M417+K416,IF(M416=3,(K414-K415)*M417+K415,K414))))</f>
        <v>4.9000000000000004</v>
      </c>
      <c r="N414" s="56">
        <v>16600</v>
      </c>
      <c r="O414" s="4">
        <v>4.45</v>
      </c>
      <c r="P414" s="193">
        <f t="shared" si="73"/>
        <v>3730.3370786516853</v>
      </c>
      <c r="Q414" s="16">
        <f>IF(Q416=0,O417,IF(Q416=1,(O416-O417)*Q417+O417,IF(Q416=2,(O415-O416)*Q417+O416,IF(Q416=3,(O414-O415)*Q417+O415,O414))))</f>
        <v>4.6500000000000004</v>
      </c>
      <c r="R414" s="56">
        <v>16400</v>
      </c>
      <c r="S414" s="4">
        <v>4.2</v>
      </c>
      <c r="T414" s="203">
        <f t="shared" si="74"/>
        <v>3904.7619047619046</v>
      </c>
      <c r="U414" s="16">
        <f>IF(U416=0,S417,IF(U416=1,(S416-S417)*U417+S417,IF(U416=2,(S415-S416)*U417+S416,IF(U416=3,(S414-S415)*U417+S415,S414))))</f>
        <v>4.3499999999999996</v>
      </c>
      <c r="V414" s="56">
        <v>15600</v>
      </c>
      <c r="W414" s="4">
        <v>3.7</v>
      </c>
      <c r="X414" s="203">
        <f t="shared" si="75"/>
        <v>4216.2162162162158</v>
      </c>
      <c r="Y414" s="16">
        <f>IF(Y416=0,W417,IF(Y416=1,(W416-W417)*Y417+W417,IF(Y416=2,(W415-W416)*Y417+W416,IF(Y416=3,(W414-W415)*Y417+W415,W414))))</f>
        <v>3.7</v>
      </c>
      <c r="Z414" s="56">
        <v>14800</v>
      </c>
      <c r="AA414" s="4">
        <v>3.2</v>
      </c>
      <c r="AB414" s="212">
        <f t="shared" si="76"/>
        <v>4625</v>
      </c>
      <c r="AC414" s="67">
        <f>IF(AC416=0,AA417,IF(AC416=1,(AA416-AA417)*AC417+AA417,IF(AC416=2,(AA415-AA416)*AC417+AA416,IF(AC416=3,(AA414-AA415)*AC417+AA415,AA414))))</f>
        <v>3.05</v>
      </c>
      <c r="AE414" s="23">
        <v>3.75</v>
      </c>
      <c r="AF414" s="23">
        <v>4.88</v>
      </c>
      <c r="AG414" s="23">
        <f>AF414-AE414</f>
        <v>1.1299999999999999</v>
      </c>
      <c r="AH414" s="23">
        <f>AG414/AE414*100</f>
        <v>30.133333333333329</v>
      </c>
      <c r="AI414" s="23"/>
      <c r="AJ414" s="23"/>
      <c r="AK414" s="23"/>
      <c r="AL414" s="23"/>
    </row>
    <row r="415" spans="1:38" x14ac:dyDescent="0.25">
      <c r="A415" s="186"/>
      <c r="B415" s="252"/>
      <c r="C415" s="13">
        <f>C$1/(21-E$1)*(C$302-B414)</f>
        <v>2459.504132231405</v>
      </c>
      <c r="D415" s="32">
        <f>(C415/P$1)^(1/1.3)*50+C$302+$C$2/2+$N$2/100*5</f>
        <v>28.668042175220044</v>
      </c>
      <c r="E415" s="28" t="s">
        <v>22</v>
      </c>
      <c r="F415" s="5">
        <v>14000</v>
      </c>
      <c r="G415" s="91">
        <v>5.5</v>
      </c>
      <c r="H415" s="194">
        <f t="shared" si="77"/>
        <v>2545.4545454545455</v>
      </c>
      <c r="I415" s="76">
        <f>$C415/I414</f>
        <v>477.57361790901064</v>
      </c>
      <c r="J415" s="57">
        <v>14000</v>
      </c>
      <c r="K415" s="6">
        <v>5.15</v>
      </c>
      <c r="L415" s="194">
        <f t="shared" si="72"/>
        <v>2718.4466019417473</v>
      </c>
      <c r="M415" s="76">
        <f>$C415/M414</f>
        <v>501.93961882273567</v>
      </c>
      <c r="N415" s="57">
        <v>14000</v>
      </c>
      <c r="O415" s="6">
        <v>4.8</v>
      </c>
      <c r="P415" s="194">
        <f t="shared" si="73"/>
        <v>2916.666666666667</v>
      </c>
      <c r="Q415" s="76">
        <f>$C415/Q414</f>
        <v>528.92561983471069</v>
      </c>
      <c r="R415" s="57">
        <v>14000</v>
      </c>
      <c r="S415" s="6">
        <v>4.45</v>
      </c>
      <c r="T415" s="201">
        <f t="shared" si="74"/>
        <v>3146.067415730337</v>
      </c>
      <c r="U415" s="76">
        <f>$C415/U414</f>
        <v>565.40324878882882</v>
      </c>
      <c r="V415" s="57">
        <v>14000</v>
      </c>
      <c r="W415" s="6">
        <v>4</v>
      </c>
      <c r="X415" s="201">
        <f t="shared" si="75"/>
        <v>3500</v>
      </c>
      <c r="Y415" s="76">
        <f>$C415/Y414</f>
        <v>664.73084654902834</v>
      </c>
      <c r="Z415" s="57">
        <v>14000</v>
      </c>
      <c r="AA415" s="6">
        <v>3.5</v>
      </c>
      <c r="AB415" s="208">
        <f t="shared" si="76"/>
        <v>4000</v>
      </c>
      <c r="AC415" s="76">
        <f>$C415/AC414</f>
        <v>806.39479745291976</v>
      </c>
      <c r="AE415">
        <v>35.5</v>
      </c>
      <c r="AL415" s="23"/>
    </row>
    <row r="416" spans="1:38" x14ac:dyDescent="0.25">
      <c r="A416" s="186"/>
      <c r="B416" s="252"/>
      <c r="C416" s="13"/>
      <c r="D416" s="39">
        <f>IF(AND(D415&lt;F$5,C415&lt;F417),C415/F417*100,IF(AND(D415&lt;J$5,C415&lt;J417),C415/(F417-((D415-F$5)/(J$5-F$5))*(F417-J417))*100,IF(AND(D415&lt;N$5,C415&lt;N417),C415/(J417-((D415-J$5)/(N$5-J$5))*(J417-N417))*100,IF(AND(D415&lt;R$5,C415&lt;R417),C415/(N417-((D415-N$5)/(R$5-N$5))*(N417-R417))*100,IF(AND(D415&lt;V$5,C419&lt;V417),C415/(R417-((D415-R$5)/(V$5-R$5))*(R417-V417))*100,100)))))</f>
        <v>38.112475751745244</v>
      </c>
      <c r="E416" s="28" t="s">
        <v>23</v>
      </c>
      <c r="F416" s="5">
        <v>11200</v>
      </c>
      <c r="G416" s="91">
        <v>5.85</v>
      </c>
      <c r="H416" s="194">
        <f t="shared" si="77"/>
        <v>1914.5299145299145</v>
      </c>
      <c r="I416" s="190">
        <f>IF($C415&gt;F415,3,IF($C415&gt;F416,2,IF($C415&gt;F417,1,0)))</f>
        <v>0</v>
      </c>
      <c r="J416" s="57">
        <v>11200</v>
      </c>
      <c r="K416" s="6">
        <v>5.55</v>
      </c>
      <c r="L416" s="194">
        <f t="shared" si="72"/>
        <v>2018.018018018018</v>
      </c>
      <c r="M416" s="190">
        <f>IF($C415&gt;J415,3,IF($C415&gt;J416,2,IF($C415&gt;J417,1,0)))</f>
        <v>0</v>
      </c>
      <c r="N416" s="57">
        <v>11200</v>
      </c>
      <c r="O416" s="6">
        <v>5.25</v>
      </c>
      <c r="P416" s="194">
        <f t="shared" si="73"/>
        <v>2133.3333333333335</v>
      </c>
      <c r="Q416" s="190">
        <f>IF($C415&gt;N415,3,IF($C415&gt;N416,2,IF($C415&gt;N417,1,0)))</f>
        <v>0</v>
      </c>
      <c r="R416" s="57">
        <v>11200</v>
      </c>
      <c r="S416" s="6">
        <v>4.9000000000000004</v>
      </c>
      <c r="T416" s="201">
        <f t="shared" si="74"/>
        <v>2285.7142857142853</v>
      </c>
      <c r="U416" s="190">
        <f>IF($C415&gt;R415,3,IF($C415&gt;R416,2,IF($C415&gt;R417,1,0)))</f>
        <v>0</v>
      </c>
      <c r="V416" s="57">
        <v>11200</v>
      </c>
      <c r="W416" s="6">
        <v>4.3</v>
      </c>
      <c r="X416" s="201">
        <f t="shared" si="75"/>
        <v>2604.651162790698</v>
      </c>
      <c r="Y416" s="190">
        <f>IF($C415&gt;V415,3,IF($C415&gt;V416,2,IF($C415&gt;V417,1,0)))</f>
        <v>0</v>
      </c>
      <c r="Z416" s="57">
        <v>11200</v>
      </c>
      <c r="AA416" s="6">
        <v>3.7</v>
      </c>
      <c r="AB416" s="209">
        <f t="shared" si="76"/>
        <v>3027.0270270270271</v>
      </c>
      <c r="AC416" s="189">
        <f>IF($C415&gt;Z415,3,IF($C415&gt;Z416,2,IF($C415&gt;Z417,1,0)))</f>
        <v>0</v>
      </c>
      <c r="AE416">
        <v>5226</v>
      </c>
      <c r="AL416" s="23"/>
    </row>
    <row r="417" spans="1:38" ht="15.75" thickBot="1" x14ac:dyDescent="0.3">
      <c r="A417" s="186"/>
      <c r="B417" s="253"/>
      <c r="C417" s="35"/>
      <c r="D417" s="33">
        <f>C415/D414</f>
        <v>486.23147004020836</v>
      </c>
      <c r="E417" s="29" t="s">
        <v>7</v>
      </c>
      <c r="F417" s="7">
        <v>6600</v>
      </c>
      <c r="G417" s="93">
        <v>5.15</v>
      </c>
      <c r="H417" s="195">
        <f t="shared" si="77"/>
        <v>1281.5533980582522</v>
      </c>
      <c r="I417" s="191">
        <f>IF(I416=1,($C415-F417)/(F416-F417),IF(I416=2,($C415-F416)/(F415-F416),IF(I416=3,($C415-F415)/(F414-F415),0)))</f>
        <v>0</v>
      </c>
      <c r="J417" s="58">
        <v>6200</v>
      </c>
      <c r="K417" s="8">
        <v>4.9000000000000004</v>
      </c>
      <c r="L417" s="195">
        <f t="shared" si="72"/>
        <v>1265.3061224489795</v>
      </c>
      <c r="M417" s="191">
        <f>IF(M416=1,($C415-J417)/(J416-J417),IF(M416=2,($C415-J416)/(J415-J416),IF(M416=3,($C415-J415)/(J414-J415),0)))</f>
        <v>0</v>
      </c>
      <c r="N417" s="58">
        <v>5800</v>
      </c>
      <c r="O417" s="8">
        <v>4.6500000000000004</v>
      </c>
      <c r="P417" s="195">
        <f t="shared" si="73"/>
        <v>1247.3118279569892</v>
      </c>
      <c r="Q417" s="191">
        <f>IF(Q416=1,($C415-N417)/(N416-N417),IF(Q416=2,($C415-N416)/(N415-N416),IF(Q416=3,($C415-N415)/(N414-N415),0)))</f>
        <v>0</v>
      </c>
      <c r="R417" s="58">
        <v>5400</v>
      </c>
      <c r="S417" s="8">
        <v>4.3499999999999996</v>
      </c>
      <c r="T417" s="204">
        <f t="shared" si="74"/>
        <v>1241.3793103448277</v>
      </c>
      <c r="U417" s="191">
        <f>IF(U416=1,($C415-R417)/(R416-R417),IF(U416=2,($C415-R416)/(R415-R416),IF(U416=3,($C415-R415)/(R414-R415),0)))</f>
        <v>0</v>
      </c>
      <c r="V417" s="58">
        <v>5200</v>
      </c>
      <c r="W417" s="8">
        <v>3.7</v>
      </c>
      <c r="X417" s="204">
        <f t="shared" si="75"/>
        <v>1405.4054054054054</v>
      </c>
      <c r="Y417" s="191">
        <f>IF(Y416=1,($C415-V417)/(V416-V417),IF(Y416=2,($C415-V416)/(V415-V416),IF(Y416=3,($C415-V415)/(V414-V415),0)))</f>
        <v>0</v>
      </c>
      <c r="Z417" s="58">
        <v>5000</v>
      </c>
      <c r="AA417" s="8">
        <v>3.05</v>
      </c>
      <c r="AB417" s="211">
        <f t="shared" si="76"/>
        <v>1639.344262295082</v>
      </c>
      <c r="AC417" s="191">
        <f>IF(AC416=1,($C415-Z417)/(Z416-Z417),IF(AC416=2,($C415-Z416)/(Z415-Z416),IF(AC416=3,($C415-Z415)/(Z414-Z415),0)))</f>
        <v>0</v>
      </c>
      <c r="AE417">
        <v>1395</v>
      </c>
      <c r="AF417">
        <v>1072</v>
      </c>
      <c r="AG417">
        <f>AE417-AF417</f>
        <v>323</v>
      </c>
      <c r="AH417" s="23">
        <f>AG417/AE417*100</f>
        <v>23.154121863799283</v>
      </c>
      <c r="AI417">
        <f>AF417*24</f>
        <v>25728</v>
      </c>
      <c r="AL417" s="23"/>
    </row>
    <row r="418" spans="1:38" x14ac:dyDescent="0.25">
      <c r="A418" s="186"/>
      <c r="B418" s="251">
        <v>13</v>
      </c>
      <c r="C418" s="25"/>
      <c r="D418" s="31">
        <f>IF(D419&gt;V$5,(1-(D419-V$5)/(Z$5-V$5))*(Y418-AC418)+AC418,IF(D419&gt;R$5,(1-(D419-R$5)/(V$5-R$5))*(U418-Y418)+Y418,IF(D419&gt;N$5,(1-(D419-N$5)/(R$5-N$5))*(Q418-U418)+U418,IF(D419&gt;J$5,(1-(D419-J$5)/(N$5-J$5))*(M418-Q418)+Q418,IF(D419&gt;F$5,(1-(D419-F$5)/(J$5-F$5))*(I418-M418)+M418,I418)))))</f>
        <v>5.0982653098353907</v>
      </c>
      <c r="E418" s="27" t="s">
        <v>6</v>
      </c>
      <c r="F418" s="95">
        <f>(F$426-F$414)/3+F414</f>
        <v>17566.666666666668</v>
      </c>
      <c r="G418" s="143">
        <f>(G$426-G$414)/3+G414</f>
        <v>5.2833333333333332</v>
      </c>
      <c r="H418" s="193">
        <f t="shared" si="77"/>
        <v>3324.9211356466881</v>
      </c>
      <c r="I418" s="16">
        <f>IF(I420=0,G421,IF(I420=1,(G420-G421)*I421+G421,IF(I420=2,(G419-G420)*I421+G420,IF(I420=3,(G418-G419)*I421+G419,G418))))</f>
        <v>5.15</v>
      </c>
      <c r="J418" s="147">
        <f>(J$426-J$414)/3+J414</f>
        <v>17266.666666666668</v>
      </c>
      <c r="K418" s="143">
        <f>(K$426-K$414)/3+K414</f>
        <v>4.9333333333333336</v>
      </c>
      <c r="L418" s="193">
        <f t="shared" si="72"/>
        <v>3500</v>
      </c>
      <c r="M418" s="16">
        <f>IF(M420=0,K421,IF(M420=1,(K420-K421)*M421+K421,IF(M420=2,(K419-K420)*M421+K420,IF(M420=3,(K418-K419)*M421+K419,K418))))</f>
        <v>4.9666666666666668</v>
      </c>
      <c r="N418" s="147">
        <f>(N$426-N$414)/3+N414</f>
        <v>17033.333333333332</v>
      </c>
      <c r="O418" s="143">
        <f>(O$426-O$414)/3+O414</f>
        <v>4.55</v>
      </c>
      <c r="P418" s="193">
        <f t="shared" si="73"/>
        <v>3743.5897435897436</v>
      </c>
      <c r="Q418" s="16">
        <f>IF(Q420=0,O421,IF(Q420=1,(O420-O421)*Q421+O421,IF(Q420=2,(O419-O420)*Q421+O420,IF(Q420=3,(O418-O419)*Q421+O419,O418))))</f>
        <v>4.7833333333333332</v>
      </c>
      <c r="R418" s="147">
        <f>(R$426-R$414)/3+R414</f>
        <v>16833.333333333332</v>
      </c>
      <c r="S418" s="143">
        <f>(S$426-S$414)/3+S414</f>
        <v>4.3</v>
      </c>
      <c r="T418" s="203">
        <f t="shared" si="74"/>
        <v>3914.7286821705425</v>
      </c>
      <c r="U418" s="16">
        <f>IF(U420=0,S421,IF(U420=1,(S420-S421)*U421+S421,IF(U420=2,(S419-S420)*U421+S420,IF(U420=3,(S418-S419)*U421+S419,S418))))</f>
        <v>4.55</v>
      </c>
      <c r="V418" s="147">
        <f>(V$426-V$414)/3+V414</f>
        <v>16033.333333333334</v>
      </c>
      <c r="W418" s="143">
        <f>(W$426-W$414)/3+W414</f>
        <v>3.8000000000000003</v>
      </c>
      <c r="X418" s="203">
        <f t="shared" si="75"/>
        <v>4219.2982456140353</v>
      </c>
      <c r="Y418" s="16">
        <f>IF(Y420=0,W421,IF(Y420=1,(W420-W421)*Y421+W421,IF(Y420=2,(W419-W420)*Y421+W420,IF(Y420=3,(W418-W419)*Y421+W419,W418))))</f>
        <v>3.9166666666666665</v>
      </c>
      <c r="Z418" s="147">
        <f>(Z$426-Z$414)/3+Z414</f>
        <v>15200</v>
      </c>
      <c r="AA418" s="143">
        <f>(AA$426-AA$414)/3+AA414</f>
        <v>3.3000000000000003</v>
      </c>
      <c r="AB418" s="207">
        <f t="shared" si="76"/>
        <v>4606.060606060606</v>
      </c>
      <c r="AC418" s="67">
        <f>IF(AC420=0,AA421,IF(AC420=1,(AA420-AA421)*AC421+AA421,IF(AC420=2,(AA419-AA420)*AC421+AA420,IF(AC420=3,(AA418-AA419)*AC421+AA419,AA418))))</f>
        <v>3.2666666666666666</v>
      </c>
      <c r="AE418" s="23">
        <v>3.75</v>
      </c>
      <c r="AF418" s="23">
        <v>4.95</v>
      </c>
      <c r="AG418" s="23">
        <f>AF418-AE418</f>
        <v>1.2000000000000002</v>
      </c>
      <c r="AH418" s="23">
        <f>AG418/AE418*100</f>
        <v>32.000000000000007</v>
      </c>
      <c r="AI418" s="23"/>
      <c r="AJ418" s="23"/>
      <c r="AK418" s="23"/>
      <c r="AL418" s="23"/>
    </row>
    <row r="419" spans="1:38" x14ac:dyDescent="0.25">
      <c r="A419" s="186"/>
      <c r="B419" s="252"/>
      <c r="C419" s="13">
        <f>C$1/(21-E$1)*(C$302-B418)</f>
        <v>2152.0661157024792</v>
      </c>
      <c r="D419" s="32">
        <f>(C419/P$1)^(1/1.3)*50+C$302+$C$2/2+$N$2/100*5</f>
        <v>27.821892190796866</v>
      </c>
      <c r="E419" s="28" t="s">
        <v>22</v>
      </c>
      <c r="F419" s="5">
        <v>14000</v>
      </c>
      <c r="G419" s="140">
        <f>(G$427-G$415)/3+G415</f>
        <v>5.5</v>
      </c>
      <c r="H419" s="194">
        <f t="shared" si="77"/>
        <v>2545.4545454545455</v>
      </c>
      <c r="I419" s="76">
        <f>$C419/I418</f>
        <v>417.87691567038428</v>
      </c>
      <c r="J419" s="57">
        <v>14000</v>
      </c>
      <c r="K419" s="140">
        <f>(K$427-K$415)/3+K415</f>
        <v>5.1833333333333336</v>
      </c>
      <c r="L419" s="194">
        <f t="shared" si="72"/>
        <v>2700.9646302250803</v>
      </c>
      <c r="M419" s="76">
        <f>$C419/M418</f>
        <v>433.30190249043204</v>
      </c>
      <c r="N419" s="57">
        <v>14000</v>
      </c>
      <c r="O419" s="140">
        <f>(O$427-O$415)/3+O415</f>
        <v>4.8666666666666663</v>
      </c>
      <c r="P419" s="194">
        <f t="shared" si="73"/>
        <v>2876.7123287671234</v>
      </c>
      <c r="Q419" s="76">
        <f>$C419/Q418</f>
        <v>449.90929248135456</v>
      </c>
      <c r="R419" s="57">
        <v>14000</v>
      </c>
      <c r="S419" s="140">
        <f>(S$427-S$415)/3+S415</f>
        <v>4.55</v>
      </c>
      <c r="T419" s="201">
        <f t="shared" si="74"/>
        <v>3076.9230769230771</v>
      </c>
      <c r="U419" s="76">
        <f>$C419/U418</f>
        <v>472.9815638906548</v>
      </c>
      <c r="V419" s="57">
        <v>14000</v>
      </c>
      <c r="W419" s="140">
        <f>(W$427-W$415)/3+W415</f>
        <v>4.0999999999999996</v>
      </c>
      <c r="X419" s="201">
        <f t="shared" si="75"/>
        <v>3414.6341463414637</v>
      </c>
      <c r="Y419" s="76">
        <f>$C419/Y418</f>
        <v>549.46368911552668</v>
      </c>
      <c r="Z419" s="57">
        <v>14000</v>
      </c>
      <c r="AA419" s="140">
        <f>(AA$427-AA$415)/3+AA415</f>
        <v>3.6166666666666667</v>
      </c>
      <c r="AB419" s="209">
        <f t="shared" si="76"/>
        <v>3870.9677419354839</v>
      </c>
      <c r="AC419" s="76">
        <f>$C419/AC418</f>
        <v>658.79574970484055</v>
      </c>
      <c r="AE419">
        <v>35.5</v>
      </c>
      <c r="AL419" s="23"/>
    </row>
    <row r="420" spans="1:38" x14ac:dyDescent="0.25">
      <c r="A420" s="186"/>
      <c r="B420" s="252"/>
      <c r="C420" s="13"/>
      <c r="D420" s="39">
        <f>IF(AND(D419&lt;F$5,C419&lt;F421),C419/F421*100,IF(AND(D419&lt;J$5,C419&lt;J421),C419/(F421-((D419-F$5)/(J$5-F$5))*(F421-J421))*100,IF(AND(D419&lt;N$5,C419&lt;N421),C419/(J421-((D419-J$5)/(N$5-J$5))*(J421-N421))*100,IF(AND(D419&lt;R$5,C419&lt;R421),C419/(N421-((D419-N$5)/(R$5-N$5))*(N421-R421))*100,IF(AND(D419&lt;V$5,C423&lt;V421),C419/(R421-((D419-R$5)/(V$5-R$5))*(R421-V421))*100,100)))))</f>
        <v>32.717518659893649</v>
      </c>
      <c r="E420" s="28" t="s">
        <v>23</v>
      </c>
      <c r="F420" s="5">
        <v>11200</v>
      </c>
      <c r="G420" s="140">
        <f>(G$428-G$416)/3+G416</f>
        <v>5.8999999999999995</v>
      </c>
      <c r="H420" s="194">
        <f t="shared" si="77"/>
        <v>1898.305084745763</v>
      </c>
      <c r="I420" s="190">
        <f>IF($C419&gt;F419,3,IF($C419&gt;F420,2,IF($C419&gt;F421,1,0)))</f>
        <v>0</v>
      </c>
      <c r="J420" s="57">
        <v>11200</v>
      </c>
      <c r="K420" s="140">
        <f>(K$428-K$416)/3+K416</f>
        <v>5.583333333333333</v>
      </c>
      <c r="L420" s="194">
        <f t="shared" si="72"/>
        <v>2005.9701492537315</v>
      </c>
      <c r="M420" s="190">
        <f>IF($C419&gt;J419,3,IF($C419&gt;J420,2,IF($C419&gt;J421,1,0)))</f>
        <v>0</v>
      </c>
      <c r="N420" s="57">
        <v>11200</v>
      </c>
      <c r="O420" s="140">
        <f>(O$428-O$416)/3+O416</f>
        <v>5.3166666666666664</v>
      </c>
      <c r="P420" s="194">
        <f t="shared" si="73"/>
        <v>2106.5830721003135</v>
      </c>
      <c r="Q420" s="190">
        <f>IF($C419&gt;N419,3,IF($C419&gt;N420,2,IF($C419&gt;N421,1,0)))</f>
        <v>0</v>
      </c>
      <c r="R420" s="57">
        <v>11200</v>
      </c>
      <c r="S420" s="140">
        <f>(S$428-S$416)/3+S416</f>
        <v>5.0166666666666666</v>
      </c>
      <c r="T420" s="201">
        <f t="shared" si="74"/>
        <v>2232.5581395348836</v>
      </c>
      <c r="U420" s="190">
        <f>IF($C419&gt;R419,3,IF($C419&gt;R420,2,IF($C419&gt;R421,1,0)))</f>
        <v>0</v>
      </c>
      <c r="V420" s="57">
        <v>11200</v>
      </c>
      <c r="W420" s="140">
        <f>(W$428-W$416)/3+W416</f>
        <v>4.416666666666667</v>
      </c>
      <c r="X420" s="201">
        <f t="shared" si="75"/>
        <v>2535.8490566037735</v>
      </c>
      <c r="Y420" s="190">
        <f>IF($C419&gt;V419,3,IF($C419&gt;V420,2,IF($C419&gt;V421,1,0)))</f>
        <v>0</v>
      </c>
      <c r="Z420" s="57">
        <v>11200</v>
      </c>
      <c r="AA420" s="140">
        <f>(AA$428-AA$416)/3+AA416</f>
        <v>3.8166666666666669</v>
      </c>
      <c r="AB420" s="209">
        <f t="shared" si="76"/>
        <v>2934.4978165938865</v>
      </c>
      <c r="AC420" s="189">
        <f>IF($C419&gt;Z419,3,IF($C419&gt;Z420,2,IF($C419&gt;Z421,1,0)))</f>
        <v>0</v>
      </c>
      <c r="AE420">
        <v>5226</v>
      </c>
      <c r="AL420" s="23"/>
    </row>
    <row r="421" spans="1:38" ht="15.75" thickBot="1" x14ac:dyDescent="0.3">
      <c r="A421" s="186"/>
      <c r="B421" s="253"/>
      <c r="C421" s="14"/>
      <c r="D421" s="33">
        <f>C419/D418</f>
        <v>422.11732519113713</v>
      </c>
      <c r="E421" s="29" t="s">
        <v>7</v>
      </c>
      <c r="F421" s="158">
        <f>(F$429-F$417)/3+F417</f>
        <v>6700</v>
      </c>
      <c r="G421" s="144">
        <f>(G$429-G$417)/3+G417</f>
        <v>5.15</v>
      </c>
      <c r="H421" s="195">
        <f t="shared" si="77"/>
        <v>1300.9708737864078</v>
      </c>
      <c r="I421" s="191">
        <f>IF(I420=1,($C419-F421)/(F420-F421),IF(I420=2,($C419-F420)/(F419-F420),IF(I420=3,($C419-F419)/(F418-F419),0)))</f>
        <v>0</v>
      </c>
      <c r="J421" s="148">
        <f>(J$429-J$417)/3+J417</f>
        <v>6266.666666666667</v>
      </c>
      <c r="K421" s="144">
        <f>(K$429-K$417)/3+K417</f>
        <v>4.9666666666666668</v>
      </c>
      <c r="L421" s="195">
        <f t="shared" si="72"/>
        <v>1261.744966442953</v>
      </c>
      <c r="M421" s="191">
        <f>IF(M420=1,($C419-J421)/(J420-J421),IF(M420=2,($C419-J420)/(J419-J420),IF(M420=3,($C419-J419)/(J418-J419),0)))</f>
        <v>0</v>
      </c>
      <c r="N421" s="148">
        <f>(N$429-N$417)/3+N417</f>
        <v>5833.333333333333</v>
      </c>
      <c r="O421" s="144">
        <f>(O$429-O$417)/3+O417</f>
        <v>4.7833333333333332</v>
      </c>
      <c r="P421" s="195">
        <f t="shared" si="73"/>
        <v>1219.5121951219512</v>
      </c>
      <c r="Q421" s="191">
        <f>IF(Q420=1,($C419-N421)/(N420-N421),IF(Q420=2,($C419-N420)/(N419-N420),IF(Q420=3,($C419-N419)/(N418-N419),0)))</f>
        <v>0</v>
      </c>
      <c r="R421" s="148">
        <f>(R$429-R$417)/3+R417</f>
        <v>5400</v>
      </c>
      <c r="S421" s="144">
        <f>(S$429-S$417)/3+S417</f>
        <v>4.55</v>
      </c>
      <c r="T421" s="204">
        <f t="shared" si="74"/>
        <v>1186.8131868131868</v>
      </c>
      <c r="U421" s="191">
        <f>IF(U420=1,($C419-R421)/(R420-R421),IF(U420=2,($C419-R420)/(R419-R420),IF(U420=3,($C419-R419)/(R418-R419),0)))</f>
        <v>0</v>
      </c>
      <c r="V421" s="148">
        <f>(V$429-V$417)/3+V417</f>
        <v>5233.333333333333</v>
      </c>
      <c r="W421" s="144">
        <f>(W$429-W$417)/3+W417</f>
        <v>3.9166666666666665</v>
      </c>
      <c r="X421" s="204">
        <f t="shared" si="75"/>
        <v>1336.1702127659573</v>
      </c>
      <c r="Y421" s="191">
        <f>IF(Y420=1,($C419-V421)/(V420-V421),IF(Y420=2,($C419-V420)/(V419-V420),IF(Y420=3,($C419-V419)/(V418-V419),0)))</f>
        <v>0</v>
      </c>
      <c r="Z421" s="148">
        <f>(Z$429-Z$417)/3+Z417</f>
        <v>5066.666666666667</v>
      </c>
      <c r="AA421" s="144">
        <f>(AA$429-AA$417)/3+AA417</f>
        <v>3.2666666666666666</v>
      </c>
      <c r="AB421" s="211">
        <f t="shared" si="76"/>
        <v>1551.0204081632655</v>
      </c>
      <c r="AC421" s="191">
        <f>IF(AC420=1,($C419-Z421)/(Z420-Z421),IF(AC420=2,($C419-Z420)/(Z419-Z420),IF(AC420=3,($C419-Z419)/(Z418-Z419),0)))</f>
        <v>0</v>
      </c>
      <c r="AE421">
        <v>1395</v>
      </c>
      <c r="AF421">
        <v>1056</v>
      </c>
      <c r="AG421">
        <f>AE421-AF421</f>
        <v>339</v>
      </c>
      <c r="AH421" s="23">
        <f>AG421/AE421*100</f>
        <v>24.301075268817204</v>
      </c>
      <c r="AI421">
        <f>AF421*24</f>
        <v>25344</v>
      </c>
      <c r="AL421" s="23"/>
    </row>
    <row r="422" spans="1:38" x14ac:dyDescent="0.25">
      <c r="A422" s="186"/>
      <c r="B422" s="251">
        <v>14</v>
      </c>
      <c r="C422" s="34"/>
      <c r="D422" s="31">
        <f>IF(D423&gt;V$5,(1-(D423-V$5)/(Z$5-V$5))*(Y422-AC422)+AC422,IF(D423&gt;R$5,(1-(D423-R$5)/(V$5-R$5))*(U422-Y422)+Y422,IF(D423&gt;N$5,(1-(D423-N$5)/(R$5-N$5))*(Q422-U422)+U422,IF(D423&gt;J$5,(1-(D423-J$5)/(N$5-J$5))*(M422-Q422)+Q422,IF(D423&gt;F$5,(1-(D423-F$5)/(J$5-F$5))*(I422-M422)+M422,I422)))))</f>
        <v>5.1272818280556027</v>
      </c>
      <c r="E422" s="27" t="s">
        <v>6</v>
      </c>
      <c r="F422" s="95">
        <f>(F$426-F$414)/3+F418</f>
        <v>18033.333333333336</v>
      </c>
      <c r="G422" s="143">
        <f>(G$426-G$414)/3+G418</f>
        <v>5.3166666666666664</v>
      </c>
      <c r="H422" s="193">
        <f t="shared" si="77"/>
        <v>3391.8495297805648</v>
      </c>
      <c r="I422" s="16">
        <f>IF(I424=0,G425,IF(I424=1,(G424-G425)*I425+G425,IF(I424=2,(G423-G424)*I425+G424,IF(I424=3,(G422-G423)*I425+G423,G422))))</f>
        <v>5.15</v>
      </c>
      <c r="J422" s="147">
        <f>(J$426-J$414)/3+J418</f>
        <v>17733.333333333336</v>
      </c>
      <c r="K422" s="143">
        <f>(K$426-K$414)/3+K418</f>
        <v>4.9666666666666668</v>
      </c>
      <c r="L422" s="193">
        <f t="shared" si="72"/>
        <v>3570.4697986577185</v>
      </c>
      <c r="M422" s="16">
        <f>IF(M424=0,K425,IF(M424=1,(K424-K425)*M425+K425,IF(M424=2,(K423-K424)*M425+K424,IF(M424=3,(K422-K423)*M425+K423,K422))))</f>
        <v>5.0333333333333332</v>
      </c>
      <c r="N422" s="147">
        <f>(N$426-N$414)/3+N418</f>
        <v>17466.666666666664</v>
      </c>
      <c r="O422" s="143">
        <f>(O$426-O$414)/3+O418</f>
        <v>4.6499999999999995</v>
      </c>
      <c r="P422" s="193">
        <f t="shared" si="73"/>
        <v>3756.2724014336918</v>
      </c>
      <c r="Q422" s="16">
        <f>IF(Q424=0,O425,IF(Q424=1,(O424-O425)*Q425+O425,IF(Q424=2,(O423-O424)*Q425+O424,IF(Q424=3,(O422-O423)*Q425+O423,O422))))</f>
        <v>4.9166666666666661</v>
      </c>
      <c r="R422" s="147">
        <f>(R$426-R$414)/3+R418</f>
        <v>17266.666666666664</v>
      </c>
      <c r="S422" s="143">
        <f>(S$426-S$414)/3+S418</f>
        <v>4.3999999999999995</v>
      </c>
      <c r="T422" s="203">
        <f t="shared" si="74"/>
        <v>3924.242424242424</v>
      </c>
      <c r="U422" s="16">
        <f>IF(U424=0,S425,IF(U424=1,(S424-S425)*U425+S425,IF(U424=2,(S423-S424)*U425+S424,IF(U424=3,(S422-S423)*U425+S423,S422))))</f>
        <v>4.75</v>
      </c>
      <c r="V422" s="147">
        <f>(V$426-V$414)/3+V418</f>
        <v>16466.666666666668</v>
      </c>
      <c r="W422" s="143">
        <f>(W$426-W$414)/3+W418</f>
        <v>3.9000000000000004</v>
      </c>
      <c r="X422" s="203">
        <f t="shared" si="75"/>
        <v>4222.2222222222217</v>
      </c>
      <c r="Y422" s="16">
        <f>IF(Y424=0,W425,IF(Y424=1,(W424-W425)*Y425+W425,IF(Y424=2,(W423-W424)*Y425+W424,IF(Y424=3,(W422-W423)*Y425+W423,W422))))</f>
        <v>4.1333333333333329</v>
      </c>
      <c r="Z422" s="147">
        <f>(Z$426-Z$414)/3+Z418</f>
        <v>15600</v>
      </c>
      <c r="AA422" s="143">
        <f>(AA$426-AA$414)/3+AA418</f>
        <v>3.4000000000000004</v>
      </c>
      <c r="AB422" s="207">
        <f t="shared" si="76"/>
        <v>4588.2352941176468</v>
      </c>
      <c r="AC422" s="67">
        <f>IF(AC424=0,AA425,IF(AC424=1,(AA424-AA425)*AC425+AA425,IF(AC424=2,(AA423-AA424)*AC425+AA424,IF(AC424=3,(AA422-AA423)*AC425+AA423,AA422))))</f>
        <v>3.4833333333333334</v>
      </c>
      <c r="AE422" s="23"/>
      <c r="AF422" s="23"/>
      <c r="AG422" s="23"/>
      <c r="AH422" s="23"/>
      <c r="AI422" s="23"/>
      <c r="AJ422" s="23"/>
      <c r="AK422" s="23"/>
      <c r="AL422" s="23"/>
    </row>
    <row r="423" spans="1:38" x14ac:dyDescent="0.25">
      <c r="A423" s="186"/>
      <c r="B423" s="252"/>
      <c r="C423" s="13">
        <f>C$1/(21-E$1)*(C$302-B422)</f>
        <v>1844.6280991735539</v>
      </c>
      <c r="D423" s="32">
        <f>(C423/P$1)^(1/1.3)*50+C$302+$C$2/2+$N$2/100*5</f>
        <v>26.947271880948328</v>
      </c>
      <c r="E423" s="28" t="s">
        <v>22</v>
      </c>
      <c r="F423" s="5">
        <v>14000</v>
      </c>
      <c r="G423" s="140">
        <f>(G$427-G$415)/3+G419</f>
        <v>5.5</v>
      </c>
      <c r="H423" s="194">
        <f t="shared" si="77"/>
        <v>2545.4545454545455</v>
      </c>
      <c r="I423" s="76">
        <f>$C423/I422</f>
        <v>358.18021343175803</v>
      </c>
      <c r="J423" s="57">
        <v>14000</v>
      </c>
      <c r="K423" s="140">
        <f>(K$427-K$415)/3+K419</f>
        <v>5.2166666666666668</v>
      </c>
      <c r="L423" s="194">
        <f t="shared" si="72"/>
        <v>2683.7060702875397</v>
      </c>
      <c r="M423" s="76">
        <f>$C423/M422</f>
        <v>366.48240380931537</v>
      </c>
      <c r="N423" s="57">
        <v>14000</v>
      </c>
      <c r="O423" s="140">
        <f>(O$427-O$415)/3+O419</f>
        <v>4.9333333333333327</v>
      </c>
      <c r="P423" s="194">
        <f t="shared" si="73"/>
        <v>2837.8378378378384</v>
      </c>
      <c r="Q423" s="76">
        <f>$C423/Q422</f>
        <v>375.1785964420788</v>
      </c>
      <c r="R423" s="57">
        <v>14000</v>
      </c>
      <c r="S423" s="140">
        <f>(S$427-S$415)/3+S419</f>
        <v>4.6499999999999995</v>
      </c>
      <c r="T423" s="201">
        <f t="shared" si="74"/>
        <v>3010.7526881720432</v>
      </c>
      <c r="U423" s="76">
        <f>$C423/U422</f>
        <v>388.34275772074818</v>
      </c>
      <c r="V423" s="57">
        <v>14000</v>
      </c>
      <c r="W423" s="140">
        <f>(W$427-W$415)/3+W419</f>
        <v>4.1999999999999993</v>
      </c>
      <c r="X423" s="201">
        <f t="shared" si="75"/>
        <v>3333.3333333333339</v>
      </c>
      <c r="Y423" s="76">
        <f>$C423/Y422</f>
        <v>446.28099173553727</v>
      </c>
      <c r="Z423" s="57">
        <v>14000</v>
      </c>
      <c r="AA423" s="140">
        <f>(AA$427-AA$415)/3+AA419</f>
        <v>3.7333333333333334</v>
      </c>
      <c r="AB423" s="209">
        <f t="shared" si="76"/>
        <v>3750</v>
      </c>
      <c r="AC423" s="76">
        <f>$C423/AC422</f>
        <v>529.55830598283842</v>
      </c>
      <c r="AL423" s="23"/>
    </row>
    <row r="424" spans="1:38" x14ac:dyDescent="0.25">
      <c r="A424" s="186"/>
      <c r="B424" s="252"/>
      <c r="C424" s="13"/>
      <c r="D424" s="39">
        <f>IF(AND(D423&lt;F$5,C423&lt;F425),C423/F425*100,IF(AND(D423&lt;J$5,C423&lt;J425),C423/(F425-((D423-F$5)/(J$5-F$5))*(F425-J425))*100,IF(AND(D423&lt;N$5,C423&lt;N425),C423/(J425-((D423-J$5)/(N$5-J$5))*(J425-N425))*100,IF(AND(D423&lt;R$5,C423&lt;R425),C423/(N425-((D423-N$5)/(R$5-N$5))*(N425-R425))*100,IF(AND(D423&lt;V$5,C427&lt;V425),C423/(R425-((D423-R$5)/(V$5-R$5))*(R425-V425))*100,100)))))</f>
        <v>27.494307580258415</v>
      </c>
      <c r="E424" s="28" t="s">
        <v>23</v>
      </c>
      <c r="F424" s="5">
        <v>11200</v>
      </c>
      <c r="G424" s="140">
        <f>(G$428-G$416)/3+G420</f>
        <v>5.9499999999999993</v>
      </c>
      <c r="H424" s="194">
        <f t="shared" si="77"/>
        <v>1882.3529411764707</v>
      </c>
      <c r="I424" s="190">
        <f>IF($C423&gt;F423,3,IF($C423&gt;F424,2,IF($C423&gt;F425,1,0)))</f>
        <v>0</v>
      </c>
      <c r="J424" s="57">
        <v>11200</v>
      </c>
      <c r="K424" s="140">
        <f>(K$428-K$416)/3+K420</f>
        <v>5.6166666666666663</v>
      </c>
      <c r="L424" s="194">
        <f t="shared" si="72"/>
        <v>1994.06528189911</v>
      </c>
      <c r="M424" s="190">
        <f>IF($C423&gt;J423,3,IF($C423&gt;J424,2,IF($C423&gt;J425,1,0)))</f>
        <v>0</v>
      </c>
      <c r="N424" s="57">
        <v>11200</v>
      </c>
      <c r="O424" s="140">
        <f>(O$428-O$416)/3+O420</f>
        <v>5.3833333333333329</v>
      </c>
      <c r="P424" s="194">
        <f t="shared" si="73"/>
        <v>2080.4953560371519</v>
      </c>
      <c r="Q424" s="190">
        <f>IF($C423&gt;N423,3,IF($C423&gt;N424,2,IF($C423&gt;N425,1,0)))</f>
        <v>0</v>
      </c>
      <c r="R424" s="57">
        <v>11200</v>
      </c>
      <c r="S424" s="140">
        <f>(S$428-S$416)/3+S420</f>
        <v>5.1333333333333329</v>
      </c>
      <c r="T424" s="201">
        <f t="shared" si="74"/>
        <v>2181.818181818182</v>
      </c>
      <c r="U424" s="190">
        <f>IF($C423&gt;R423,3,IF($C423&gt;R424,2,IF($C423&gt;R425,1,0)))</f>
        <v>0</v>
      </c>
      <c r="V424" s="57">
        <v>11200</v>
      </c>
      <c r="W424" s="140">
        <f>(W$428-W$416)/3+W420</f>
        <v>4.5333333333333341</v>
      </c>
      <c r="X424" s="201">
        <f t="shared" si="75"/>
        <v>2470.5882352941171</v>
      </c>
      <c r="Y424" s="190">
        <f>IF($C423&gt;V423,3,IF($C423&gt;V424,2,IF($C423&gt;V425,1,0)))</f>
        <v>0</v>
      </c>
      <c r="Z424" s="57">
        <v>11200</v>
      </c>
      <c r="AA424" s="140">
        <f>(AA$428-AA$416)/3+AA420</f>
        <v>3.9333333333333336</v>
      </c>
      <c r="AB424" s="209">
        <f t="shared" si="76"/>
        <v>2847.4576271186438</v>
      </c>
      <c r="AC424" s="189">
        <f>IF($C423&gt;Z423,3,IF($C423&gt;Z424,2,IF($C423&gt;Z425,1,0)))</f>
        <v>0</v>
      </c>
      <c r="AL424" s="23"/>
    </row>
    <row r="425" spans="1:38" ht="15.75" thickBot="1" x14ac:dyDescent="0.3">
      <c r="A425" s="186"/>
      <c r="B425" s="253"/>
      <c r="C425" s="35"/>
      <c r="D425" s="33">
        <f>C423/D422</f>
        <v>359.76725310476729</v>
      </c>
      <c r="E425" s="29" t="s">
        <v>7</v>
      </c>
      <c r="F425" s="158">
        <f>(F$429-F$417)/3+F421</f>
        <v>6800</v>
      </c>
      <c r="G425" s="144">
        <f>(G$429-G$417)/3+G421</f>
        <v>5.15</v>
      </c>
      <c r="H425" s="195">
        <f t="shared" si="77"/>
        <v>1320.3883495145631</v>
      </c>
      <c r="I425" s="191">
        <f>IF(I424=1,($C423-F425)/(F424-F425),IF(I424=2,($C423-F424)/(F423-F424),IF(I424=3,($C423-F423)/(F422-F423),0)))</f>
        <v>0</v>
      </c>
      <c r="J425" s="148">
        <f>(J$429-J$417)/3+J421</f>
        <v>6333.3333333333339</v>
      </c>
      <c r="K425" s="144">
        <f>(K$429-K$417)/3+K421</f>
        <v>5.0333333333333332</v>
      </c>
      <c r="L425" s="195">
        <f t="shared" si="72"/>
        <v>1258.2781456953644</v>
      </c>
      <c r="M425" s="191">
        <f>IF(M424=1,($C423-J425)/(J424-J425),IF(M424=2,($C423-J424)/(J423-J424),IF(M424=3,($C423-J423)/(J422-J423),0)))</f>
        <v>0</v>
      </c>
      <c r="N425" s="148">
        <f>(N$429-N$417)/3+N421</f>
        <v>5866.6666666666661</v>
      </c>
      <c r="O425" s="144">
        <f>(O$429-O$417)/3+O421</f>
        <v>4.9166666666666661</v>
      </c>
      <c r="P425" s="195">
        <f t="shared" si="73"/>
        <v>1193.2203389830509</v>
      </c>
      <c r="Q425" s="191">
        <f>IF(Q424=1,($C423-N425)/(N424-N425),IF(Q424=2,($C423-N424)/(N423-N424),IF(Q424=3,($C423-N423)/(N422-N423),0)))</f>
        <v>0</v>
      </c>
      <c r="R425" s="148">
        <f>(R$429-R$417)/3+R421</f>
        <v>5400</v>
      </c>
      <c r="S425" s="144">
        <f>(S$429-S$417)/3+S421</f>
        <v>4.75</v>
      </c>
      <c r="T425" s="204">
        <f t="shared" si="74"/>
        <v>1136.8421052631579</v>
      </c>
      <c r="U425" s="191">
        <f>IF(U424=1,($C423-R425)/(R424-R425),IF(U424=2,($C423-R424)/(R423-R424),IF(U424=3,($C423-R423)/(R422-R423),0)))</f>
        <v>0</v>
      </c>
      <c r="V425" s="148">
        <f>(V$429-V$417)/3+V421</f>
        <v>5266.6666666666661</v>
      </c>
      <c r="W425" s="144">
        <f>(W$429-W$417)/3+W421</f>
        <v>4.1333333333333329</v>
      </c>
      <c r="X425" s="204">
        <f t="shared" si="75"/>
        <v>1274.1935483870968</v>
      </c>
      <c r="Y425" s="191">
        <f>IF(Y424=1,($C423-V425)/(V424-V425),IF(Y424=2,($C423-V424)/(V423-V424),IF(Y424=3,($C423-V423)/(V422-V423),0)))</f>
        <v>0</v>
      </c>
      <c r="Z425" s="148">
        <f>(Z$429-Z$417)/3+Z421</f>
        <v>5133.3333333333339</v>
      </c>
      <c r="AA425" s="144">
        <f>(AA$429-AA$417)/3+AA421</f>
        <v>3.4833333333333334</v>
      </c>
      <c r="AB425" s="211">
        <f t="shared" si="76"/>
        <v>1473.6842105263158</v>
      </c>
      <c r="AC425" s="191">
        <f>IF(AC424=1,($C423-Z425)/(Z424-Z425),IF(AC424=2,($C423-Z424)/(Z423-Z424),IF(AC424=3,($C423-Z423)/(Z422-Z423),0)))</f>
        <v>0</v>
      </c>
      <c r="AL425" s="23"/>
    </row>
    <row r="426" spans="1:38" x14ac:dyDescent="0.25">
      <c r="A426" s="186"/>
      <c r="B426" s="251">
        <v>15</v>
      </c>
      <c r="C426" s="25"/>
      <c r="D426" s="31">
        <f>IF(D427&gt;V$5,(1-(D427-V$5)/(Z$5-V$5))*(Y426-AC426)+AC426,IF(D427&gt;R$5,(1-(D427-R$5)/(V$5-R$5))*(U426-Y426)+Y426,IF(D427&gt;N$5,(1-(D427-N$5)/(R$5-N$5))*(Q426-U426)+U426,IF(D427&gt;J$5,(1-(D427-J$5)/(N$5-J$5))*(M426-Q426)+Q426,IF(D427&gt;F$5,(1-(D427-F$5)/(J$5-F$5))*(I426-M426)+M426,I426)))))</f>
        <v>5.144809128561084</v>
      </c>
      <c r="E426" s="27" t="s">
        <v>6</v>
      </c>
      <c r="F426" s="3">
        <v>18500</v>
      </c>
      <c r="G426" s="94">
        <v>5.35</v>
      </c>
      <c r="H426" s="193">
        <f t="shared" si="77"/>
        <v>3457.9439252336451</v>
      </c>
      <c r="I426" s="16">
        <f>IF(I428=0,G429,IF(I428=1,(G428-G429)*I429+G429,IF(I428=2,(G427-G428)*I429+G428,IF(I428=3,(G426-G427)*I429+G427,G426))))</f>
        <v>5.15</v>
      </c>
      <c r="J426" s="56">
        <v>18200</v>
      </c>
      <c r="K426" s="4">
        <v>5</v>
      </c>
      <c r="L426" s="193">
        <f t="shared" si="72"/>
        <v>3640</v>
      </c>
      <c r="M426" s="16">
        <f>IF(M428=0,K429,IF(M428=1,(K428-K429)*M429+K429,IF(M428=2,(K427-K428)*M429+K428,IF(M428=3,(K426-K427)*M429+K427,K426))))</f>
        <v>5.0999999999999996</v>
      </c>
      <c r="N426" s="56">
        <v>17900</v>
      </c>
      <c r="O426" s="4">
        <v>4.75</v>
      </c>
      <c r="P426" s="193">
        <f t="shared" si="73"/>
        <v>3768.4210526315787</v>
      </c>
      <c r="Q426" s="16">
        <f>IF(Q428=0,O429,IF(Q428=1,(O428-O429)*Q429+O429,IF(Q428=2,(O427-O428)*Q429+O428,IF(Q428=3,(O426-O427)*Q429+O427,O426))))</f>
        <v>5.05</v>
      </c>
      <c r="R426" s="56">
        <v>17700</v>
      </c>
      <c r="S426" s="4">
        <v>4.5</v>
      </c>
      <c r="T426" s="203">
        <f t="shared" si="74"/>
        <v>3933.3333333333335</v>
      </c>
      <c r="U426" s="16">
        <f>IF(U428=0,S429,IF(U428=1,(S428-S429)*U429+S429,IF(U428=2,(S427-S428)*U429+S428,IF(U428=3,(S426-S427)*U429+S427,S426))))</f>
        <v>4.95</v>
      </c>
      <c r="V426" s="56">
        <v>16900</v>
      </c>
      <c r="W426" s="4">
        <v>4</v>
      </c>
      <c r="X426" s="203">
        <f t="shared" si="75"/>
        <v>4225</v>
      </c>
      <c r="Y426" s="16">
        <f>IF(Y428=0,W429,IF(Y428=1,(W428-W429)*Y429+W429,IF(Y428=2,(W427-W428)*Y429+W428,IF(Y428=3,(W426-W427)*Y429+W427,W426))))</f>
        <v>4.3499999999999996</v>
      </c>
      <c r="Z426" s="56">
        <v>16000</v>
      </c>
      <c r="AA426" s="4">
        <v>3.5</v>
      </c>
      <c r="AB426" s="207">
        <f t="shared" si="76"/>
        <v>4571.4285714285716</v>
      </c>
      <c r="AC426" s="67">
        <f>IF(AC428=0,AA429,IF(AC428=1,(AA428-AA429)*AC429+AA429,IF(AC428=2,(AA427-AA428)*AC429+AA428,IF(AC428=3,(AA426-AA427)*AC429+AA427,AA426))))</f>
        <v>3.7</v>
      </c>
      <c r="AE426" s="23"/>
      <c r="AF426" s="23"/>
      <c r="AG426" s="23"/>
      <c r="AH426" s="23"/>
      <c r="AI426" s="23"/>
      <c r="AJ426" s="23"/>
      <c r="AK426" s="23"/>
      <c r="AL426" s="23"/>
    </row>
    <row r="427" spans="1:38" x14ac:dyDescent="0.25">
      <c r="A427" s="186"/>
      <c r="B427" s="252"/>
      <c r="C427" s="13">
        <f>C$1/(21-E$1)*(C$302-B426)</f>
        <v>1537.1900826446281</v>
      </c>
      <c r="D427" s="32">
        <f>(C427/P$1)^(1/1.3)*50+C$302+$C$2/2+$N$2/100*5</f>
        <v>26.038174287783274</v>
      </c>
      <c r="E427" s="28" t="s">
        <v>22</v>
      </c>
      <c r="F427" s="5">
        <v>14000</v>
      </c>
      <c r="G427" s="91">
        <v>5.5</v>
      </c>
      <c r="H427" s="194">
        <f t="shared" si="77"/>
        <v>2545.4545454545455</v>
      </c>
      <c r="I427" s="76">
        <f>$C427/I426</f>
        <v>298.48351119313168</v>
      </c>
      <c r="J427" s="57">
        <v>14000</v>
      </c>
      <c r="K427" s="6">
        <v>5.25</v>
      </c>
      <c r="L427" s="194">
        <f t="shared" si="72"/>
        <v>2666.6666666666665</v>
      </c>
      <c r="M427" s="76">
        <f>$C427/M426</f>
        <v>301.40982012639768</v>
      </c>
      <c r="N427" s="57">
        <v>14000</v>
      </c>
      <c r="O427" s="6">
        <v>5</v>
      </c>
      <c r="P427" s="194">
        <f t="shared" si="73"/>
        <v>2800</v>
      </c>
      <c r="Q427" s="76">
        <f>$C427/Q426</f>
        <v>304.39407577121352</v>
      </c>
      <c r="R427" s="57">
        <v>14000</v>
      </c>
      <c r="S427" s="6">
        <v>4.75</v>
      </c>
      <c r="T427" s="201">
        <f t="shared" si="74"/>
        <v>2947.3684210526317</v>
      </c>
      <c r="U427" s="76">
        <f>$C427/U426</f>
        <v>310.54345103931877</v>
      </c>
      <c r="V427" s="57">
        <v>14000</v>
      </c>
      <c r="W427" s="6">
        <v>4.3</v>
      </c>
      <c r="X427" s="201">
        <f t="shared" si="75"/>
        <v>3255.8139534883721</v>
      </c>
      <c r="Y427" s="76">
        <f>$C427/Y426</f>
        <v>353.37703049301797</v>
      </c>
      <c r="Z427" s="57">
        <v>14000</v>
      </c>
      <c r="AA427" s="6">
        <v>3.85</v>
      </c>
      <c r="AB427" s="209">
        <f t="shared" si="76"/>
        <v>3636.3636363636365</v>
      </c>
      <c r="AC427" s="76">
        <f>$C427/AC426</f>
        <v>415.4567790931427</v>
      </c>
      <c r="AL427" s="23"/>
    </row>
    <row r="428" spans="1:38" x14ac:dyDescent="0.25">
      <c r="A428" s="186"/>
      <c r="B428" s="252"/>
      <c r="C428" s="13"/>
      <c r="D428" s="39">
        <f>IF(AND(D427&lt;F$5,C427&lt;F429),C427/F429*100,IF(AND(D427&lt;J$5,C427&lt;J429),C427/(F429-((D427-F$5)/(J$5-F$5))*(F429-J429))*100,IF(AND(D427&lt;N$5,C427&lt;N429),C427/(J429-((D427-J$5)/(N$5-J$5))*(J429-N429))*100,IF(AND(D427&lt;R$5,C427&lt;R429),C427/(N429-((D427-N$5)/(R$5-N$5))*(N429-R429))*100,IF(AND(D427&lt;V$5,C431&lt;V429),C427/(R429-((D427-R$5)/(V$5-R$5))*(R429-V429))*100,100)))))</f>
        <v>22.446985861221822</v>
      </c>
      <c r="E428" s="28" t="s">
        <v>23</v>
      </c>
      <c r="F428" s="5">
        <v>11200</v>
      </c>
      <c r="G428" s="91">
        <v>6</v>
      </c>
      <c r="H428" s="194">
        <f t="shared" si="77"/>
        <v>1866.6666666666667</v>
      </c>
      <c r="I428" s="190">
        <f>IF($C427&gt;F427,3,IF($C427&gt;F428,2,IF($C427&gt;F429,1,0)))</f>
        <v>0</v>
      </c>
      <c r="J428" s="57">
        <v>11200</v>
      </c>
      <c r="K428" s="6">
        <v>5.65</v>
      </c>
      <c r="L428" s="194">
        <f t="shared" si="72"/>
        <v>1982.3008849557521</v>
      </c>
      <c r="M428" s="190">
        <f>IF($C427&gt;J427,3,IF($C427&gt;J428,2,IF($C427&gt;J429,1,0)))</f>
        <v>0</v>
      </c>
      <c r="N428" s="57">
        <v>11200</v>
      </c>
      <c r="O428" s="6">
        <v>5.45</v>
      </c>
      <c r="P428" s="194">
        <f t="shared" si="73"/>
        <v>2055.0458715596328</v>
      </c>
      <c r="Q428" s="190">
        <f>IF($C427&gt;N427,3,IF($C427&gt;N428,2,IF($C427&gt;N429,1,0)))</f>
        <v>0</v>
      </c>
      <c r="R428" s="57">
        <v>11200</v>
      </c>
      <c r="S428" s="6">
        <v>5.25</v>
      </c>
      <c r="T428" s="201">
        <f t="shared" si="74"/>
        <v>2133.3333333333335</v>
      </c>
      <c r="U428" s="190">
        <f>IF($C427&gt;R427,3,IF($C427&gt;R428,2,IF($C427&gt;R429,1,0)))</f>
        <v>0</v>
      </c>
      <c r="V428" s="57">
        <v>11200</v>
      </c>
      <c r="W428" s="6">
        <v>4.6500000000000004</v>
      </c>
      <c r="X428" s="201">
        <f t="shared" si="75"/>
        <v>2408.6021505376343</v>
      </c>
      <c r="Y428" s="190">
        <f>IF($C427&gt;V427,3,IF($C427&gt;V428,2,IF($C427&gt;V429,1,0)))</f>
        <v>0</v>
      </c>
      <c r="Z428" s="57">
        <v>11200</v>
      </c>
      <c r="AA428" s="6">
        <v>4.05</v>
      </c>
      <c r="AB428" s="209">
        <f t="shared" si="76"/>
        <v>2765.4320987654323</v>
      </c>
      <c r="AC428" s="189">
        <f>IF($C427&gt;Z427,3,IF($C427&gt;Z428,2,IF($C427&gt;Z429,1,0)))</f>
        <v>0</v>
      </c>
      <c r="AL428" s="23"/>
    </row>
    <row r="429" spans="1:38" ht="15.75" thickBot="1" x14ac:dyDescent="0.3">
      <c r="A429" s="186"/>
      <c r="B429" s="253"/>
      <c r="C429" s="14"/>
      <c r="D429" s="33">
        <f>C427/D426</f>
        <v>298.78466707559937</v>
      </c>
      <c r="E429" s="29" t="s">
        <v>7</v>
      </c>
      <c r="F429" s="7">
        <v>6900</v>
      </c>
      <c r="G429" s="93">
        <v>5.15</v>
      </c>
      <c r="H429" s="195">
        <f t="shared" si="77"/>
        <v>1339.8058252427184</v>
      </c>
      <c r="I429" s="191">
        <f>IF(I428=1,($C427-F429)/(F428-F429),IF(I428=2,($C427-F428)/(F427-F428),IF(I428=3,($C427-F427)/(F426-F427),0)))</f>
        <v>0</v>
      </c>
      <c r="J429" s="58">
        <v>6400</v>
      </c>
      <c r="K429" s="8">
        <v>5.0999999999999996</v>
      </c>
      <c r="L429" s="195">
        <f t="shared" si="72"/>
        <v>1254.9019607843138</v>
      </c>
      <c r="M429" s="191">
        <f>IF(M428=1,($C427-J429)/(J428-J429),IF(M428=2,($C427-J428)/(J427-J428),IF(M428=3,($C427-J427)/(J426-J427),0)))</f>
        <v>0</v>
      </c>
      <c r="N429" s="58">
        <v>5900</v>
      </c>
      <c r="O429" s="8">
        <v>5.05</v>
      </c>
      <c r="P429" s="195">
        <f t="shared" si="73"/>
        <v>1168.3168316831684</v>
      </c>
      <c r="Q429" s="191">
        <f>IF(Q428=1,($C427-N429)/(N428-N429),IF(Q428=2,($C427-N428)/(N427-N428),IF(Q428=3,($C427-N427)/(N426-N427),0)))</f>
        <v>0</v>
      </c>
      <c r="R429" s="58">
        <v>5400</v>
      </c>
      <c r="S429" s="8">
        <v>4.95</v>
      </c>
      <c r="T429" s="204">
        <f t="shared" si="74"/>
        <v>1090.9090909090908</v>
      </c>
      <c r="U429" s="191">
        <f>IF(U428=1,($C427-R429)/(R428-R429),IF(U428=2,($C427-R428)/(R427-R428),IF(U428=3,($C427-R427)/(R426-R427),0)))</f>
        <v>0</v>
      </c>
      <c r="V429" s="58">
        <v>5300</v>
      </c>
      <c r="W429" s="8">
        <v>4.3499999999999996</v>
      </c>
      <c r="X429" s="204">
        <f t="shared" si="75"/>
        <v>1218.3908045977012</v>
      </c>
      <c r="Y429" s="191">
        <f>IF(Y428=1,($C427-V429)/(V428-V429),IF(Y428=2,($C427-V428)/(V427-V428),IF(Y428=3,($C427-V427)/(V426-V427),0)))</f>
        <v>0</v>
      </c>
      <c r="Z429" s="58">
        <v>5200</v>
      </c>
      <c r="AA429" s="8">
        <v>3.7</v>
      </c>
      <c r="AB429" s="211">
        <f t="shared" si="76"/>
        <v>1405.4054054054054</v>
      </c>
      <c r="AC429" s="191">
        <f>IF(AC428=1,($C427-Z429)/(Z428-Z429),IF(AC428=2,($C427-Z428)/(Z427-Z428),IF(AC428=3,($C427-Z427)/(Z426-Z427),0)))</f>
        <v>0</v>
      </c>
      <c r="AL429" s="23"/>
    </row>
    <row r="430" spans="1:38" x14ac:dyDescent="0.25">
      <c r="A430" s="186"/>
      <c r="B430" s="251">
        <v>16</v>
      </c>
      <c r="C430" s="34"/>
      <c r="D430" s="31">
        <f>IF(D431&gt;V$5,(1-(D431-V$5)/(Z$5-V$5))*(Y430-AC430)+AC430,IF(D431&gt;R$5,(1-(D431-R$5)/(V$5-R$5))*(U430-Y430)+Y430,IF(D431&gt;N$5,(1-(D431-N$5)/(R$5-N$5))*(Q430-U430)+U430,IF(D431&gt;J$5,(1-(D431-J$5)/(N$5-J$5))*(M430-Q430)+Q430,IF(D431&gt;F$5,(1-(D431-F$5)/(J$5-F$5))*(I430-M430)+M430,I430)))))</f>
        <v>6.9093605049870606</v>
      </c>
      <c r="E430" s="27" t="s">
        <v>6</v>
      </c>
      <c r="F430" s="95">
        <f>(F$446-F$426)/5+F426</f>
        <v>19020</v>
      </c>
      <c r="G430" s="143">
        <f>(G$446-G$426)/5+G426</f>
        <v>5.7299999999999995</v>
      </c>
      <c r="H430" s="193">
        <f t="shared" si="77"/>
        <v>3319.3717277486912</v>
      </c>
      <c r="I430" s="16">
        <f>IF(I432=0,G433,IF(I432=1,(G432-G433)*I433+G433,IF(I432=2,(G431-G432)*I433+G432,IF(I432=3,(G430-G431)*I433+G431,G430))))</f>
        <v>6.92</v>
      </c>
      <c r="J430" s="147">
        <f>(J$446-J$426)/5+J426</f>
        <v>18720</v>
      </c>
      <c r="K430" s="143">
        <f>(K$446-K$426)/5+K426</f>
        <v>5.3</v>
      </c>
      <c r="L430" s="193">
        <f t="shared" si="72"/>
        <v>3532.0754716981132</v>
      </c>
      <c r="M430" s="16">
        <f>IF(M432=0,K433,IF(M432=1,(K432-K433)*M433+K433,IF(M432=2,(K431-K432)*M433+K432,IF(M432=3,(K430-K431)*M433+K431,K430))))</f>
        <v>5.68</v>
      </c>
      <c r="N430" s="147">
        <f>(N$446-N$426)/5+N426</f>
        <v>18420</v>
      </c>
      <c r="O430" s="143">
        <f>(O$446-O$426)/5+O426</f>
        <v>4.95</v>
      </c>
      <c r="P430" s="193">
        <f t="shared" si="73"/>
        <v>3721.212121212121</v>
      </c>
      <c r="Q430" s="16">
        <f>IF(Q432=0,O433,IF(Q432=1,(O432-O433)*Q433+O433,IF(Q432=2,(O431-O432)*Q433+O432,IF(Q432=3,(O430-O431)*Q433+O431,O430))))</f>
        <v>5.37</v>
      </c>
      <c r="R430" s="147">
        <f>(R$446-R$426)/5+R426</f>
        <v>18200</v>
      </c>
      <c r="S430" s="143">
        <f>(S$446-S$426)/5+S426</f>
        <v>4.59</v>
      </c>
      <c r="T430" s="203">
        <f t="shared" si="74"/>
        <v>3965.1416122004357</v>
      </c>
      <c r="U430" s="16">
        <f>IF(U432=0,S433,IF(U432=1,(S432-S433)*U433+S433,IF(U432=2,(S431-S432)*U433+S432,IF(U432=3,(S430-S431)*U433+S431,S430))))</f>
        <v>5.0200000000000005</v>
      </c>
      <c r="V430" s="147">
        <f>(V$446-V$426)/5+V426</f>
        <v>17380</v>
      </c>
      <c r="W430" s="143">
        <f>(W$446-W$426)/5+W426</f>
        <v>4.08</v>
      </c>
      <c r="X430" s="203">
        <f t="shared" si="75"/>
        <v>4259.8039215686276</v>
      </c>
      <c r="Y430" s="16">
        <f>IF(Y432=0,W433,IF(Y432=1,(W432-W433)*Y433+W433,IF(Y432=2,(W431-W432)*Y433+W432,IF(Y432=3,(W430-W431)*Y433+W431,W430))))</f>
        <v>4.3599999999999994</v>
      </c>
      <c r="Z430" s="147">
        <f>(Z$446-Z$426)/5+Z426</f>
        <v>16460</v>
      </c>
      <c r="AA430" s="143">
        <f>(AA$446-AA$426)/5+AA426</f>
        <v>3.56</v>
      </c>
      <c r="AB430" s="207">
        <f t="shared" si="76"/>
        <v>4623.5955056179773</v>
      </c>
      <c r="AC430" s="67">
        <f>IF(AC432=0,AA433,IF(AC432=1,(AA432-AA433)*AC433+AA433,IF(AC432=2,(AA431-AA432)*AC433+AA432,IF(AC432=3,(AA430-AA431)*AC433+AA431,AA430))))</f>
        <v>3.6500000000000004</v>
      </c>
      <c r="AE430" s="23"/>
      <c r="AF430" s="23"/>
      <c r="AG430" s="23"/>
      <c r="AH430" s="23"/>
      <c r="AI430" s="23"/>
      <c r="AJ430" s="23"/>
      <c r="AK430" s="23"/>
      <c r="AL430" s="23"/>
    </row>
    <row r="431" spans="1:38" x14ac:dyDescent="0.25">
      <c r="A431" s="186"/>
      <c r="B431" s="252"/>
      <c r="C431" s="13">
        <f>C$1/(21-E$1)*(C$302-B430)</f>
        <v>1229.7520661157025</v>
      </c>
      <c r="D431" s="32">
        <f>(C431/P$1)^(1/1.3)*50+C$302+$C$2/2+$N$2/100*5</f>
        <v>25.085802379136609</v>
      </c>
      <c r="E431" s="28" t="s">
        <v>22</v>
      </c>
      <c r="F431" s="5">
        <v>14000</v>
      </c>
      <c r="G431" s="140">
        <f>(G$447-G$427)/5+G427</f>
        <v>5.93</v>
      </c>
      <c r="H431" s="194">
        <f t="shared" si="77"/>
        <v>2360.8768971332211</v>
      </c>
      <c r="I431" s="76">
        <f>$C431/I430</f>
        <v>177.70983614388766</v>
      </c>
      <c r="J431" s="57">
        <v>14000</v>
      </c>
      <c r="K431" s="140">
        <f>(K$447-K$427)/5+K427</f>
        <v>5.57</v>
      </c>
      <c r="L431" s="194">
        <f t="shared" si="72"/>
        <v>2513.4649910233393</v>
      </c>
      <c r="M431" s="76">
        <f>$C431/M430</f>
        <v>216.50564544290538</v>
      </c>
      <c r="N431" s="57">
        <v>14000</v>
      </c>
      <c r="O431" s="140">
        <f>(O$447-O$427)/5+O427</f>
        <v>5.21</v>
      </c>
      <c r="P431" s="194">
        <f t="shared" si="73"/>
        <v>2687.1401151631476</v>
      </c>
      <c r="Q431" s="76">
        <f>$C431/Q430</f>
        <v>229.00410914631331</v>
      </c>
      <c r="R431" s="57">
        <v>14000</v>
      </c>
      <c r="S431" s="140">
        <f>(S$447-S$427)/5+S427</f>
        <v>4.8499999999999996</v>
      </c>
      <c r="T431" s="201">
        <f t="shared" si="74"/>
        <v>2886.5979381443303</v>
      </c>
      <c r="U431" s="76">
        <f>$C431/U430</f>
        <v>244.97053109874551</v>
      </c>
      <c r="V431" s="57">
        <v>14000</v>
      </c>
      <c r="W431" s="140">
        <f>(W$447-W$427)/5+W427</f>
        <v>4.3899999999999997</v>
      </c>
      <c r="X431" s="201">
        <f t="shared" si="75"/>
        <v>3189.0660592255126</v>
      </c>
      <c r="Y431" s="76">
        <f>$C431/Y430</f>
        <v>282.05322617332632</v>
      </c>
      <c r="Z431" s="57">
        <v>14000</v>
      </c>
      <c r="AA431" s="140">
        <f>(AA$447-AA$427)/5+AA427</f>
        <v>3.92</v>
      </c>
      <c r="AB431" s="209">
        <f t="shared" si="76"/>
        <v>3571.4285714285716</v>
      </c>
      <c r="AC431" s="76">
        <f>$C431/AC430</f>
        <v>336.91837427827465</v>
      </c>
      <c r="AL431" s="23"/>
    </row>
    <row r="432" spans="1:38" x14ac:dyDescent="0.25">
      <c r="A432" s="186"/>
      <c r="B432" s="252"/>
      <c r="C432" s="13"/>
      <c r="D432" s="39">
        <f>IF(AND(D431&lt;F$5,C431&lt;F433),C431/F433*100,IF(AND(D431&lt;J$5,C431&lt;J433),C431/(F433-((D431-F$5)/(J$5-F$5))*(F433-J433))*100,IF(AND(D431&lt;N$5,C431&lt;N433),C431/(J433-((D431-J$5)/(N$5-J$5))*(J433-N433))*100,IF(AND(D431&lt;R$5,C431&lt;R433),C431/(N433-((D431-N$5)/(R$5-N$5))*(N433-R433))*100,IF(AND(D431&lt;V$5,C435&lt;V433),C431/(R433-((D431-R$5)/(V$5-R$5))*(R433-V433))*100,100)))))</f>
        <v>17.629493487213097</v>
      </c>
      <c r="E432" s="28" t="s">
        <v>23</v>
      </c>
      <c r="F432" s="5">
        <v>11200</v>
      </c>
      <c r="G432" s="140">
        <f>(G$448-G$428)/5+G428</f>
        <v>6.42</v>
      </c>
      <c r="H432" s="194">
        <f t="shared" si="77"/>
        <v>1744.5482866043615</v>
      </c>
      <c r="I432" s="190">
        <f>IF($C431&gt;F431,3,IF($C431&gt;F432,2,IF($C431&gt;F433,1,0)))</f>
        <v>0</v>
      </c>
      <c r="J432" s="57">
        <v>11200</v>
      </c>
      <c r="K432" s="140">
        <f>(K$448-K$428)/5+K428</f>
        <v>5.99</v>
      </c>
      <c r="L432" s="194">
        <f t="shared" si="72"/>
        <v>1869.7829716193655</v>
      </c>
      <c r="M432" s="190">
        <f>IF($C431&gt;J431,3,IF($C431&gt;J432,2,IF($C431&gt;J433,1,0)))</f>
        <v>0</v>
      </c>
      <c r="N432" s="57">
        <v>11200</v>
      </c>
      <c r="O432" s="140">
        <f>(O$448-O$428)/5+O428</f>
        <v>5.68</v>
      </c>
      <c r="P432" s="194">
        <f t="shared" si="73"/>
        <v>1971.8309859154931</v>
      </c>
      <c r="Q432" s="190">
        <f>IF($C431&gt;N431,3,IF($C431&gt;N432,2,IF($C431&gt;N433,1,0)))</f>
        <v>0</v>
      </c>
      <c r="R432" s="57">
        <v>11200</v>
      </c>
      <c r="S432" s="140">
        <f>(S$448-S$428)/5+S428</f>
        <v>5.36</v>
      </c>
      <c r="T432" s="201">
        <f t="shared" si="74"/>
        <v>2089.5522388059699</v>
      </c>
      <c r="U432" s="190">
        <f>IF($C431&gt;R431,3,IF($C431&gt;R432,2,IF($C431&gt;R433,1,0)))</f>
        <v>0</v>
      </c>
      <c r="V432" s="57">
        <v>11200</v>
      </c>
      <c r="W432" s="140">
        <f>(W$448-W$428)/5+W428</f>
        <v>4.74</v>
      </c>
      <c r="X432" s="201">
        <f t="shared" si="75"/>
        <v>2362.8691983122362</v>
      </c>
      <c r="Y432" s="190">
        <f>IF($C431&gt;V431,3,IF($C431&gt;V432,2,IF($C431&gt;V433,1,0)))</f>
        <v>0</v>
      </c>
      <c r="Z432" s="57">
        <v>11200</v>
      </c>
      <c r="AA432" s="140">
        <f>(AA$448-AA$428)/5+AA428</f>
        <v>4.12</v>
      </c>
      <c r="AB432" s="209">
        <f t="shared" si="76"/>
        <v>2718.4466019417473</v>
      </c>
      <c r="AC432" s="189">
        <f>IF($C431&gt;Z431,3,IF($C431&gt;Z432,2,IF($C431&gt;Z433,1,0)))</f>
        <v>0</v>
      </c>
      <c r="AL432" s="23"/>
    </row>
    <row r="433" spans="1:38" ht="15.75" thickBot="1" x14ac:dyDescent="0.3">
      <c r="A433" s="186"/>
      <c r="B433" s="253"/>
      <c r="C433" s="35"/>
      <c r="D433" s="33">
        <f>C431/D430</f>
        <v>177.98348562476775</v>
      </c>
      <c r="E433" s="29" t="s">
        <v>7</v>
      </c>
      <c r="F433" s="158">
        <f>(F$449-F$429)/5+F429</f>
        <v>6980</v>
      </c>
      <c r="G433" s="144">
        <f>(G$449-G$429)/5+G429</f>
        <v>6.92</v>
      </c>
      <c r="H433" s="195">
        <f t="shared" si="77"/>
        <v>1008.6705202312139</v>
      </c>
      <c r="I433" s="191">
        <f>IF(I432=1,($C431-F433)/(F432-F433),IF(I432=2,($C431-F432)/(F431-F432),IF(I432=3,($C431-F431)/(F430-F431),0)))</f>
        <v>0</v>
      </c>
      <c r="J433" s="148">
        <f>(J$449-J$429)/5+J429</f>
        <v>6460</v>
      </c>
      <c r="K433" s="144">
        <f>(K$449-K$429)/5+K429</f>
        <v>5.68</v>
      </c>
      <c r="L433" s="195">
        <f t="shared" si="72"/>
        <v>1137.323943661972</v>
      </c>
      <c r="M433" s="191">
        <f>IF(M432=1,($C431-J433)/(J432-J433),IF(M432=2,($C431-J432)/(J431-J432),IF(M432=3,($C431-J431)/(J430-J431),0)))</f>
        <v>0</v>
      </c>
      <c r="N433" s="148">
        <f>(N$449-N$429)/5+N429</f>
        <v>6000</v>
      </c>
      <c r="O433" s="144">
        <f>(O$449-O$429)/5+O429</f>
        <v>5.37</v>
      </c>
      <c r="P433" s="195">
        <f t="shared" si="73"/>
        <v>1117.31843575419</v>
      </c>
      <c r="Q433" s="191">
        <f>IF(Q432=1,($C431-N433)/(N432-N433),IF(Q432=2,($C431-N432)/(N431-N432),IF(Q432=3,($C431-N431)/(N430-N431),0)))</f>
        <v>0</v>
      </c>
      <c r="R433" s="148">
        <f>(R$449-R$429)/5+R429</f>
        <v>5520</v>
      </c>
      <c r="S433" s="144">
        <f>(S$449-S$429)/5+S429</f>
        <v>5.0200000000000005</v>
      </c>
      <c r="T433" s="204">
        <f t="shared" si="74"/>
        <v>1099.6015936254978</v>
      </c>
      <c r="U433" s="191">
        <f>IF(U432=1,($C431-R433)/(R432-R433),IF(U432=2,($C431-R432)/(R431-R432),IF(U432=3,($C431-R431)/(R430-R431),0)))</f>
        <v>0</v>
      </c>
      <c r="V433" s="148">
        <f>(V$449-V$429)/5+V429</f>
        <v>5360</v>
      </c>
      <c r="W433" s="144">
        <f>(W$449-W$429)/5+W429</f>
        <v>4.3599999999999994</v>
      </c>
      <c r="X433" s="204">
        <f t="shared" si="75"/>
        <v>1229.3577981651379</v>
      </c>
      <c r="Y433" s="191">
        <f>IF(Y432=1,($C431-V433)/(V432-V433),IF(Y432=2,($C431-V432)/(V431-V432),IF(Y432=3,($C431-V431)/(V430-V431),0)))</f>
        <v>0</v>
      </c>
      <c r="Z433" s="148">
        <f>(Z$449-Z$429)/5+Z429</f>
        <v>5180</v>
      </c>
      <c r="AA433" s="144">
        <f>(AA$449-AA$429)/5+AA429</f>
        <v>3.6500000000000004</v>
      </c>
      <c r="AB433" s="211">
        <f t="shared" si="76"/>
        <v>1419.1780821917807</v>
      </c>
      <c r="AC433" s="191">
        <f>IF(AC432=1,($C431-Z433)/(Z432-Z433),IF(AC432=2,($C431-Z432)/(Z431-Z432),IF(AC432=3,($C431-Z431)/(Z430-Z431),0)))</f>
        <v>0</v>
      </c>
      <c r="AL433" s="23"/>
    </row>
    <row r="434" spans="1:38" x14ac:dyDescent="0.25">
      <c r="A434" s="186"/>
      <c r="B434" s="251">
        <v>17</v>
      </c>
      <c r="C434" s="25"/>
      <c r="D434" s="31">
        <f>IF(D435&gt;V$5,(1-(D435-V$5)/(Z$5-V$5))*(Y434-AC434)+AC434,IF(D435&gt;R$5,(1-(D435-R$5)/(V$5-R$5))*(U434-Y434)+Y434,IF(D435&gt;N$5,(1-(D435-N$5)/(R$5-N$5))*(Q434-U434)+U434,IF(D435&gt;J$5,(1-(D435-J$5)/(N$5-J$5))*(M434-Q434)+Q434,IF(D435&gt;F$5,(1-(D435-F$5)/(J$5-F$5))*(I434-M434)+M434,I434)))))</f>
        <v>8.69</v>
      </c>
      <c r="E434" s="27" t="s">
        <v>6</v>
      </c>
      <c r="F434" s="95">
        <f>(F$446-F$426)/5+F430</f>
        <v>19540</v>
      </c>
      <c r="G434" s="143">
        <f>(G$446-G$426)/5+G430</f>
        <v>6.1099999999999994</v>
      </c>
      <c r="H434" s="193">
        <f t="shared" si="77"/>
        <v>3198.0360065466452</v>
      </c>
      <c r="I434" s="16">
        <f>IF(I436=0,G437,IF(I436=1,(G436-G437)*I437+G437,IF(I436=2,(G435-G436)*I437+G436,IF(I436=3,(G434-G435)*I437+G435,G434))))</f>
        <v>8.69</v>
      </c>
      <c r="J434" s="147">
        <f>(J$446-J$426)/5+J430</f>
        <v>19240</v>
      </c>
      <c r="K434" s="143">
        <f>(K$446-K$426)/5+K430</f>
        <v>5.6</v>
      </c>
      <c r="L434" s="193">
        <f t="shared" ref="L434:L449" si="78">J434/K434</f>
        <v>3435.7142857142858</v>
      </c>
      <c r="M434" s="16">
        <f>IF(M436=0,K437,IF(M436=1,(K436-K437)*M437+K437,IF(M436=2,(K435-K436)*M437+K436,IF(M436=3,(K434-K435)*M437+K435,K434))))</f>
        <v>6.26</v>
      </c>
      <c r="N434" s="147">
        <f>(N$446-N$426)/5+N430</f>
        <v>18940</v>
      </c>
      <c r="O434" s="143">
        <f>(O$446-O$426)/5+O430</f>
        <v>5.15</v>
      </c>
      <c r="P434" s="193">
        <f t="shared" ref="P434:P449" si="79">N434/O434</f>
        <v>3677.6699029126212</v>
      </c>
      <c r="Q434" s="16">
        <f>IF(Q436=0,O437,IF(Q436=1,(O436-O437)*Q437+O437,IF(Q436=2,(O435-O436)*Q437+O436,IF(Q436=3,(O434-O435)*Q437+O435,O434))))</f>
        <v>5.69</v>
      </c>
      <c r="R434" s="147">
        <f>(R$446-R$426)/5+R430</f>
        <v>18700</v>
      </c>
      <c r="S434" s="143">
        <f>(S$446-S$426)/5+S430</f>
        <v>4.68</v>
      </c>
      <c r="T434" s="203">
        <f t="shared" ref="T434:T449" si="80">R434/S434</f>
        <v>3995.7264957264961</v>
      </c>
      <c r="U434" s="16">
        <f>IF(U436=0,S437,IF(U436=1,(S436-S437)*U437+S437,IF(U436=2,(S435-S436)*U437+S436,IF(U436=3,(S434-S435)*U437+S435,S434))))</f>
        <v>5.0900000000000007</v>
      </c>
      <c r="V434" s="147">
        <f>(V$446-V$426)/5+V430</f>
        <v>17860</v>
      </c>
      <c r="W434" s="143">
        <f>(W$446-W$426)/5+W430</f>
        <v>4.16</v>
      </c>
      <c r="X434" s="203">
        <f t="shared" ref="X434:X449" si="81">V434/W434</f>
        <v>4293.2692307692305</v>
      </c>
      <c r="Y434" s="16">
        <f>IF(Y436=0,W437,IF(Y436=1,(W436-W437)*Y437+W437,IF(Y436=2,(W435-W436)*Y437+W436,IF(Y436=3,(W434-W435)*Y437+W435,W434))))</f>
        <v>4.3699999999999992</v>
      </c>
      <c r="Z434" s="147">
        <f>(Z$446-Z$426)/5+Z430</f>
        <v>16920</v>
      </c>
      <c r="AA434" s="143">
        <f>(AA$446-AA$426)/5+AA430</f>
        <v>3.62</v>
      </c>
      <c r="AB434" s="207">
        <f t="shared" ref="AB434:AB449" si="82">Z434/AA434</f>
        <v>4674.0331491712705</v>
      </c>
      <c r="AC434" s="67">
        <f>IF(AC436=0,AA437,IF(AC436=1,(AA436-AA437)*AC437+AA437,IF(AC436=2,(AA435-AA436)*AC437+AA436,IF(AC436=3,(AA434-AA435)*AC437+AA435,AA434))))</f>
        <v>3.6000000000000005</v>
      </c>
      <c r="AE434" s="23"/>
      <c r="AF434" s="23"/>
      <c r="AG434" s="23"/>
      <c r="AH434" s="23"/>
      <c r="AI434" s="23"/>
      <c r="AJ434" s="23"/>
      <c r="AK434" s="23"/>
      <c r="AL434" s="23"/>
    </row>
    <row r="435" spans="1:38" x14ac:dyDescent="0.25">
      <c r="A435" s="186"/>
      <c r="B435" s="252"/>
      <c r="C435" s="13">
        <f>C$1/(21-E$1)*(C$302-B434)</f>
        <v>922.31404958677695</v>
      </c>
      <c r="D435" s="32">
        <f>(C435/P$1)^(1/1.3)*50+C$302+$C$2/2+$N$2/100*5</f>
        <v>24.076174428597415</v>
      </c>
      <c r="E435" s="28" t="s">
        <v>22</v>
      </c>
      <c r="F435" s="5">
        <v>14000</v>
      </c>
      <c r="G435" s="140">
        <f>(G$447-G$427)/5+G431</f>
        <v>6.3599999999999994</v>
      </c>
      <c r="H435" s="194">
        <f t="shared" si="77"/>
        <v>2201.2578616352203</v>
      </c>
      <c r="I435" s="76">
        <f>$C435/I434</f>
        <v>106.1351035197672</v>
      </c>
      <c r="J435" s="57">
        <v>14000</v>
      </c>
      <c r="K435" s="140">
        <f>(K$447-K$427)/5+K431</f>
        <v>5.8900000000000006</v>
      </c>
      <c r="L435" s="194">
        <f t="shared" si="78"/>
        <v>2376.9100169779285</v>
      </c>
      <c r="M435" s="76">
        <f>$C435/M434</f>
        <v>147.33451271354264</v>
      </c>
      <c r="N435" s="57">
        <v>14000</v>
      </c>
      <c r="O435" s="140">
        <f>(O$447-O$427)/5+O431</f>
        <v>5.42</v>
      </c>
      <c r="P435" s="194">
        <f t="shared" si="79"/>
        <v>2583.0258302583024</v>
      </c>
      <c r="Q435" s="76">
        <f>$C435/Q434</f>
        <v>162.09385757236853</v>
      </c>
      <c r="R435" s="57">
        <v>14000</v>
      </c>
      <c r="S435" s="140">
        <f>(S$447-S$427)/5+S431</f>
        <v>4.9499999999999993</v>
      </c>
      <c r="T435" s="201">
        <f t="shared" si="80"/>
        <v>2828.2828282828286</v>
      </c>
      <c r="U435" s="76">
        <f>$C435/U434</f>
        <v>181.20118852392471</v>
      </c>
      <c r="V435" s="57">
        <v>14000</v>
      </c>
      <c r="W435" s="140">
        <f>(W$447-W$427)/5+W431</f>
        <v>4.4799999999999995</v>
      </c>
      <c r="X435" s="201">
        <f t="shared" si="81"/>
        <v>3125.0000000000005</v>
      </c>
      <c r="Y435" s="76">
        <f>$C435/Y434</f>
        <v>211.05584658736319</v>
      </c>
      <c r="Z435" s="57">
        <v>14000</v>
      </c>
      <c r="AA435" s="140">
        <f>(AA$447-AA$427)/5+AA431</f>
        <v>3.9899999999999998</v>
      </c>
      <c r="AB435" s="209">
        <f t="shared" si="82"/>
        <v>3508.7719298245615</v>
      </c>
      <c r="AC435" s="76">
        <f>$C435/AC434</f>
        <v>256.198347107438</v>
      </c>
      <c r="AL435" s="23"/>
    </row>
    <row r="436" spans="1:38" x14ac:dyDescent="0.25">
      <c r="A436" s="186"/>
      <c r="B436" s="252"/>
      <c r="C436" s="13"/>
      <c r="D436" s="39">
        <f>IF(AND(D435&lt;F$5,C435&lt;F437),C435/F437*100,IF(AND(D435&lt;J$5,C435&lt;J437),C435/(F437-((D435-F$5)/(J$5-F$5))*(F437-J437))*100,IF(AND(D435&lt;N$5,C435&lt;N437),C435/(J437-((D435-J$5)/(N$5-J$5))*(J437-N437))*100,IF(AND(D435&lt;R$5,C435&lt;R437),C435/(N437-((D435-N$5)/(R$5-N$5))*(N437-R437))*100,IF(AND(D435&lt;V$5,C439&lt;V437),C435/(R437-((D435-R$5)/(V$5-R$5))*(R437-V437))*100,100)))))</f>
        <v>13.063938379416104</v>
      </c>
      <c r="E436" s="28" t="s">
        <v>23</v>
      </c>
      <c r="F436" s="5">
        <v>11200</v>
      </c>
      <c r="G436" s="140">
        <f>(G$448-G$428)/5+G432</f>
        <v>6.84</v>
      </c>
      <c r="H436" s="194">
        <f t="shared" si="77"/>
        <v>1637.4269005847952</v>
      </c>
      <c r="I436" s="190">
        <f>IF($C435&gt;F435,3,IF($C435&gt;F436,2,IF($C435&gt;F437,1,0)))</f>
        <v>0</v>
      </c>
      <c r="J436" s="57">
        <v>11200</v>
      </c>
      <c r="K436" s="140">
        <f>(K$448-K$428)/5+K432</f>
        <v>6.33</v>
      </c>
      <c r="L436" s="194">
        <f t="shared" si="78"/>
        <v>1769.3522906793048</v>
      </c>
      <c r="M436" s="190">
        <f>IF($C435&gt;J435,3,IF($C435&gt;J436,2,IF($C435&gt;J437,1,0)))</f>
        <v>0</v>
      </c>
      <c r="N436" s="57">
        <v>11200</v>
      </c>
      <c r="O436" s="140">
        <f>(O$448-O$428)/5+O432</f>
        <v>5.9099999999999993</v>
      </c>
      <c r="P436" s="194">
        <f t="shared" si="79"/>
        <v>1895.0930626057532</v>
      </c>
      <c r="Q436" s="190">
        <f>IF($C435&gt;N435,3,IF($C435&gt;N436,2,IF($C435&gt;N437,1,0)))</f>
        <v>0</v>
      </c>
      <c r="R436" s="57">
        <v>11200</v>
      </c>
      <c r="S436" s="140">
        <f>(S$448-S$428)/5+S432</f>
        <v>5.4700000000000006</v>
      </c>
      <c r="T436" s="201">
        <f t="shared" si="80"/>
        <v>2047.5319926873856</v>
      </c>
      <c r="U436" s="190">
        <f>IF($C435&gt;R435,3,IF($C435&gt;R436,2,IF($C435&gt;R437,1,0)))</f>
        <v>0</v>
      </c>
      <c r="V436" s="57">
        <v>11200</v>
      </c>
      <c r="W436" s="140">
        <f>(W$448-W$428)/5+W432</f>
        <v>4.83</v>
      </c>
      <c r="X436" s="201">
        <f t="shared" si="81"/>
        <v>2318.840579710145</v>
      </c>
      <c r="Y436" s="190">
        <f>IF($C435&gt;V435,3,IF($C435&gt;V436,2,IF($C435&gt;V437,1,0)))</f>
        <v>0</v>
      </c>
      <c r="Z436" s="57">
        <v>11200</v>
      </c>
      <c r="AA436" s="140">
        <f>(AA$448-AA$428)/5+AA432</f>
        <v>4.1900000000000004</v>
      </c>
      <c r="AB436" s="209">
        <f t="shared" si="82"/>
        <v>2673.0310262529829</v>
      </c>
      <c r="AC436" s="189">
        <f>IF($C435&gt;Z435,3,IF($C435&gt;Z436,2,IF($C435&gt;Z437,1,0)))</f>
        <v>0</v>
      </c>
      <c r="AL436" s="23"/>
    </row>
    <row r="437" spans="1:38" ht="15.75" thickBot="1" x14ac:dyDescent="0.3">
      <c r="A437" s="186"/>
      <c r="B437" s="253"/>
      <c r="C437" s="14"/>
      <c r="D437" s="33">
        <f>C435/D434</f>
        <v>106.1351035197672</v>
      </c>
      <c r="E437" s="29" t="s">
        <v>7</v>
      </c>
      <c r="F437" s="158">
        <f>(F$449-F$429)/5+F433</f>
        <v>7060</v>
      </c>
      <c r="G437" s="144">
        <f>(G$449-G$429)/5+G433</f>
        <v>8.69</v>
      </c>
      <c r="H437" s="195">
        <f t="shared" si="77"/>
        <v>812.42807825086311</v>
      </c>
      <c r="I437" s="191">
        <f>IF(I436=1,($C435-F437)/(F436-F437),IF(I436=2,($C435-F436)/(F435-F436),IF(I436=3,($C435-F435)/(F434-F435),0)))</f>
        <v>0</v>
      </c>
      <c r="J437" s="148">
        <f>(J$449-J$429)/5+J433</f>
        <v>6520</v>
      </c>
      <c r="K437" s="144">
        <f>(K$449-K$429)/5+K433</f>
        <v>6.26</v>
      </c>
      <c r="L437" s="195">
        <f t="shared" si="78"/>
        <v>1041.5335463258787</v>
      </c>
      <c r="M437" s="191">
        <f>IF(M436=1,($C435-J437)/(J436-J437),IF(M436=2,($C435-J436)/(J435-J436),IF(M436=3,($C435-J435)/(J434-J435),0)))</f>
        <v>0</v>
      </c>
      <c r="N437" s="148">
        <f>(N$449-N$429)/5+N433</f>
        <v>6100</v>
      </c>
      <c r="O437" s="144">
        <f>(O$449-O$429)/5+O433</f>
        <v>5.69</v>
      </c>
      <c r="P437" s="195">
        <f t="shared" si="79"/>
        <v>1072.0562390158173</v>
      </c>
      <c r="Q437" s="191">
        <f>IF(Q436=1,($C435-N437)/(N436-N437),IF(Q436=2,($C435-N436)/(N435-N436),IF(Q436=3,($C435-N435)/(N434-N435),0)))</f>
        <v>0</v>
      </c>
      <c r="R437" s="148">
        <f>(R$449-R$429)/5+R433</f>
        <v>5640</v>
      </c>
      <c r="S437" s="144">
        <f>(S$449-S$429)/5+S433</f>
        <v>5.0900000000000007</v>
      </c>
      <c r="T437" s="204">
        <f t="shared" si="80"/>
        <v>1108.0550098231824</v>
      </c>
      <c r="U437" s="191">
        <f>IF(U436=1,($C435-R437)/(R436-R437),IF(U436=2,($C435-R436)/(R435-R436),IF(U436=3,($C435-R435)/(R434-R435),0)))</f>
        <v>0</v>
      </c>
      <c r="V437" s="148">
        <f>(V$449-V$429)/5+V433</f>
        <v>5420</v>
      </c>
      <c r="W437" s="144">
        <f>(W$449-W$429)/5+W433</f>
        <v>4.3699999999999992</v>
      </c>
      <c r="X437" s="204">
        <f t="shared" si="81"/>
        <v>1240.2745995423343</v>
      </c>
      <c r="Y437" s="191">
        <f>IF(Y436=1,($C435-V437)/(V436-V437),IF(Y436=2,($C435-V436)/(V435-V436),IF(Y436=3,($C435-V435)/(V434-V435),0)))</f>
        <v>0</v>
      </c>
      <c r="Z437" s="148">
        <f>(Z$449-Z$429)/5+Z433</f>
        <v>5160</v>
      </c>
      <c r="AA437" s="144">
        <f>(AA$449-AA$429)/5+AA433</f>
        <v>3.6000000000000005</v>
      </c>
      <c r="AB437" s="211">
        <f t="shared" si="82"/>
        <v>1433.333333333333</v>
      </c>
      <c r="AC437" s="191">
        <f>IF(AC436=1,($C435-Z437)/(Z436-Z437),IF(AC436=2,($C435-Z436)/(Z435-Z436),IF(AC436=3,($C435-Z435)/(Z434-Z435),0)))</f>
        <v>0</v>
      </c>
      <c r="AL437" s="23"/>
    </row>
    <row r="438" spans="1:38" x14ac:dyDescent="0.25">
      <c r="A438" s="186"/>
      <c r="B438" s="251">
        <v>18</v>
      </c>
      <c r="C438" s="34"/>
      <c r="D438" s="31">
        <f>IF(D439&gt;V$5,(1-(D439-V$5)/(Z$5-V$5))*(Y438-AC438)+AC438,IF(D439&gt;R$5,(1-(D439-R$5)/(V$5-R$5))*(U438-Y438)+Y438,IF(D439&gt;N$5,(1-(D439-N$5)/(R$5-N$5))*(Q438-U438)+U438,IF(D439&gt;J$5,(1-(D439-J$5)/(N$5-J$5))*(M438-Q438)+Q438,IF(D439&gt;F$5,(1-(D439-F$5)/(J$5-F$5))*(I438-M438)+M438,I438)))))</f>
        <v>10.459999999999999</v>
      </c>
      <c r="E438" s="27" t="s">
        <v>6</v>
      </c>
      <c r="F438" s="95">
        <f>(F$446-F$426)/5+F434</f>
        <v>20060</v>
      </c>
      <c r="G438" s="143">
        <f>(G$446-G$426)/5+G434</f>
        <v>6.4899999999999993</v>
      </c>
      <c r="H438" s="193">
        <f t="shared" ref="H438:H449" si="83">F438/G438</f>
        <v>3090.9090909090914</v>
      </c>
      <c r="I438" s="16">
        <f>IF(I440=0,G441,IF(I440=1,(G440-G441)*I441+G441,IF(I440=2,(G439-G440)*I441+G440,IF(I440=3,(G438-G439)*I441+G439,G438))))</f>
        <v>10.459999999999999</v>
      </c>
      <c r="J438" s="147">
        <f>(J$446-J$426)/5+J434</f>
        <v>19760</v>
      </c>
      <c r="K438" s="143">
        <f>(K$446-K$426)/5+K434</f>
        <v>5.8999999999999995</v>
      </c>
      <c r="L438" s="193">
        <f t="shared" si="78"/>
        <v>3349.1525423728817</v>
      </c>
      <c r="M438" s="16">
        <f>IF(M440=0,K441,IF(M440=1,(K440-K441)*M441+K441,IF(M440=2,(K439-K440)*M441+K440,IF(M440=3,(K438-K439)*M441+K439,K438))))</f>
        <v>6.84</v>
      </c>
      <c r="N438" s="147">
        <f>(N$446-N$426)/5+N434</f>
        <v>19460</v>
      </c>
      <c r="O438" s="143">
        <f>(O$446-O$426)/5+O434</f>
        <v>5.3500000000000005</v>
      </c>
      <c r="P438" s="193">
        <f t="shared" si="79"/>
        <v>3637.3831775700933</v>
      </c>
      <c r="Q438" s="16">
        <f>IF(Q440=0,O441,IF(Q440=1,(O440-O441)*Q441+O441,IF(Q440=2,(O439-O440)*Q441+O440,IF(Q440=3,(O438-O439)*Q441+O439,O438))))</f>
        <v>6.0100000000000007</v>
      </c>
      <c r="R438" s="147">
        <f>(R$446-R$426)/5+R434</f>
        <v>19200</v>
      </c>
      <c r="S438" s="143">
        <f>(S$446-S$426)/5+S434</f>
        <v>4.7699999999999996</v>
      </c>
      <c r="T438" s="203">
        <f t="shared" si="80"/>
        <v>4025.1572327044028</v>
      </c>
      <c r="U438" s="16">
        <f>IF(U440=0,S441,IF(U440=1,(S440-S441)*U441+S441,IF(U440=2,(S439-S440)*U441+S440,IF(U440=3,(S438-S439)*U441+S439,S438))))</f>
        <v>5.160000000000001</v>
      </c>
      <c r="V438" s="147">
        <f>(V$446-V$426)/5+V434</f>
        <v>18340</v>
      </c>
      <c r="W438" s="143">
        <f>(W$446-W$426)/5+W434</f>
        <v>4.24</v>
      </c>
      <c r="X438" s="203">
        <f t="shared" si="81"/>
        <v>4325.4716981132069</v>
      </c>
      <c r="Y438" s="16">
        <f>IF(Y440=0,W441,IF(Y440=1,(W440-W441)*Y441+W441,IF(Y440=2,(W439-W440)*Y441+W440,IF(Y440=3,(W438-W439)*Y441+W439,W438))))</f>
        <v>4.379999999999999</v>
      </c>
      <c r="Z438" s="147">
        <f>(Z$446-Z$426)/5+Z434</f>
        <v>17380</v>
      </c>
      <c r="AA438" s="143">
        <f>(AA$446-AA$426)/5+AA434</f>
        <v>3.68</v>
      </c>
      <c r="AB438" s="207">
        <f t="shared" si="82"/>
        <v>4722.826086956522</v>
      </c>
      <c r="AC438" s="67">
        <f>IF(AC440=0,AA441,IF(AC440=1,(AA440-AA441)*AC441+AA441,IF(AC440=2,(AA439-AA440)*AC441+AA440,IF(AC440=3,(AA438-AA439)*AC441+AA439,AA438))))</f>
        <v>3.5500000000000007</v>
      </c>
      <c r="AE438" s="23"/>
      <c r="AF438" s="23"/>
      <c r="AG438" s="23"/>
      <c r="AH438" s="23"/>
      <c r="AI438" s="23"/>
      <c r="AJ438" s="23"/>
      <c r="AK438" s="23"/>
      <c r="AL438" s="23"/>
    </row>
    <row r="439" spans="1:38" x14ac:dyDescent="0.25">
      <c r="A439" s="186"/>
      <c r="B439" s="252"/>
      <c r="C439" s="13">
        <f>C$1/(21-E$1)*(C$302-B438)</f>
        <v>614.87603305785126</v>
      </c>
      <c r="D439" s="32">
        <f>(C439/P$1)^(1/1.3)*50+C$302+$C$2/2+$N$2/100*5</f>
        <v>22.983993999657134</v>
      </c>
      <c r="E439" s="28" t="s">
        <v>22</v>
      </c>
      <c r="F439" s="5">
        <v>14000</v>
      </c>
      <c r="G439" s="140">
        <f>(G$447-G$427)/5+G435</f>
        <v>6.7899999999999991</v>
      </c>
      <c r="H439" s="194">
        <f t="shared" si="83"/>
        <v>2061.855670103093</v>
      </c>
      <c r="I439" s="76">
        <f>$C439/I438</f>
        <v>58.783559565760164</v>
      </c>
      <c r="J439" s="57">
        <v>14000</v>
      </c>
      <c r="K439" s="140">
        <f>(K$447-K$427)/5+K435</f>
        <v>6.2100000000000009</v>
      </c>
      <c r="L439" s="194">
        <f t="shared" si="78"/>
        <v>2254.428341384863</v>
      </c>
      <c r="M439" s="76">
        <f>$C439/M438</f>
        <v>89.894156879802821</v>
      </c>
      <c r="N439" s="57">
        <v>14000</v>
      </c>
      <c r="O439" s="140">
        <f>(O$447-O$427)/5+O435</f>
        <v>5.63</v>
      </c>
      <c r="P439" s="194">
        <f t="shared" si="79"/>
        <v>2486.6785079928954</v>
      </c>
      <c r="Q439" s="76">
        <f>$C439/Q438</f>
        <v>102.30882413608172</v>
      </c>
      <c r="R439" s="57">
        <v>14000</v>
      </c>
      <c r="S439" s="140">
        <f>(S$447-S$427)/5+S435</f>
        <v>5.0499999999999989</v>
      </c>
      <c r="T439" s="201">
        <f t="shared" si="80"/>
        <v>2772.2772277227727</v>
      </c>
      <c r="U439" s="76">
        <f>$C439/U438</f>
        <v>119.16202191043627</v>
      </c>
      <c r="V439" s="57">
        <v>14000</v>
      </c>
      <c r="W439" s="140">
        <f>(W$447-W$427)/5+W435</f>
        <v>4.5699999999999994</v>
      </c>
      <c r="X439" s="201">
        <f t="shared" si="81"/>
        <v>3063.4573304157552</v>
      </c>
      <c r="Y439" s="76">
        <f>$C439/Y438</f>
        <v>140.38265594928114</v>
      </c>
      <c r="Z439" s="57">
        <v>14000</v>
      </c>
      <c r="AA439" s="140">
        <f>(AA$447-AA$427)/5+AA435</f>
        <v>4.0599999999999996</v>
      </c>
      <c r="AB439" s="209">
        <f t="shared" si="82"/>
        <v>3448.275862068966</v>
      </c>
      <c r="AC439" s="76">
        <f>$C439/AC438</f>
        <v>173.20451635432426</v>
      </c>
      <c r="AL439" s="23"/>
    </row>
    <row r="440" spans="1:38" x14ac:dyDescent="0.25">
      <c r="A440" s="186"/>
      <c r="B440" s="252"/>
      <c r="C440" s="13"/>
      <c r="D440" s="39">
        <f>IF(AND(D439&lt;F$5,C439&lt;F441),C439/F441*100,IF(AND(D439&lt;J$5,C439&lt;J441),C439/(F441-((D439-F$5)/(J$5-F$5))*(F441-J441))*100,IF(AND(D439&lt;N$5,C439&lt;N441),C439/(J441-((D439-J$5)/(N$5-J$5))*(J441-N441))*100,IF(AND(D439&lt;R$5,C439&lt;R441),C439/(N441-((D439-N$5)/(R$5-N$5))*(N441-R441))*100,IF(AND(D439&lt;V$5,C443&lt;V441),C439/(R441-((D439-R$5)/(V$5-R$5))*(R441-V441))*100,100)))))</f>
        <v>8.6117091464685043</v>
      </c>
      <c r="E440" s="28" t="s">
        <v>23</v>
      </c>
      <c r="F440" s="5">
        <v>11200</v>
      </c>
      <c r="G440" s="140">
        <f>(G$448-G$428)/5+G436</f>
        <v>7.26</v>
      </c>
      <c r="H440" s="194">
        <f t="shared" si="83"/>
        <v>1542.6997245179064</v>
      </c>
      <c r="I440" s="190">
        <f>IF($C439&gt;F439,3,IF($C439&gt;F440,2,IF($C439&gt;F441,1,0)))</f>
        <v>0</v>
      </c>
      <c r="J440" s="57">
        <v>11200</v>
      </c>
      <c r="K440" s="140">
        <f>(K$448-K$428)/5+K436</f>
        <v>6.67</v>
      </c>
      <c r="L440" s="194">
        <f t="shared" si="78"/>
        <v>1679.1604197901049</v>
      </c>
      <c r="M440" s="190">
        <f>IF($C439&gt;J439,3,IF($C439&gt;J440,2,IF($C439&gt;J441,1,0)))</f>
        <v>0</v>
      </c>
      <c r="N440" s="57">
        <v>11200</v>
      </c>
      <c r="O440" s="140">
        <f>(O$448-O$428)/5+O436</f>
        <v>6.1399999999999988</v>
      </c>
      <c r="P440" s="194">
        <f t="shared" si="79"/>
        <v>1824.1042345276876</v>
      </c>
      <c r="Q440" s="190">
        <f>IF($C439&gt;N439,3,IF($C439&gt;N440,2,IF($C439&gt;N441,1,0)))</f>
        <v>0</v>
      </c>
      <c r="R440" s="57">
        <v>11200</v>
      </c>
      <c r="S440" s="140">
        <f>(S$448-S$428)/5+S436</f>
        <v>5.580000000000001</v>
      </c>
      <c r="T440" s="201">
        <f t="shared" si="80"/>
        <v>2007.1684587813616</v>
      </c>
      <c r="U440" s="190">
        <f>IF($C439&gt;R439,3,IF($C439&gt;R440,2,IF($C439&gt;R441,1,0)))</f>
        <v>0</v>
      </c>
      <c r="V440" s="57">
        <v>11200</v>
      </c>
      <c r="W440" s="140">
        <f>(W$448-W$428)/5+W436</f>
        <v>4.92</v>
      </c>
      <c r="X440" s="201">
        <f t="shared" si="81"/>
        <v>2276.4227642276423</v>
      </c>
      <c r="Y440" s="190">
        <f>IF($C439&gt;V439,3,IF($C439&gt;V440,2,IF($C439&gt;V441,1,0)))</f>
        <v>0</v>
      </c>
      <c r="Z440" s="57">
        <v>11200</v>
      </c>
      <c r="AA440" s="140">
        <f>(AA$448-AA$428)/5+AA436</f>
        <v>4.2600000000000007</v>
      </c>
      <c r="AB440" s="209">
        <f t="shared" si="82"/>
        <v>2629.1079812206567</v>
      </c>
      <c r="AC440" s="189">
        <f>IF($C439&gt;Z439,3,IF($C439&gt;Z440,2,IF($C439&gt;Z441,1,0)))</f>
        <v>0</v>
      </c>
      <c r="AL440" s="23"/>
    </row>
    <row r="441" spans="1:38" ht="15.75" thickBot="1" x14ac:dyDescent="0.3">
      <c r="A441" s="186"/>
      <c r="B441" s="253"/>
      <c r="C441" s="35"/>
      <c r="D441" s="33">
        <f>C439/D438</f>
        <v>58.783559565760164</v>
      </c>
      <c r="E441" s="29" t="s">
        <v>7</v>
      </c>
      <c r="F441" s="158">
        <f>(F$449-F$429)/5+F437</f>
        <v>7140</v>
      </c>
      <c r="G441" s="144">
        <f>(G$449-G$429)/5+G437</f>
        <v>10.459999999999999</v>
      </c>
      <c r="H441" s="195">
        <f t="shared" si="83"/>
        <v>682.60038240917788</v>
      </c>
      <c r="I441" s="191">
        <f>IF(I440=1,($C439-F441)/(F440-F441),IF(I440=2,($C439-F440)/(F439-F440),IF(I440=3,($C439-F439)/(F438-F439),0)))</f>
        <v>0</v>
      </c>
      <c r="J441" s="148">
        <f>(J$449-J$429)/5+J437</f>
        <v>6580</v>
      </c>
      <c r="K441" s="144">
        <f>(K$449-K$429)/5+K437</f>
        <v>6.84</v>
      </c>
      <c r="L441" s="195">
        <f t="shared" si="78"/>
        <v>961.98830409356731</v>
      </c>
      <c r="M441" s="191">
        <f>IF(M440=1,($C439-J441)/(J440-J441),IF(M440=2,($C439-J440)/(J439-J440),IF(M440=3,($C439-J439)/(J438-J439),0)))</f>
        <v>0</v>
      </c>
      <c r="N441" s="148">
        <f>(N$449-N$429)/5+N437</f>
        <v>6200</v>
      </c>
      <c r="O441" s="144">
        <f>(O$449-O$429)/5+O437</f>
        <v>6.0100000000000007</v>
      </c>
      <c r="P441" s="195">
        <f t="shared" si="79"/>
        <v>1031.6139767054908</v>
      </c>
      <c r="Q441" s="191">
        <f>IF(Q440=1,($C439-N441)/(N440-N441),IF(Q440=2,($C439-N440)/(N439-N440),IF(Q440=3,($C439-N439)/(N438-N439),0)))</f>
        <v>0</v>
      </c>
      <c r="R441" s="148">
        <f>(R$449-R$429)/5+R437</f>
        <v>5760</v>
      </c>
      <c r="S441" s="144">
        <f>(S$449-S$429)/5+S437</f>
        <v>5.160000000000001</v>
      </c>
      <c r="T441" s="204">
        <f t="shared" si="80"/>
        <v>1116.2790697674416</v>
      </c>
      <c r="U441" s="191">
        <f>IF(U440=1,($C439-R441)/(R440-R441),IF(U440=2,($C439-R440)/(R439-R440),IF(U440=3,($C439-R439)/(R438-R439),0)))</f>
        <v>0</v>
      </c>
      <c r="V441" s="148">
        <f>(V$449-V$429)/5+V437</f>
        <v>5480</v>
      </c>
      <c r="W441" s="144">
        <f>(W$449-W$429)/5+W437</f>
        <v>4.379999999999999</v>
      </c>
      <c r="X441" s="204">
        <f t="shared" si="81"/>
        <v>1251.1415525114157</v>
      </c>
      <c r="Y441" s="191">
        <f>IF(Y440=1,($C439-V441)/(V440-V441),IF(Y440=2,($C439-V440)/(V439-V440),IF(Y440=3,($C439-V439)/(V438-V439),0)))</f>
        <v>0</v>
      </c>
      <c r="Z441" s="148">
        <f>(Z$449-Z$429)/5+Z437</f>
        <v>5140</v>
      </c>
      <c r="AA441" s="144">
        <f>(AA$449-AA$429)/5+AA437</f>
        <v>3.5500000000000007</v>
      </c>
      <c r="AB441" s="211">
        <f t="shared" si="82"/>
        <v>1447.8873239436616</v>
      </c>
      <c r="AC441" s="191">
        <f>IF(AC440=1,($C439-Z441)/(Z440-Z441),IF(AC440=2,($C439-Z440)/(Z439-Z440),IF(AC440=3,($C439-Z439)/(Z438-Z439),0)))</f>
        <v>0</v>
      </c>
      <c r="AL441" s="23"/>
    </row>
    <row r="442" spans="1:38" x14ac:dyDescent="0.25">
      <c r="A442" s="186"/>
      <c r="B442" s="251">
        <v>19</v>
      </c>
      <c r="C442" s="25"/>
      <c r="D442" s="31">
        <f>IF(D443&gt;V$5,(1-(D443-V$5)/(Z$5-V$5))*(Y442-AC442)+AC442,IF(D443&gt;R$5,(1-(D443-R$5)/(V$5-R$5))*(U442-Y442)+Y442,IF(D443&gt;N$5,(1-(D443-N$5)/(R$5-N$5))*(Q442-U442)+U442,IF(D443&gt;J$5,(1-(D443-J$5)/(N$5-J$5))*(M442-Q442)+Q442,IF(D443&gt;F$5,(1-(D443-F$5)/(J$5-F$5))*(I442-M442)+M442,I442)))))</f>
        <v>12.229999999999999</v>
      </c>
      <c r="E442" s="27" t="s">
        <v>6</v>
      </c>
      <c r="F442" s="95">
        <f>(F$446-F$426)/5+F438</f>
        <v>20580</v>
      </c>
      <c r="G442" s="143">
        <f>(G$446-G$426)/5+G438</f>
        <v>6.8699999999999992</v>
      </c>
      <c r="H442" s="193">
        <f t="shared" si="83"/>
        <v>2995.6331877729262</v>
      </c>
      <c r="I442" s="16">
        <f>IF(I444=0,G445,IF(I444=1,(G444-G445)*I445+G445,IF(I444=2,(G443-G444)*I445+G444,IF(I444=3,(G442-G443)*I445+G443,G442))))</f>
        <v>12.229999999999999</v>
      </c>
      <c r="J442" s="147">
        <f>(J$446-J$426)/5+J438</f>
        <v>20280</v>
      </c>
      <c r="K442" s="143">
        <f>(K$446-K$426)/5+K438</f>
        <v>6.1999999999999993</v>
      </c>
      <c r="L442" s="193">
        <f t="shared" si="78"/>
        <v>3270.9677419354844</v>
      </c>
      <c r="M442" s="16">
        <f>IF(M444=0,K445,IF(M444=1,(K444-K445)*M445+K445,IF(M444=2,(K443-K444)*M445+K444,IF(M444=3,(K442-K443)*M445+K443,K442))))</f>
        <v>7.42</v>
      </c>
      <c r="N442" s="147">
        <f>(N$446-N$426)/5+N438</f>
        <v>19980</v>
      </c>
      <c r="O442" s="143">
        <f>(O$446-O$426)/5+O438</f>
        <v>5.5500000000000007</v>
      </c>
      <c r="P442" s="193">
        <f t="shared" si="79"/>
        <v>3599.9999999999995</v>
      </c>
      <c r="Q442" s="16">
        <f>IF(Q444=0,O445,IF(Q444=1,(O444-O445)*Q445+O445,IF(Q444=2,(O443-O444)*Q445+O444,IF(Q444=3,(O442-O443)*Q445+O443,O442))))</f>
        <v>6.330000000000001</v>
      </c>
      <c r="R442" s="147">
        <f>(R$446-R$426)/5+R438</f>
        <v>19700</v>
      </c>
      <c r="S442" s="143">
        <f>(S$446-S$426)/5+S438</f>
        <v>4.8599999999999994</v>
      </c>
      <c r="T442" s="203">
        <f t="shared" si="80"/>
        <v>4053.4979423868317</v>
      </c>
      <c r="U442" s="16">
        <f>IF(U444=0,S445,IF(U444=1,(S444-S445)*U445+S445,IF(U444=2,(S443-S444)*U445+S444,IF(U444=3,(S442-S443)*U445+S443,S442))))</f>
        <v>5.2300000000000013</v>
      </c>
      <c r="V442" s="147">
        <f>(V$446-V$426)/5+V438</f>
        <v>18820</v>
      </c>
      <c r="W442" s="143">
        <f>(W$446-W$426)/5+W438</f>
        <v>4.32</v>
      </c>
      <c r="X442" s="203">
        <f t="shared" si="81"/>
        <v>4356.4814814814808</v>
      </c>
      <c r="Y442" s="16">
        <f>IF(Y444=0,W445,IF(Y444=1,(W444-W445)*Y445+W445,IF(Y444=2,(W443-W444)*Y445+W444,IF(Y444=3,(W442-W443)*Y445+W443,W442))))</f>
        <v>4.3899999999999988</v>
      </c>
      <c r="Z442" s="147">
        <f>(Z$446-Z$426)/5+Z438</f>
        <v>17840</v>
      </c>
      <c r="AA442" s="143">
        <f>(AA$446-AA$426)/5+AA438</f>
        <v>3.74</v>
      </c>
      <c r="AB442" s="207">
        <f t="shared" si="82"/>
        <v>4770.0534759358288</v>
      </c>
      <c r="AC442" s="67">
        <f>IF(AC444=0,AA445,IF(AC444=1,(AA444-AA445)*AC445+AA445,IF(AC444=2,(AA443-AA444)*AC445+AA444,IF(AC444=3,(AA442-AA443)*AC445+AA443,AA442))))</f>
        <v>3.5000000000000009</v>
      </c>
      <c r="AE442" s="23"/>
      <c r="AF442" s="23"/>
      <c r="AG442" s="23"/>
      <c r="AH442" s="23"/>
      <c r="AI442" s="23"/>
      <c r="AJ442" s="23"/>
      <c r="AK442" s="23"/>
      <c r="AL442" s="23"/>
    </row>
    <row r="443" spans="1:38" x14ac:dyDescent="0.25">
      <c r="A443" s="186"/>
      <c r="B443" s="252"/>
      <c r="C443" s="13">
        <f>C$1/(21-E$1)*(C$302-B442)</f>
        <v>307.43801652892563</v>
      </c>
      <c r="D443" s="32">
        <f>(C443/P$1)^(1/1.3)*50+C$302+$C$2/2+$N$2/100*5</f>
        <v>21.750799485744352</v>
      </c>
      <c r="E443" s="28" t="s">
        <v>22</v>
      </c>
      <c r="F443" s="5">
        <v>14000</v>
      </c>
      <c r="G443" s="140">
        <f>(G$447-G$427)/5+G439</f>
        <v>7.2199999999999989</v>
      </c>
      <c r="H443" s="194">
        <f t="shared" si="83"/>
        <v>1939.0581717451525</v>
      </c>
      <c r="I443" s="76">
        <f>$C443/I442</f>
        <v>25.138022610705288</v>
      </c>
      <c r="J443" s="57">
        <v>14000</v>
      </c>
      <c r="K443" s="140">
        <f>(K$447-K$427)/5+K439</f>
        <v>6.5300000000000011</v>
      </c>
      <c r="L443" s="194">
        <f t="shared" si="78"/>
        <v>2143.950995405819</v>
      </c>
      <c r="M443" s="76">
        <f>$C443/M442</f>
        <v>41.433694949989977</v>
      </c>
      <c r="N443" s="57">
        <v>14000</v>
      </c>
      <c r="O443" s="140">
        <f>(O$447-O$427)/5+O439</f>
        <v>5.84</v>
      </c>
      <c r="P443" s="194">
        <f t="shared" si="79"/>
        <v>2397.2602739726026</v>
      </c>
      <c r="Q443" s="76">
        <f>$C443/Q442</f>
        <v>48.568407034585398</v>
      </c>
      <c r="R443" s="57">
        <v>14000</v>
      </c>
      <c r="S443" s="140">
        <f>(S$447-S$427)/5+S439</f>
        <v>5.1499999999999986</v>
      </c>
      <c r="T443" s="201">
        <f t="shared" si="80"/>
        <v>2718.4466019417482</v>
      </c>
      <c r="U443" s="76">
        <f>$C443/U442</f>
        <v>58.783559565760143</v>
      </c>
      <c r="V443" s="57">
        <v>14000</v>
      </c>
      <c r="W443" s="140">
        <f>(W$447-W$427)/5+W439</f>
        <v>4.6599999999999993</v>
      </c>
      <c r="X443" s="201">
        <f t="shared" si="81"/>
        <v>3004.2918454935625</v>
      </c>
      <c r="Y443" s="76">
        <f>$C443/Y442</f>
        <v>70.031438844857789</v>
      </c>
      <c r="Z443" s="57">
        <v>14000</v>
      </c>
      <c r="AA443" s="140">
        <f>(AA$447-AA$427)/5+AA439</f>
        <v>4.13</v>
      </c>
      <c r="AB443" s="209">
        <f t="shared" si="82"/>
        <v>3389.8305084745762</v>
      </c>
      <c r="AC443" s="76">
        <f>$C443/AC442</f>
        <v>87.839433293978729</v>
      </c>
      <c r="AL443" s="23"/>
    </row>
    <row r="444" spans="1:38" x14ac:dyDescent="0.25">
      <c r="A444" s="186"/>
      <c r="B444" s="252"/>
      <c r="C444" s="13"/>
      <c r="D444" s="39">
        <f>IF(AND(D443&lt;F$5,C443&lt;F445),C443/F445*100,IF(AND(D443&lt;J$5,C443&lt;J445),C443/(F445-((D443-F$5)/(J$5-F$5))*(F445-J445))*100,IF(AND(D443&lt;N$5,C443&lt;N445),C443/(J445-((D443-J$5)/(N$5-J$5))*(J445-N445))*100,IF(AND(D443&lt;R$5,C443&lt;R445),C443/(N445-((D443-N$5)/(R$5-N$5))*(N445-R445))*100,IF(AND(D443&lt;V$5,C447&lt;V445),C443/(R445-((D443-R$5)/(V$5-R$5))*(R445-V445))*100,100)))))</f>
        <v>4.2581442732538175</v>
      </c>
      <c r="E444" s="28" t="s">
        <v>23</v>
      </c>
      <c r="F444" s="5">
        <v>11200</v>
      </c>
      <c r="G444" s="140">
        <f>(G$448-G$428)/5+G440</f>
        <v>7.68</v>
      </c>
      <c r="H444" s="194">
        <f t="shared" si="83"/>
        <v>1458.3333333333335</v>
      </c>
      <c r="I444" s="190">
        <f>IF($C443&gt;F443,3,IF($C443&gt;F444,2,IF($C443&gt;F445,1,0)))</f>
        <v>0</v>
      </c>
      <c r="J444" s="57">
        <v>11200</v>
      </c>
      <c r="K444" s="140">
        <f>(K$448-K$428)/5+K440</f>
        <v>7.01</v>
      </c>
      <c r="L444" s="194">
        <f t="shared" si="78"/>
        <v>1597.7175463623396</v>
      </c>
      <c r="M444" s="190">
        <f>IF($C443&gt;J443,3,IF($C443&gt;J444,2,IF($C443&gt;J445,1,0)))</f>
        <v>0</v>
      </c>
      <c r="N444" s="57">
        <v>11200</v>
      </c>
      <c r="O444" s="140">
        <f>(O$448-O$428)/5+O440</f>
        <v>6.3699999999999983</v>
      </c>
      <c r="P444" s="194">
        <f t="shared" si="79"/>
        <v>1758.2417582417586</v>
      </c>
      <c r="Q444" s="190">
        <f>IF($C443&gt;N443,3,IF($C443&gt;N444,2,IF($C443&gt;N445,1,0)))</f>
        <v>0</v>
      </c>
      <c r="R444" s="57">
        <v>11200</v>
      </c>
      <c r="S444" s="140">
        <f>(S$448-S$428)/5+S440</f>
        <v>5.6900000000000013</v>
      </c>
      <c r="T444" s="201">
        <f t="shared" si="80"/>
        <v>1968.3655536028116</v>
      </c>
      <c r="U444" s="190">
        <f>IF($C443&gt;R443,3,IF($C443&gt;R444,2,IF($C443&gt;R445,1,0)))</f>
        <v>0</v>
      </c>
      <c r="V444" s="57">
        <v>11200</v>
      </c>
      <c r="W444" s="140">
        <f>(W$448-W$428)/5+W440</f>
        <v>5.01</v>
      </c>
      <c r="X444" s="201">
        <f t="shared" si="81"/>
        <v>2235.5289421157686</v>
      </c>
      <c r="Y444" s="190">
        <f>IF($C443&gt;V443,3,IF($C443&gt;V444,2,IF($C443&gt;V445,1,0)))</f>
        <v>0</v>
      </c>
      <c r="Z444" s="57">
        <v>11200</v>
      </c>
      <c r="AA444" s="140">
        <f>(AA$448-AA$428)/5+AA440</f>
        <v>4.330000000000001</v>
      </c>
      <c r="AB444" s="209">
        <f t="shared" si="82"/>
        <v>2586.605080831408</v>
      </c>
      <c r="AC444" s="189">
        <f>IF($C443&gt;Z443,3,IF($C443&gt;Z444,2,IF($C443&gt;Z445,1,0)))</f>
        <v>0</v>
      </c>
      <c r="AL444" s="23"/>
    </row>
    <row r="445" spans="1:38" ht="15.75" thickBot="1" x14ac:dyDescent="0.3">
      <c r="A445" s="186"/>
      <c r="B445" s="253"/>
      <c r="C445" s="14"/>
      <c r="D445" s="33">
        <f>C443/D442</f>
        <v>25.138022610705288</v>
      </c>
      <c r="E445" s="29" t="s">
        <v>7</v>
      </c>
      <c r="F445" s="158">
        <f>(F$449-F$429)/5+F441</f>
        <v>7220</v>
      </c>
      <c r="G445" s="144">
        <f>(G$449-G$429)/5+G441</f>
        <v>12.229999999999999</v>
      </c>
      <c r="H445" s="195">
        <f t="shared" si="83"/>
        <v>590.35159443990199</v>
      </c>
      <c r="I445" s="191">
        <f>IF(I444=1,($C443-F445)/(F444-F445),IF(I444=2,($C443-F444)/(F443-F444),IF(I444=3,($C443-F443)/(F442-F443),0)))</f>
        <v>0</v>
      </c>
      <c r="J445" s="148">
        <f>(J$449-J$429)/5+J441</f>
        <v>6640</v>
      </c>
      <c r="K445" s="144">
        <f>(K$449-K$429)/5+K441</f>
        <v>7.42</v>
      </c>
      <c r="L445" s="195">
        <f t="shared" si="78"/>
        <v>894.87870619946091</v>
      </c>
      <c r="M445" s="191">
        <f>IF(M444=1,($C443-J445)/(J444-J445),IF(M444=2,($C443-J444)/(J443-J444),IF(M444=3,($C443-J443)/(J442-J443),0)))</f>
        <v>0</v>
      </c>
      <c r="N445" s="148">
        <f>(N$449-N$429)/5+N441</f>
        <v>6300</v>
      </c>
      <c r="O445" s="144">
        <f>(O$449-O$429)/5+O441</f>
        <v>6.330000000000001</v>
      </c>
      <c r="P445" s="195">
        <f t="shared" si="79"/>
        <v>995.2606635071088</v>
      </c>
      <c r="Q445" s="191">
        <f>IF(Q444=1,($C443-N445)/(N444-N445),IF(Q444=2,($C443-N444)/(N443-N444),IF(Q444=3,($C443-N443)/(N442-N443),0)))</f>
        <v>0</v>
      </c>
      <c r="R445" s="148">
        <f>(R$449-R$429)/5+R441</f>
        <v>5880</v>
      </c>
      <c r="S445" s="144">
        <f>(S$449-S$429)/5+S441</f>
        <v>5.2300000000000013</v>
      </c>
      <c r="T445" s="204">
        <f t="shared" si="80"/>
        <v>1124.2829827915866</v>
      </c>
      <c r="U445" s="191">
        <f>IF(U444=1,($C443-R445)/(R444-R445),IF(U444=2,($C443-R444)/(R443-R444),IF(U444=3,($C443-R443)/(R442-R443),0)))</f>
        <v>0</v>
      </c>
      <c r="V445" s="148">
        <f>(V$449-V$429)/5+V441</f>
        <v>5540</v>
      </c>
      <c r="W445" s="144">
        <f>(W$449-W$429)/5+W441</f>
        <v>4.3899999999999988</v>
      </c>
      <c r="X445" s="204">
        <f t="shared" si="81"/>
        <v>1261.958997722096</v>
      </c>
      <c r="Y445" s="191">
        <f>IF(Y444=1,($C443-V445)/(V444-V445),IF(Y444=2,($C443-V444)/(V443-V444),IF(Y444=3,($C443-V443)/(V442-V443),0)))</f>
        <v>0</v>
      </c>
      <c r="Z445" s="148">
        <f>(Z$449-Z$429)/5+Z441</f>
        <v>5120</v>
      </c>
      <c r="AA445" s="144">
        <f>(AA$449-AA$429)/5+AA441</f>
        <v>3.5000000000000009</v>
      </c>
      <c r="AB445" s="211">
        <f t="shared" si="82"/>
        <v>1462.8571428571424</v>
      </c>
      <c r="AC445" s="191">
        <f>IF(AC444=1,($C443-Z445)/(Z444-Z445),IF(AC444=2,($C443-Z444)/(Z443-Z444),IF(AC444=3,($C443-Z443)/(Z442-Z443),0)))</f>
        <v>0</v>
      </c>
      <c r="AL445" s="23"/>
    </row>
    <row r="446" spans="1:38" x14ac:dyDescent="0.25">
      <c r="A446" s="186"/>
      <c r="B446" s="251">
        <v>20</v>
      </c>
      <c r="C446" s="25"/>
      <c r="D446" s="31">
        <f>IF(D447&gt;V$5,(1-(D447-V$5)/(Z$5-V$5))*(Y446-AC446)+AC446,IF(D447&gt;R$5,(1-(D447-R$5)/(V$5-R$5))*(U446-Y446)+Y446,IF(D447&gt;N$5,(1-(D447-N$5)/(R$5-N$5))*(Q446-U446)+U446,IF(D447&gt;J$5,(1-(D447-J$5)/(N$5-J$5))*(M446-Q446)+Q446,IF(D447&gt;F$5,(1-(D447-F$5)/(J$5-F$5))*(I446-M446)+M446,I446)))))</f>
        <v>14</v>
      </c>
      <c r="E446" s="27" t="s">
        <v>6</v>
      </c>
      <c r="F446" s="48">
        <v>21100</v>
      </c>
      <c r="G446" s="98">
        <v>7.25</v>
      </c>
      <c r="H446" s="199">
        <f t="shared" si="83"/>
        <v>2910.344827586207</v>
      </c>
      <c r="I446" s="77">
        <f>IF(I448=0,G449,IF(I448=1,(G448-G449)*I449+G449,IF(I448=2,(G447-G448)*I449+G448,IF(I448=3,(G446-G447)*I449+G447,G446))))</f>
        <v>14</v>
      </c>
      <c r="J446" s="65">
        <v>20800</v>
      </c>
      <c r="K446" s="49">
        <v>6.5</v>
      </c>
      <c r="L446" s="199">
        <f t="shared" si="78"/>
        <v>3200</v>
      </c>
      <c r="M446" s="77">
        <f>IF(M448=0,K449,IF(M448=1,(K448-K449)*M449+K449,IF(M448=2,(K447-K448)*M449+K448,IF(M448=3,(K446-K447)*M449+K447,K446))))</f>
        <v>8</v>
      </c>
      <c r="N446" s="65">
        <v>20500</v>
      </c>
      <c r="O446" s="49">
        <v>5.75</v>
      </c>
      <c r="P446" s="199">
        <f t="shared" si="79"/>
        <v>3565.217391304348</v>
      </c>
      <c r="Q446" s="77">
        <f>IF(Q448=0,O449,IF(Q448=1,(O448-O449)*Q449+O449,IF(Q448=2,(O447-O448)*Q449+O448,IF(Q448=3,(O446-O447)*Q449+O447,O446))))</f>
        <v>6.65</v>
      </c>
      <c r="R446" s="65">
        <v>20200</v>
      </c>
      <c r="S446" s="49">
        <v>4.95</v>
      </c>
      <c r="T446" s="202">
        <f t="shared" si="80"/>
        <v>4080.8080808080808</v>
      </c>
      <c r="U446" s="77">
        <f>IF(U448=0,S449,IF(U448=1,(S448-S449)*U449+S449,IF(U448=2,(S447-S448)*U449+S448,IF(U448=3,(S446-S447)*U449+S447,S446))))</f>
        <v>5.3</v>
      </c>
      <c r="V446" s="48">
        <v>19300</v>
      </c>
      <c r="W446" s="49">
        <v>4.4000000000000004</v>
      </c>
      <c r="X446" s="202">
        <f t="shared" si="81"/>
        <v>4386.363636363636</v>
      </c>
      <c r="Y446" s="77">
        <f>IF(Y448=0,W449,IF(Y448=1,(W448-W449)*Y449+W449,IF(Y448=2,(W447-W448)*Y449+W448,IF(Y448=3,(W446-W447)*Y449+W447,W446))))</f>
        <v>4.4000000000000004</v>
      </c>
      <c r="Z446" s="48">
        <v>18300</v>
      </c>
      <c r="AA446" s="49">
        <v>3.8</v>
      </c>
      <c r="AB446" s="202">
        <f t="shared" si="82"/>
        <v>4815.7894736842109</v>
      </c>
      <c r="AC446" s="67">
        <f>IF(AC448=0,AA449,IF(AC448=1,(AA448-AA449)*AC449+AA449,IF(AC448=2,(AA447-AA448)*AC449+AA448,IF(AC448=3,(AA446-AA447)*AC449+AA447,AA446))))</f>
        <v>3.45</v>
      </c>
      <c r="AE446" s="23"/>
      <c r="AF446" s="23"/>
      <c r="AG446" s="23"/>
      <c r="AH446" s="23"/>
      <c r="AI446" s="23"/>
      <c r="AJ446" s="23"/>
      <c r="AK446" s="23"/>
      <c r="AL446" s="23"/>
    </row>
    <row r="447" spans="1:38" x14ac:dyDescent="0.25">
      <c r="A447" s="186"/>
      <c r="B447" s="252"/>
      <c r="C447" s="13">
        <f>C$1/(21-E$1)*(C$302-B446)</f>
        <v>0</v>
      </c>
      <c r="D447" s="32">
        <f>(C447/P$1)^(1/1.3)*50+C$302+$C$2/2+$N$2/100*5</f>
        <v>20</v>
      </c>
      <c r="E447" s="28" t="s">
        <v>22</v>
      </c>
      <c r="F447" s="5">
        <v>14000</v>
      </c>
      <c r="G447" s="91">
        <v>7.65</v>
      </c>
      <c r="H447" s="194">
        <f t="shared" si="83"/>
        <v>1830.065359477124</v>
      </c>
      <c r="I447" s="76">
        <f>$C447/I446</f>
        <v>0</v>
      </c>
      <c r="J447" s="57">
        <v>14000</v>
      </c>
      <c r="K447" s="6">
        <v>6.85</v>
      </c>
      <c r="L447" s="194">
        <f t="shared" si="78"/>
        <v>2043.7956204379564</v>
      </c>
      <c r="M447" s="76">
        <f>$C447/M446</f>
        <v>0</v>
      </c>
      <c r="N447" s="57">
        <v>14000</v>
      </c>
      <c r="O447" s="6">
        <v>6.05</v>
      </c>
      <c r="P447" s="194">
        <f t="shared" si="79"/>
        <v>2314.0495867768595</v>
      </c>
      <c r="Q447" s="76">
        <f>$C447/Q446</f>
        <v>0</v>
      </c>
      <c r="R447" s="57">
        <v>14000</v>
      </c>
      <c r="S447" s="6">
        <v>5.25</v>
      </c>
      <c r="T447" s="201">
        <f t="shared" si="80"/>
        <v>2666.6666666666665</v>
      </c>
      <c r="U447" s="76">
        <f>$C447/U446</f>
        <v>0</v>
      </c>
      <c r="V447" s="5">
        <v>14000</v>
      </c>
      <c r="W447" s="6">
        <v>4.75</v>
      </c>
      <c r="X447" s="201">
        <f t="shared" si="81"/>
        <v>2947.3684210526317</v>
      </c>
      <c r="Y447" s="76">
        <f>$C447/Y446</f>
        <v>0</v>
      </c>
      <c r="Z447" s="5">
        <v>14000</v>
      </c>
      <c r="AA447" s="6">
        <v>4.2</v>
      </c>
      <c r="AB447" s="201">
        <f t="shared" si="82"/>
        <v>3333.333333333333</v>
      </c>
      <c r="AC447" s="76">
        <f>$C447/AC446</f>
        <v>0</v>
      </c>
      <c r="AL447" s="23"/>
    </row>
    <row r="448" spans="1:38" x14ac:dyDescent="0.25">
      <c r="A448" s="186"/>
      <c r="B448" s="252"/>
      <c r="C448" s="13"/>
      <c r="D448" s="39">
        <f>IF(AND(D447&lt;F$5,C447&lt;F449),C447/F449*100,IF(AND(D447&lt;J$5,C447&lt;J449),C447/(F449-((D447-F$5)/(J$5-F$5))*(F449-J449))*100,IF(AND(D447&lt;N$5,C447&lt;N449),C447/(J449-((D447-J$5)/(N$5-J$5))*(J449-N449))*100,IF(AND(D447&lt;R$5,C447&lt;R449),C447/(N449-((D447-N$5)/(R$5-N$5))*(N449-R449))*100,IF(AND(D447&lt;V$5,C451&lt;V449),C447/(R449-((D447-R$5)/(V$5-R$5))*(R449-V449))*100,100)))))</f>
        <v>0</v>
      </c>
      <c r="E448" s="28" t="s">
        <v>23</v>
      </c>
      <c r="F448" s="40">
        <v>11200</v>
      </c>
      <c r="G448" s="92">
        <v>8.1</v>
      </c>
      <c r="H448" s="194">
        <f t="shared" si="83"/>
        <v>1382.7160493827162</v>
      </c>
      <c r="I448" s="189">
        <f>IF($C447&gt;F447,3,IF($C447&gt;F448,2,IF($C447&gt;F449,1,0)))</f>
        <v>0</v>
      </c>
      <c r="J448" s="55">
        <v>11200</v>
      </c>
      <c r="K448" s="41">
        <v>7.35</v>
      </c>
      <c r="L448" s="194">
        <f t="shared" si="78"/>
        <v>1523.8095238095239</v>
      </c>
      <c r="M448" s="189">
        <f>IF($C447&gt;J447,3,IF($C447&gt;J448,2,IF($C447&gt;J449,1,0)))</f>
        <v>0</v>
      </c>
      <c r="N448" s="55">
        <v>11200</v>
      </c>
      <c r="O448" s="41">
        <v>6.6</v>
      </c>
      <c r="P448" s="194">
        <f t="shared" si="79"/>
        <v>1696.969696969697</v>
      </c>
      <c r="Q448" s="189">
        <f>IF($C447&gt;N447,3,IF($C447&gt;N448,2,IF($C447&gt;N449,1,0)))</f>
        <v>0</v>
      </c>
      <c r="R448" s="55">
        <v>11200</v>
      </c>
      <c r="S448" s="41">
        <v>5.8</v>
      </c>
      <c r="T448" s="201">
        <f t="shared" si="80"/>
        <v>1931.0344827586207</v>
      </c>
      <c r="U448" s="189">
        <f>IF($C447&gt;R447,3,IF($C447&gt;R448,2,IF($C447&gt;R449,1,0)))</f>
        <v>0</v>
      </c>
      <c r="V448" s="40">
        <v>11200</v>
      </c>
      <c r="W448" s="41">
        <v>5.0999999999999996</v>
      </c>
      <c r="X448" s="201">
        <f t="shared" si="81"/>
        <v>2196.0784313725489</v>
      </c>
      <c r="Y448" s="189">
        <f>IF($C447&gt;V447,3,IF($C447&gt;V448,2,IF($C447&gt;V449,1,0)))</f>
        <v>0</v>
      </c>
      <c r="Z448" s="40">
        <v>11200</v>
      </c>
      <c r="AA448" s="41">
        <v>4.4000000000000004</v>
      </c>
      <c r="AB448" s="201">
        <f t="shared" si="82"/>
        <v>2545.454545454545</v>
      </c>
      <c r="AC448" s="189">
        <f>IF($C447&gt;Z447,3,IF($C447&gt;Z448,2,IF($C447&gt;Z449,1,0)))</f>
        <v>0</v>
      </c>
      <c r="AL448" s="23"/>
    </row>
    <row r="449" spans="1:40" ht="15.75" thickBot="1" x14ac:dyDescent="0.3">
      <c r="A449" s="186"/>
      <c r="B449" s="253"/>
      <c r="C449" s="14"/>
      <c r="D449" s="33">
        <f>C447/D446</f>
        <v>0</v>
      </c>
      <c r="E449" s="29" t="s">
        <v>7</v>
      </c>
      <c r="F449" s="7">
        <v>7300</v>
      </c>
      <c r="G449" s="93">
        <v>14</v>
      </c>
      <c r="H449" s="197">
        <f t="shared" si="83"/>
        <v>521.42857142857144</v>
      </c>
      <c r="I449" s="191">
        <f>IF(I448=1,($C447-F449)/(F448-F449),IF(I448=2,($C447-F448)/(F447-F448),IF(I448=3,($C447-F447)/(F446-F447),0)))</f>
        <v>0</v>
      </c>
      <c r="J449" s="58">
        <v>6700</v>
      </c>
      <c r="K449" s="8">
        <v>8</v>
      </c>
      <c r="L449" s="197">
        <f t="shared" si="78"/>
        <v>837.5</v>
      </c>
      <c r="M449" s="191">
        <f>IF(M448=1,($C447-J449)/(J448-J449),IF(M448=2,($C447-J448)/(J447-J448),IF(M448=3,($C447-J447)/(J446-J447),0)))</f>
        <v>0</v>
      </c>
      <c r="N449" s="58">
        <v>6400</v>
      </c>
      <c r="O449" s="8">
        <v>6.65</v>
      </c>
      <c r="P449" s="197">
        <f t="shared" si="79"/>
        <v>962.40601503759399</v>
      </c>
      <c r="Q449" s="191">
        <f>IF(Q448=1,($C447-N449)/(N448-N449),IF(Q448=2,($C447-N448)/(N447-N448),IF(Q448=3,($C447-N447)/(N446-N447),0)))</f>
        <v>0</v>
      </c>
      <c r="R449" s="58">
        <v>6000</v>
      </c>
      <c r="S449" s="8">
        <v>5.3</v>
      </c>
      <c r="T449" s="206">
        <f t="shared" si="80"/>
        <v>1132.0754716981132</v>
      </c>
      <c r="U449" s="191">
        <f>IF(U448=1,($C447-R449)/(R448-R449),IF(U448=2,($C447-R448)/(R447-R448),IF(U448=3,($C447-R447)/(R446-R447),0)))</f>
        <v>0</v>
      </c>
      <c r="V449" s="7">
        <v>5600</v>
      </c>
      <c r="W449" s="8">
        <v>4.4000000000000004</v>
      </c>
      <c r="X449" s="206">
        <f t="shared" si="81"/>
        <v>1272.7272727272725</v>
      </c>
      <c r="Y449" s="191">
        <f>IF(Y448=1,($C447-V449)/(V448-V449),IF(Y448=2,($C447-V448)/(V447-V448),IF(Y448=3,($C447-V447)/(V446-V447),0)))</f>
        <v>0</v>
      </c>
      <c r="Z449" s="7">
        <v>5100</v>
      </c>
      <c r="AA449" s="8">
        <v>3.45</v>
      </c>
      <c r="AB449" s="206">
        <f t="shared" si="82"/>
        <v>1478.2608695652173</v>
      </c>
      <c r="AC449" s="191">
        <f>IF(AC448=1,($C447-Z449)/(Z448-Z449),IF(AC448=2,($C447-Z448)/(Z447-Z448),IF(AC448=3,($C447-Z447)/(Z446-Z447),0)))</f>
        <v>0</v>
      </c>
      <c r="AL449" s="23"/>
    </row>
    <row r="450" spans="1:40" ht="15.75" thickBot="1" x14ac:dyDescent="0.3"/>
    <row r="451" spans="1:40" ht="15.75" thickBot="1" x14ac:dyDescent="0.3">
      <c r="A451" s="18" t="s">
        <v>9</v>
      </c>
      <c r="B451" s="87"/>
      <c r="C451" s="99">
        <v>21</v>
      </c>
    </row>
    <row r="452" spans="1:40" ht="15.75" thickBot="1" x14ac:dyDescent="0.3">
      <c r="A452" s="239" t="s">
        <v>0</v>
      </c>
      <c r="B452" s="232"/>
      <c r="C452" s="12"/>
      <c r="D452" s="12"/>
      <c r="E452" s="12"/>
      <c r="F452" s="239">
        <v>25</v>
      </c>
      <c r="G452" s="232"/>
      <c r="H452" s="247"/>
      <c r="I452" s="119"/>
      <c r="J452" s="239">
        <v>35</v>
      </c>
      <c r="K452" s="232"/>
      <c r="L452" s="247"/>
      <c r="M452" s="119"/>
      <c r="N452" s="239">
        <v>40</v>
      </c>
      <c r="O452" s="232"/>
      <c r="P452" s="247"/>
      <c r="Q452" s="119"/>
      <c r="R452" s="239">
        <v>45</v>
      </c>
      <c r="S452" s="232"/>
      <c r="T452" s="247"/>
      <c r="U452" s="119"/>
      <c r="V452" s="239">
        <v>50</v>
      </c>
      <c r="W452" s="232"/>
      <c r="X452" s="247"/>
      <c r="Y452" s="119"/>
      <c r="Z452" s="239">
        <v>55</v>
      </c>
      <c r="AA452" s="232"/>
      <c r="AB452" s="247"/>
      <c r="AC452" s="132"/>
    </row>
    <row r="453" spans="1:40" x14ac:dyDescent="0.25">
      <c r="A453" s="240" t="s">
        <v>1</v>
      </c>
      <c r="B453" s="262"/>
      <c r="C453" s="263" t="s">
        <v>20</v>
      </c>
      <c r="D453" s="130" t="s">
        <v>4</v>
      </c>
      <c r="E453" s="265" t="s">
        <v>2</v>
      </c>
      <c r="F453" s="258" t="s">
        <v>3</v>
      </c>
      <c r="G453" s="266" t="s">
        <v>4</v>
      </c>
      <c r="H453" s="254" t="s">
        <v>5</v>
      </c>
      <c r="I453" s="155" t="s">
        <v>4</v>
      </c>
      <c r="J453" s="258" t="s">
        <v>3</v>
      </c>
      <c r="K453" s="260" t="s">
        <v>4</v>
      </c>
      <c r="L453" s="254" t="s">
        <v>5</v>
      </c>
      <c r="M453" s="155" t="s">
        <v>4</v>
      </c>
      <c r="N453" s="258" t="s">
        <v>3</v>
      </c>
      <c r="O453" s="260" t="s">
        <v>4</v>
      </c>
      <c r="P453" s="254" t="s">
        <v>5</v>
      </c>
      <c r="Q453" s="155" t="s">
        <v>4</v>
      </c>
      <c r="R453" s="258" t="s">
        <v>3</v>
      </c>
      <c r="S453" s="260" t="s">
        <v>4</v>
      </c>
      <c r="T453" s="254" t="s">
        <v>5</v>
      </c>
      <c r="U453" s="155" t="s">
        <v>4</v>
      </c>
      <c r="V453" s="258" t="s">
        <v>3</v>
      </c>
      <c r="W453" s="260" t="s">
        <v>4</v>
      </c>
      <c r="X453" s="254" t="s">
        <v>5</v>
      </c>
      <c r="Y453" s="155" t="s">
        <v>4</v>
      </c>
      <c r="Z453" s="258" t="s">
        <v>3</v>
      </c>
      <c r="AA453" s="260" t="s">
        <v>4</v>
      </c>
      <c r="AB453" s="254" t="s">
        <v>5</v>
      </c>
      <c r="AC453" s="130" t="s">
        <v>4</v>
      </c>
    </row>
    <row r="454" spans="1:40" ht="15.75" thickBot="1" x14ac:dyDescent="0.3">
      <c r="A454" s="241"/>
      <c r="B454" s="262"/>
      <c r="C454" s="264"/>
      <c r="D454" s="30" t="s">
        <v>0</v>
      </c>
      <c r="E454" s="265"/>
      <c r="F454" s="259"/>
      <c r="G454" s="267"/>
      <c r="H454" s="255"/>
      <c r="I454" s="15" t="s">
        <v>5</v>
      </c>
      <c r="J454" s="259"/>
      <c r="K454" s="261"/>
      <c r="L454" s="255"/>
      <c r="M454" s="15" t="s">
        <v>5</v>
      </c>
      <c r="N454" s="259"/>
      <c r="O454" s="261"/>
      <c r="P454" s="255"/>
      <c r="Q454" s="15" t="s">
        <v>5</v>
      </c>
      <c r="R454" s="259"/>
      <c r="S454" s="261"/>
      <c r="T454" s="255"/>
      <c r="U454" s="15" t="s">
        <v>5</v>
      </c>
      <c r="V454" s="259"/>
      <c r="W454" s="261"/>
      <c r="X454" s="255"/>
      <c r="Y454" s="15" t="s">
        <v>5</v>
      </c>
      <c r="Z454" s="259"/>
      <c r="AA454" s="261"/>
      <c r="AB454" s="255"/>
      <c r="AC454" s="59" t="s">
        <v>5</v>
      </c>
    </row>
    <row r="455" spans="1:40" x14ac:dyDescent="0.25">
      <c r="A455" s="186"/>
      <c r="B455" s="251">
        <v>-15</v>
      </c>
      <c r="C455" s="34"/>
      <c r="D455" s="31">
        <f>IF(D456&gt;V$5,(1-(D456-V$5)/(Z$5-V$5))*(Y455-AC455)+AC455,IF(D456&gt;R$5,(1-(D456-R$5)/(V$5-R$5))*(U455-Y455)+Y455,IF(D456&gt;N$5,(1-(D456-N$5)/(R$5-N$5))*(Q455-U455)+U455,IF(D456&gt;J$5,(1-(D456-J$5)/(N$5-J$5))*(M455-Q455)+Q455,IF(D456&gt;F$5,(1-(D456-F$5)/(J$5-F$5))*(I455-M455)+M455,I455)))))</f>
        <v>1.7806828835703676</v>
      </c>
      <c r="E455" s="27" t="s">
        <v>6</v>
      </c>
      <c r="F455" s="42" t="s">
        <v>21</v>
      </c>
      <c r="G455" s="88" t="s">
        <v>21</v>
      </c>
      <c r="H455" s="70" t="s">
        <v>21</v>
      </c>
      <c r="I455" s="73" t="str">
        <f>IF(I457=0,G458,IF(I457=1,(G457-G458)*I458+G458,IF(I457=2,(G456-G457)*I458+G457,IF(I457=3,(G455-G456)*I458+G456,G455))))</f>
        <v>-</v>
      </c>
      <c r="J455" s="3">
        <v>14000</v>
      </c>
      <c r="K455" s="4">
        <v>1.85</v>
      </c>
      <c r="L455" s="198">
        <f t="shared" ref="L455:L518" si="84">J455/K455</f>
        <v>7567.5675675675675</v>
      </c>
      <c r="M455" s="16">
        <f>IF(M457=0,K458,IF(M457=1,(K457-K458)*M458+K458,IF(M457=2,(K456-K457)*M458+K457,IF(M457=3,(K455-K456)*M458+K456,K455))))</f>
        <v>2.2898347107438015</v>
      </c>
      <c r="N455" s="3">
        <v>13500</v>
      </c>
      <c r="O455" s="4">
        <v>1.7</v>
      </c>
      <c r="P455" s="198">
        <f t="shared" ref="P455:P518" si="85">N455/O455</f>
        <v>7941.1764705882351</v>
      </c>
      <c r="Q455" s="16">
        <f>IF(Q457=0,O458,IF(Q457=1,(O457-O458)*Q458+O458,IF(Q457=2,(O456-O457)*Q458+O457,IF(Q457=3,(O455-O456)*Q458+O456,O455))))</f>
        <v>2.0891570247933884</v>
      </c>
      <c r="R455" s="56">
        <v>13100</v>
      </c>
      <c r="S455" s="4">
        <v>1.55</v>
      </c>
      <c r="T455" s="200">
        <f t="shared" ref="T455:T518" si="86">R455/S455</f>
        <v>8451.6129032258068</v>
      </c>
      <c r="U455" s="16">
        <f>IF(U457=0,S458,IF(U457=1,(S457-S458)*U458+S458,IF(U457=2,(S456-S457)*U458+S457,IF(U457=3,(S455-S456)*U458+S456,S455))))</f>
        <v>1.8887052341597794</v>
      </c>
      <c r="V455" s="3">
        <v>12600</v>
      </c>
      <c r="W455" s="4">
        <v>1.45</v>
      </c>
      <c r="X455" s="200">
        <f t="shared" ref="X455:X518" si="87">V455/W455</f>
        <v>8689.6551724137935</v>
      </c>
      <c r="Y455" s="16">
        <f>IF(Y457=0,W458,IF(Y457=1,(W457-W458)*Y458+W458,IF(Y457=2,(W456-W457)*Y458+W457,IF(Y457=3,(W455-W456)*Y458+W456,W455))))</f>
        <v>1.7372933884297519</v>
      </c>
      <c r="Z455" s="3">
        <v>12200</v>
      </c>
      <c r="AA455" s="4">
        <v>1.3</v>
      </c>
      <c r="AB455" s="200">
        <f t="shared" ref="AB455:AB518" si="88">Z455/AA455</f>
        <v>9384.6153846153848</v>
      </c>
      <c r="AC455" s="16">
        <f>IF(AC457=0,AA458,IF(AC457=1,(AA457-AA458)*AC458+AA458,IF(AC457=2,(AA456-AA457)*AC458+AA457,IF(AC457=3,(AA455-AA456)*AC458+AA456,AA455))))</f>
        <v>1.5830578512396694</v>
      </c>
      <c r="AE455" s="23"/>
      <c r="AF455" s="23"/>
      <c r="AG455" s="23"/>
      <c r="AH455" s="23"/>
      <c r="AI455" s="23"/>
      <c r="AJ455" s="23"/>
      <c r="AK455" s="23"/>
      <c r="AL455" s="23"/>
    </row>
    <row r="456" spans="1:40" x14ac:dyDescent="0.25">
      <c r="A456" s="186"/>
      <c r="B456" s="252"/>
      <c r="C456" s="13">
        <f>C$1/(21-E$1)*(C$451-B455)</f>
        <v>11067.768595041323</v>
      </c>
      <c r="D456" s="32">
        <f>(C456/P$1)^(1/1.3)*50+C$451+$C$2/2+$N$2/100*5</f>
        <v>48.567169730630567</v>
      </c>
      <c r="E456" s="28" t="s">
        <v>22</v>
      </c>
      <c r="F456" s="52" t="s">
        <v>21</v>
      </c>
      <c r="G456" s="89" t="s">
        <v>21</v>
      </c>
      <c r="H456" s="71" t="s">
        <v>21</v>
      </c>
      <c r="I456" s="74" t="str">
        <f>IF(I458=0,G459,IF(I458=1,(G458-G459)*I459+G459,IF(I458=2,(G457-G458)*I459+G458,IF(I458=3,(G456-G457)*I459+G457,G456))))</f>
        <v>-</v>
      </c>
      <c r="J456" s="5">
        <v>11000</v>
      </c>
      <c r="K456" s="6">
        <v>2.2999999999999998</v>
      </c>
      <c r="L456" s="194">
        <f t="shared" si="84"/>
        <v>4782.608695652174</v>
      </c>
      <c r="M456" s="76">
        <f>$C456/M455</f>
        <v>4833.4355938932404</v>
      </c>
      <c r="N456" s="5">
        <v>11000</v>
      </c>
      <c r="O456" s="6">
        <v>2.1</v>
      </c>
      <c r="P456" s="194">
        <f t="shared" si="85"/>
        <v>5238.0952380952376</v>
      </c>
      <c r="Q456" s="76">
        <f>$C456/Q455</f>
        <v>5297.7198284728711</v>
      </c>
      <c r="R456" s="57">
        <v>11000</v>
      </c>
      <c r="S456" s="6">
        <v>1.9</v>
      </c>
      <c r="T456" s="201">
        <f t="shared" si="86"/>
        <v>5789.4736842105267</v>
      </c>
      <c r="U456" s="76">
        <f>$C456/U455</f>
        <v>5859.9766627771305</v>
      </c>
      <c r="V456" s="5">
        <v>11000</v>
      </c>
      <c r="W456" s="6">
        <v>1.75</v>
      </c>
      <c r="X456" s="201">
        <f t="shared" si="87"/>
        <v>6285.7142857142853</v>
      </c>
      <c r="Y456" s="76">
        <f>$C456/Y455</f>
        <v>6370.6963192008097</v>
      </c>
      <c r="Z456" s="5">
        <v>11000</v>
      </c>
      <c r="AA456" s="6">
        <v>1.6</v>
      </c>
      <c r="AB456" s="194">
        <f t="shared" si="88"/>
        <v>6875</v>
      </c>
      <c r="AC456" s="76">
        <f>$C456/AC455</f>
        <v>6991.3860610806587</v>
      </c>
      <c r="AL456" s="120">
        <f>C456</f>
        <v>11067.768595041323</v>
      </c>
    </row>
    <row r="457" spans="1:40" x14ac:dyDescent="0.25">
      <c r="A457" s="186"/>
      <c r="B457" s="252"/>
      <c r="C457" s="13"/>
      <c r="D457" s="39">
        <f>IF(AND(D456&lt;F$5,C456&lt;F458),C456/F458*100,IF(AND(D456&lt;J$5,C456&lt;J458),C456/(F458-((D456-F$5)/(J$5-F$5))*(F458-J458))*100,IF(AND(D456&lt;N$5,C456&lt;N458),C456/(J458-((D456-J$5)/(N$5-J$5))*(J458-N458))*100,IF(AND(D456&lt;R$5,C456&lt;R458),C456/(N458-((D456-N$5)/(R$5-N$5))*(N458-R458))*100,IF(AND(D456&lt;V$5,C460&lt;V458),C456/(R458-((D456-R$5)/(V$5-R$5))*(R458-V458))*100,100)))))</f>
        <v>100</v>
      </c>
      <c r="E457" s="28" t="s">
        <v>23</v>
      </c>
      <c r="F457" s="52" t="s">
        <v>21</v>
      </c>
      <c r="G457" s="89" t="s">
        <v>21</v>
      </c>
      <c r="H457" s="71" t="s">
        <v>21</v>
      </c>
      <c r="I457" s="74" t="str">
        <f>IF(I459=0,G460,IF(I459=1,(G459-G460)*I460+G460,IF(I459=2,(G458-G459)*I460+G459,IF(I459=3,(G457-G458)*I460+G458,G457))))</f>
        <v>-</v>
      </c>
      <c r="J457" s="40">
        <v>8800</v>
      </c>
      <c r="K457" s="41">
        <v>2.5</v>
      </c>
      <c r="L457" s="194">
        <f t="shared" si="84"/>
        <v>3520</v>
      </c>
      <c r="M457" s="187">
        <f>IF($C456&gt;J456,3,IF($C456&gt;J457,2,IF($C456&gt;J458,1,0)))</f>
        <v>3</v>
      </c>
      <c r="N457" s="40">
        <v>8800</v>
      </c>
      <c r="O457" s="41">
        <v>2.2999999999999998</v>
      </c>
      <c r="P457" s="194">
        <f t="shared" si="85"/>
        <v>3826.0869565217395</v>
      </c>
      <c r="Q457" s="187">
        <f>IF($C456&gt;N456,3,IF($C456&gt;N457,2,IF($C456&gt;N458,1,0)))</f>
        <v>3</v>
      </c>
      <c r="R457" s="55">
        <v>8800</v>
      </c>
      <c r="S457" s="41">
        <v>2.1</v>
      </c>
      <c r="T457" s="201">
        <f t="shared" si="86"/>
        <v>4190.4761904761899</v>
      </c>
      <c r="U457" s="187">
        <f>IF($C456&gt;R456,3,IF($C456&gt;R457,2,IF($C456&gt;R458,1,0)))</f>
        <v>3</v>
      </c>
      <c r="V457" s="40">
        <v>8800</v>
      </c>
      <c r="W457" s="41">
        <v>1.9</v>
      </c>
      <c r="X457" s="201">
        <f t="shared" si="87"/>
        <v>4631.5789473684217</v>
      </c>
      <c r="Y457" s="187">
        <f>IF($C456&gt;V456,3,IF($C456&gt;V457,2,IF($C456&gt;V458,1,0)))</f>
        <v>3</v>
      </c>
      <c r="Z457" s="40">
        <v>8800</v>
      </c>
      <c r="AA457" s="41">
        <v>1.7</v>
      </c>
      <c r="AB457" s="201">
        <f t="shared" si="88"/>
        <v>5176.4705882352946</v>
      </c>
      <c r="AC457" s="189">
        <f>IF($C456&gt;Z456,3,IF($C456&gt;Z457,2,IF($C456&gt;Z458,1,0)))</f>
        <v>3</v>
      </c>
      <c r="AL457" s="23"/>
    </row>
    <row r="458" spans="1:40" ht="15.75" thickBot="1" x14ac:dyDescent="0.3">
      <c r="A458" s="186"/>
      <c r="B458" s="253"/>
      <c r="C458" s="35"/>
      <c r="D458" s="33">
        <f>C456/D455</f>
        <v>6215.4630098144344</v>
      </c>
      <c r="E458" s="29" t="s">
        <v>7</v>
      </c>
      <c r="F458" s="136" t="s">
        <v>21</v>
      </c>
      <c r="G458" s="137" t="s">
        <v>21</v>
      </c>
      <c r="H458" s="138" t="s">
        <v>21</v>
      </c>
      <c r="I458" s="139" t="str">
        <f>IF(I460=0,G461,IF(I460=1,(G460-G461)*I461+G461,IF(I460=2,(G459-G460)*I461+G460,IF(I460=3,(G458-G459)*I461+G459,G458))))</f>
        <v>-</v>
      </c>
      <c r="J458" s="40">
        <v>7800</v>
      </c>
      <c r="K458" s="41">
        <v>2.35</v>
      </c>
      <c r="L458" s="199">
        <f t="shared" si="84"/>
        <v>3319.1489361702124</v>
      </c>
      <c r="M458" s="188">
        <f>IF(M457=1,($C456-J458)/(J457-J458),IF(M457=2,($C456-J457)/(J456-J457),IF(M457=3,($C456-J456)/(J455-J456),0)))</f>
        <v>2.2589531680441116E-2</v>
      </c>
      <c r="N458" s="40">
        <v>7200</v>
      </c>
      <c r="O458" s="41">
        <v>2</v>
      </c>
      <c r="P458" s="199">
        <f t="shared" si="85"/>
        <v>3600</v>
      </c>
      <c r="Q458" s="188">
        <f>IF(Q457=1,($C456-N458)/(N457-N458),IF(Q457=2,($C456-N457)/(N456-N457),IF(Q457=3,($C456-N456)/(N455-N456),0)))</f>
        <v>2.7107438016529341E-2</v>
      </c>
      <c r="R458" s="55">
        <v>6500</v>
      </c>
      <c r="S458" s="41">
        <v>1.6</v>
      </c>
      <c r="T458" s="202">
        <f t="shared" si="86"/>
        <v>4062.5</v>
      </c>
      <c r="U458" s="188">
        <f>IF(U457=1,($C456-R458)/(R457-R458),IF(U457=2,($C456-R457)/(R456-R457),IF(U457=3,($C456-R456)/(R455-R456),0)))</f>
        <v>3.2270759543487307E-2</v>
      </c>
      <c r="V458" s="40">
        <v>5700</v>
      </c>
      <c r="W458" s="41">
        <v>1.3</v>
      </c>
      <c r="X458" s="202">
        <f t="shared" si="87"/>
        <v>4384.6153846153848</v>
      </c>
      <c r="Y458" s="188">
        <f>IF(Y457=1,($C456-V458)/(V457-V458),IF(Y457=2,($C456-V457)/(V456-V457),IF(Y457=3,($C456-V456)/(V455-V456),0)))</f>
        <v>4.2355371900827096E-2</v>
      </c>
      <c r="Z458" s="40">
        <v>4800</v>
      </c>
      <c r="AA458" s="41">
        <v>1</v>
      </c>
      <c r="AB458" s="199">
        <f t="shared" si="88"/>
        <v>4800</v>
      </c>
      <c r="AC458" s="191">
        <f>IF(AC457=1,($C456-Z458)/(Z457-Z458),IF(AC457=2,($C456-Z457)/(Z456-Z457),IF(AC457=3,($C456-Z456)/(Z455-Z456),0)))</f>
        <v>5.647382920110279E-2</v>
      </c>
      <c r="AL458" s="23"/>
    </row>
    <row r="459" spans="1:40" x14ac:dyDescent="0.25">
      <c r="A459" s="186"/>
      <c r="B459" s="251">
        <v>-14</v>
      </c>
      <c r="C459" s="34"/>
      <c r="D459" s="31">
        <f>IF(D460&gt;V$5,(1-(D460-V$5)/(Z$5-V$5))*(Y459-AC459)+AC459,IF(D460&gt;R$5,(1-(D460-R$5)/(V$5-R$5))*(U459-Y459)+Y459,IF(D460&gt;N$5,(1-(D460-N$5)/(R$5-N$5))*(Q459-U459)+U459,IF(D460&gt;J$5,(1-(D460-J$5)/(N$5-J$5))*(M459-Q459)+Q459,IF(D460&gt;F$5,(1-(D460-F$5)/(J$5-F$5))*(I459-M459)+M459,I459)))))</f>
        <v>1.9783566469449148</v>
      </c>
      <c r="E459" s="27" t="s">
        <v>6</v>
      </c>
      <c r="F459" s="3">
        <v>14280</v>
      </c>
      <c r="G459" s="94">
        <v>2.08</v>
      </c>
      <c r="H459" s="193">
        <f t="shared" ref="H459:H522" si="89">F459/G459</f>
        <v>6865.3846153846152</v>
      </c>
      <c r="I459" s="16">
        <f>IF(I461=0,G462,IF(I461=1,(G461-G462)*I462+G462,IF(I461=2,(G460-G461)*I462+G461,IF(I461=3,(G459-G460)*I462+G460,G459))))</f>
        <v>2.6773658212216205</v>
      </c>
      <c r="J459" s="145">
        <f>(J$475-J$455)/5+J455</f>
        <v>14080</v>
      </c>
      <c r="K459" s="141">
        <f>(K$475-K$455)/5+K455</f>
        <v>1.9300000000000002</v>
      </c>
      <c r="L459" s="193">
        <f t="shared" si="84"/>
        <v>7295.3367875647664</v>
      </c>
      <c r="M459" s="16">
        <f>IF(M461=0,K462,IF(M461=1,(K461-K462)*M462+K462,IF(M461=2,(K460-K461)*M462+K461,IF(M461=3,(K459-K460)*M462+K460,K459))))</f>
        <v>2.5167370676461585</v>
      </c>
      <c r="N459" s="145">
        <f>(N$475-N$455)/5+N455</f>
        <v>13640</v>
      </c>
      <c r="O459" s="141">
        <f>(O$475-O$455)/5+O455</f>
        <v>1.78</v>
      </c>
      <c r="P459" s="193">
        <f t="shared" si="85"/>
        <v>7662.9213483146068</v>
      </c>
      <c r="Q459" s="16">
        <f>IF(Q461=0,O462,IF(Q461=1,(O461-O462)*Q462+O462,IF(Q461=2,(O460-O461)*Q462+O461,IF(Q461=3,(O459-O460)*Q462+O460,O459))))</f>
        <v>2.3153963881236606</v>
      </c>
      <c r="R459" s="145">
        <f>(R$475-R$455)/5+R455</f>
        <v>13280</v>
      </c>
      <c r="S459" s="141">
        <f>(S$475-S$455)/5+S455</f>
        <v>1.62</v>
      </c>
      <c r="T459" s="203">
        <f t="shared" si="86"/>
        <v>8197.5308641975298</v>
      </c>
      <c r="U459" s="16">
        <f>IF(U461=0,S462,IF(U461=1,(S461-S462)*U462+S462,IF(U461=2,(S460-S461)*U462+S461,IF(U461=3,(S459-S460)*U462+S460,S459))))</f>
        <v>2.1037190082644628</v>
      </c>
      <c r="V459" s="145">
        <f>(V$475-V$455)/5+V455</f>
        <v>12880</v>
      </c>
      <c r="W459" s="141">
        <f>(W$475-W$455)/5+W455</f>
        <v>1.53</v>
      </c>
      <c r="X459" s="203">
        <f t="shared" si="87"/>
        <v>8418.3006535947716</v>
      </c>
      <c r="Y459" s="16">
        <f>IF(Y461=0,W462,IF(Y461=1,(W461-W462)*Y462+W462,IF(Y461=2,(W460-W461)*Y462+W461,IF(Y461=3,(W459-W460)*Y462+W460,W459))))</f>
        <v>1.8931121770791193</v>
      </c>
      <c r="Z459" s="145">
        <f>(Z$475-Z$455)/5+Z455</f>
        <v>12560</v>
      </c>
      <c r="AA459" s="141">
        <f>(AA$475-AA$455)/5+AA455</f>
        <v>1.3900000000000001</v>
      </c>
      <c r="AB459" s="207">
        <f t="shared" si="88"/>
        <v>9035.9712230215828</v>
      </c>
      <c r="AC459" s="67">
        <f>IF(AC461=0,AA462,IF(AC461=1,(AA461-AA462)*AC462+AA462,IF(AC461=2,(AA460-AA461)*AC462+AA461,IF(AC461=3,(AA459-AA460)*AC462+AA460,AA459))))</f>
        <v>1.6824138278572871</v>
      </c>
      <c r="AE459" s="23"/>
      <c r="AF459" s="23"/>
      <c r="AG459" s="23"/>
      <c r="AH459" s="23"/>
      <c r="AI459" s="23"/>
      <c r="AJ459" s="23"/>
      <c r="AK459" s="23"/>
      <c r="AL459" s="23"/>
    </row>
    <row r="460" spans="1:40" x14ac:dyDescent="0.25">
      <c r="A460" s="186"/>
      <c r="B460" s="252"/>
      <c r="C460" s="13">
        <f>C$1/(21-E$1)*(C$451-B459)</f>
        <v>10760.330578512398</v>
      </c>
      <c r="D460" s="32">
        <f>(C460/P$1)^(1/1.3)*50+C$451+$C$2/2+$N$2/100*5</f>
        <v>47.976217832393658</v>
      </c>
      <c r="E460" s="28" t="s">
        <v>22</v>
      </c>
      <c r="F460" s="5">
        <v>14000</v>
      </c>
      <c r="G460" s="91">
        <v>2.64</v>
      </c>
      <c r="H460" s="194">
        <f t="shared" si="89"/>
        <v>5303.030303030303</v>
      </c>
      <c r="I460" s="76">
        <f>$C460/I459</f>
        <v>4018.9990076151439</v>
      </c>
      <c r="J460" s="57">
        <v>14000</v>
      </c>
      <c r="K460" s="135">
        <f>(K$476-K$456)/5+K456</f>
        <v>2.34</v>
      </c>
      <c r="L460" s="194">
        <f t="shared" si="84"/>
        <v>5982.9059829059834</v>
      </c>
      <c r="M460" s="76">
        <f>$C460/M459</f>
        <v>4275.508441800107</v>
      </c>
      <c r="N460" s="57">
        <v>14000</v>
      </c>
      <c r="O460" s="135">
        <f>(O$476-O$456)/5+O456</f>
        <v>2.12</v>
      </c>
      <c r="P460" s="194">
        <f t="shared" si="85"/>
        <v>6603.7735849056598</v>
      </c>
      <c r="Q460" s="76">
        <f>$C460/Q459</f>
        <v>4647.2952250013232</v>
      </c>
      <c r="R460" s="57">
        <v>14000</v>
      </c>
      <c r="S460" s="135">
        <f>(S$476-S$456)/5+S456</f>
        <v>1.9</v>
      </c>
      <c r="T460" s="201">
        <f t="shared" si="86"/>
        <v>7368.4210526315792</v>
      </c>
      <c r="U460" s="76">
        <f>$C460/U459</f>
        <v>5114.9086623453159</v>
      </c>
      <c r="V460" s="57">
        <v>14000</v>
      </c>
      <c r="W460" s="135">
        <f>(W$476-W$456)/5+W456</f>
        <v>1.77</v>
      </c>
      <c r="X460" s="201">
        <f t="shared" si="87"/>
        <v>7909.6045197740114</v>
      </c>
      <c r="Y460" s="76">
        <f>$C460/Y459</f>
        <v>5683.9371215257297</v>
      </c>
      <c r="Z460" s="57">
        <v>14000</v>
      </c>
      <c r="AA460" s="135">
        <f>(AA$476-AA$456)/5+AA456</f>
        <v>1.6300000000000001</v>
      </c>
      <c r="AB460" s="209">
        <f t="shared" si="88"/>
        <v>8588.9570552147234</v>
      </c>
      <c r="AC460" s="76">
        <f>$C460/AC459</f>
        <v>6395.7692217833792</v>
      </c>
      <c r="AL460" s="120">
        <f>C460</f>
        <v>10760.330578512398</v>
      </c>
      <c r="AM460" s="120">
        <f>AL456-AL460</f>
        <v>307.4380165289258</v>
      </c>
      <c r="AN460" s="23">
        <f>AM460/AL456*100</f>
        <v>2.777777777777779</v>
      </c>
    </row>
    <row r="461" spans="1:40" x14ac:dyDescent="0.25">
      <c r="A461" s="186"/>
      <c r="B461" s="252"/>
      <c r="C461" s="13"/>
      <c r="D461" s="39">
        <f>IF(AND(D460&lt;F$5,C460&lt;F462),C460/F462*100,IF(AND(D460&lt;J$5,C460&lt;J462),C460/(F462-((D460-F$5)/(J$5-F$5))*(F462-J462))*100,IF(AND(D460&lt;N$5,C460&lt;N462),C460/(J462-((D460-J$5)/(N$5-J$5))*(J462-N462))*100,IF(AND(D460&lt;R$5,C460&lt;R462),C460/(N462-((D460-N$5)/(R$5-N$5))*(N462-R462))*100,IF(AND(D460&lt;V$5,C464&lt;V462),C460/(R462-((D460-R$5)/(V$5-R$5))*(R462-V462))*100,100)))))</f>
        <v>100</v>
      </c>
      <c r="E461" s="28" t="s">
        <v>23</v>
      </c>
      <c r="F461" s="5">
        <v>11200</v>
      </c>
      <c r="G461" s="91">
        <v>2.69</v>
      </c>
      <c r="H461" s="194">
        <f t="shared" si="89"/>
        <v>4163.5687732342012</v>
      </c>
      <c r="I461" s="190">
        <f>IF($C460&gt;F460,3,IF($C460&gt;F461,2,IF($C460&gt;F462,1,0)))</f>
        <v>1</v>
      </c>
      <c r="J461" s="57">
        <v>11200</v>
      </c>
      <c r="K461" s="135">
        <f>(K$477-K$457)/5+K457</f>
        <v>2.54</v>
      </c>
      <c r="L461" s="194">
        <f t="shared" si="84"/>
        <v>4409.4488188976375</v>
      </c>
      <c r="M461" s="190">
        <f>IF($C460&gt;J460,3,IF($C460&gt;J461,2,IF($C460&gt;J462,1,0)))</f>
        <v>1</v>
      </c>
      <c r="N461" s="57">
        <v>11200</v>
      </c>
      <c r="O461" s="135">
        <f>(O$477-O$457)/5+O457</f>
        <v>2.3499999999999996</v>
      </c>
      <c r="P461" s="194">
        <f t="shared" si="85"/>
        <v>4765.9574468085111</v>
      </c>
      <c r="Q461" s="190">
        <f>IF($C460&gt;N460,3,IF($C460&gt;N461,2,IF($C460&gt;N462,1,0)))</f>
        <v>1</v>
      </c>
      <c r="R461" s="57">
        <v>11200</v>
      </c>
      <c r="S461" s="135">
        <f>(S$477-S$457)/5+S457</f>
        <v>2.15</v>
      </c>
      <c r="T461" s="201">
        <f t="shared" si="86"/>
        <v>5209.302325581396</v>
      </c>
      <c r="U461" s="190">
        <f>IF($C460&gt;R460,3,IF($C460&gt;R461,2,IF($C460&gt;R462,1,0)))</f>
        <v>1</v>
      </c>
      <c r="V461" s="57">
        <v>11200</v>
      </c>
      <c r="W461" s="135">
        <f>(W$477-W$457)/5+W457</f>
        <v>1.94</v>
      </c>
      <c r="X461" s="201">
        <f t="shared" si="87"/>
        <v>5773.1958762886597</v>
      </c>
      <c r="Y461" s="190">
        <f>IF($C460&gt;V460,3,IF($C460&gt;V461,2,IF($C460&gt;V462,1,0)))</f>
        <v>1</v>
      </c>
      <c r="Z461" s="57">
        <v>11200</v>
      </c>
      <c r="AA461" s="135">
        <f>(AA$477-AA$457)/5+AA457</f>
        <v>1.73</v>
      </c>
      <c r="AB461" s="209">
        <f t="shared" si="88"/>
        <v>6473.9884393063585</v>
      </c>
      <c r="AC461" s="189">
        <f>IF($C460&gt;Z460,3,IF($C460&gt;Z461,2,IF($C460&gt;Z462,1,0)))</f>
        <v>1</v>
      </c>
      <c r="AL461" s="23"/>
    </row>
    <row r="462" spans="1:40" ht="15.75" thickBot="1" x14ac:dyDescent="0.3">
      <c r="A462" s="186"/>
      <c r="B462" s="253"/>
      <c r="C462" s="35"/>
      <c r="D462" s="33">
        <f>C460/D459</f>
        <v>5439.0246546946337</v>
      </c>
      <c r="E462" s="29" t="s">
        <v>7</v>
      </c>
      <c r="F462" s="7">
        <v>7720</v>
      </c>
      <c r="G462" s="93">
        <v>2.59</v>
      </c>
      <c r="H462" s="195">
        <f t="shared" si="89"/>
        <v>2980.694980694981</v>
      </c>
      <c r="I462" s="191">
        <f>IF(I461=1,($C460-F462)/(F461-F462),IF(I461=2,($C460-F461)/(F460-F461),IF(I461=3,($C460-F460)/(F459-F460),0)))</f>
        <v>0.87365821221620621</v>
      </c>
      <c r="J462" s="146">
        <f>(J$478-J$458)/5+J458</f>
        <v>7420</v>
      </c>
      <c r="K462" s="142">
        <f>(K$478-K$458)/5+K458</f>
        <v>2.34</v>
      </c>
      <c r="L462" s="195">
        <f t="shared" si="84"/>
        <v>3170.9401709401714</v>
      </c>
      <c r="M462" s="191">
        <f>IF(M461=1,($C460-J462)/(J461-J462),IF(M461=2,($C460-J461)/(J460-J461),IF(M461=3,($C460-J460)/(J459-J460),0)))</f>
        <v>0.88368533823079298</v>
      </c>
      <c r="N462" s="146">
        <f>(N$478-N$458)/5+N458</f>
        <v>6880</v>
      </c>
      <c r="O462" s="142">
        <f>(O$478-O$458)/5+O458</f>
        <v>2.0099999999999998</v>
      </c>
      <c r="P462" s="195">
        <f t="shared" si="85"/>
        <v>3422.8855721393038</v>
      </c>
      <c r="Q462" s="191">
        <f>IF(Q461=1,($C460-N462)/(N461-N462),IF(Q461=2,($C460-N461)/(N460-N461),IF(Q461=3,($C460-N460)/(N459-N460),0)))</f>
        <v>0.89822467095194392</v>
      </c>
      <c r="R462" s="146">
        <f>(R$478-R$458)/5+R458</f>
        <v>6260</v>
      </c>
      <c r="S462" s="142">
        <f>(S$478-S$458)/5+S458</f>
        <v>1.6300000000000001</v>
      </c>
      <c r="T462" s="204">
        <f t="shared" si="86"/>
        <v>3840.4907975460119</v>
      </c>
      <c r="U462" s="191">
        <f>IF(U461=1,($C460-R462)/(R461-R462),IF(U461=2,($C460-R461)/(R460-R461),IF(U461=3,($C460-R460)/(R459-R460),0)))</f>
        <v>0.91099809281627486</v>
      </c>
      <c r="V462" s="146">
        <f>(V$478-V$458)/5+V458</f>
        <v>5480</v>
      </c>
      <c r="W462" s="142">
        <f>(W$478-W$458)/5+W458</f>
        <v>1.33</v>
      </c>
      <c r="X462" s="204">
        <f t="shared" si="87"/>
        <v>4120.3007518796994</v>
      </c>
      <c r="Y462" s="191">
        <f>IF(Y461=1,($C460-V462)/(V461-V462),IF(Y461=2,($C460-V461)/(V460-V461),IF(Y461=3,($C460-V460)/(V459-V460),0)))</f>
        <v>0.92313471652314638</v>
      </c>
      <c r="Z462" s="146">
        <f>(Z$478-Z$458)/5+Z458</f>
        <v>4640</v>
      </c>
      <c r="AA462" s="142">
        <f>(AA$478-AA$458)/5+AA458</f>
        <v>1.02</v>
      </c>
      <c r="AB462" s="211">
        <f t="shared" si="88"/>
        <v>4549.0196078431372</v>
      </c>
      <c r="AC462" s="191">
        <f>IF(AC461=1,($C460-Z462)/(Z461-Z462),IF(AC461=2,($C460-Z461)/(Z460-Z461),IF(AC461=3,($C460-Z460)/(Z459-Z460),0)))</f>
        <v>0.93297722233420699</v>
      </c>
      <c r="AL462" s="23"/>
    </row>
    <row r="463" spans="1:40" x14ac:dyDescent="0.25">
      <c r="A463" s="186"/>
      <c r="B463" s="251">
        <v>-13</v>
      </c>
      <c r="C463" s="25"/>
      <c r="D463" s="31">
        <f>IF(D464&gt;V$5,(1-(D464-V$5)/(Z$5-V$5))*(Y463-AC463)+AC463,IF(D464&gt;R$5,(1-(D464-R$5)/(V$5-R$5))*(U463-Y463)+Y463,IF(D464&gt;N$5,(1-(D464-N$5)/(R$5-N$5))*(Q463-U463)+U463,IF(D464&gt;J$5,(1-(D464-J$5)/(N$5-J$5))*(M463-Q463)+Q463,IF(D464&gt;F$5,(1-(D464-F$5)/(J$5-F$5))*(I463-M463)+M463,I463)))))</f>
        <v>2.0172902881490207</v>
      </c>
      <c r="E463" s="27" t="s">
        <v>6</v>
      </c>
      <c r="F463" s="86">
        <f>(F$475-F$459)/4+F459</f>
        <v>14360</v>
      </c>
      <c r="G463" s="141">
        <f>(G$475-G$459)/4+G459</f>
        <v>2.16</v>
      </c>
      <c r="H463" s="193">
        <f t="shared" si="89"/>
        <v>6648.1481481481478</v>
      </c>
      <c r="I463" s="16">
        <f>IF(I465=0,G466,IF(I465=1,(G465-G466)*I466+G466,IF(I465=2,(G464-G465)*I466+G465,IF(I465=3,(G463-G464)*I466+G464,G463))))</f>
        <v>2.7009673275382178</v>
      </c>
      <c r="J463" s="145">
        <f>(J$475-J$455)/5+J459</f>
        <v>14160</v>
      </c>
      <c r="K463" s="141">
        <f>(K$475-K$455)/5+K459</f>
        <v>2.0100000000000002</v>
      </c>
      <c r="L463" s="193">
        <f t="shared" si="84"/>
        <v>7044.7761194029845</v>
      </c>
      <c r="M463" s="16">
        <f>IF(M465=0,K466,IF(M465=1,(K465-K466)*M466+K466,IF(M465=2,(K464-K465)*M466+K465,IF(M465=3,(K463-K464)*M466+K464,K463))))</f>
        <v>2.5351017164653529</v>
      </c>
      <c r="N463" s="145">
        <f>(N$475-N$455)/5+N459</f>
        <v>13780</v>
      </c>
      <c r="O463" s="141">
        <f>(O$475-O$455)/5+O459</f>
        <v>1.86</v>
      </c>
      <c r="P463" s="193">
        <f t="shared" si="85"/>
        <v>7408.6021505376339</v>
      </c>
      <c r="Q463" s="16">
        <f>IF(Q465=0,O466,IF(Q465=1,(O465-O466)*Q466+O466,IF(Q465=2,(O464-O465)*Q466+O465,IF(Q465=3,(O463-O464)*Q466+O464,O463))))</f>
        <v>2.3388144770589907</v>
      </c>
      <c r="R463" s="145">
        <f>(R$475-R$455)/5+R459</f>
        <v>13460</v>
      </c>
      <c r="S463" s="141">
        <f>(S$475-S$455)/5+S459</f>
        <v>1.6900000000000002</v>
      </c>
      <c r="T463" s="203">
        <f t="shared" si="86"/>
        <v>7964.497041420118</v>
      </c>
      <c r="U463" s="16">
        <f>IF(U465=0,S466,IF(U465=1,(S465-S466)*U466+S466,IF(U465=2,(S464-S465)*U466+S465,IF(U465=3,(S463-S464)*U466+S464,S463))))</f>
        <v>2.1221162130253037</v>
      </c>
      <c r="V463" s="145">
        <f>(V$475-V$455)/5+V459</f>
        <v>13160</v>
      </c>
      <c r="W463" s="141">
        <f>(W$475-W$455)/5+W459</f>
        <v>1.61</v>
      </c>
      <c r="X463" s="203">
        <f t="shared" si="87"/>
        <v>8173.9130434782601</v>
      </c>
      <c r="Y463" s="16">
        <f>IF(Y465=0,W466,IF(Y465=1,(W465-W466)*Y466+W466,IF(Y465=2,(W464-W465)*Y466+W465,IF(Y465=3,(W463-W464)*Y466+W464,W463))))</f>
        <v>1.9020190889612378</v>
      </c>
      <c r="Z463" s="145">
        <f>(Z$475-Z$455)/5+Z459</f>
        <v>12920</v>
      </c>
      <c r="AA463" s="141">
        <f>(AA$475-AA$455)/5+AA459</f>
        <v>1.4800000000000002</v>
      </c>
      <c r="AB463" s="207">
        <f t="shared" si="88"/>
        <v>8729.7297297297282</v>
      </c>
      <c r="AC463" s="67">
        <f>IF(AC465=0,AA466,IF(AC465=1,(AA465-AA466)*AC466+AA466,IF(AC465=2,(AA464-AA465)*AC466+AA465,IF(AC465=3,(AA463-AA464)*AC466+AA464,AA463))))</f>
        <v>1.6799527744982292</v>
      </c>
      <c r="AE463" s="23"/>
      <c r="AF463" s="23"/>
      <c r="AG463" s="23"/>
      <c r="AH463" s="23"/>
      <c r="AI463" s="23"/>
      <c r="AJ463" s="23"/>
      <c r="AK463" s="23"/>
      <c r="AL463" s="23"/>
    </row>
    <row r="464" spans="1:40" x14ac:dyDescent="0.25">
      <c r="A464" s="186"/>
      <c r="B464" s="252"/>
      <c r="C464" s="13">
        <f>C$1/(21-E$1)*(C$451-B463)</f>
        <v>10452.892561983472</v>
      </c>
      <c r="D464" s="32">
        <f>(C464/P$1)^(1/1.3)*50+C$451+$C$2/2+$N$2/100*5</f>
        <v>47.381356079095568</v>
      </c>
      <c r="E464" s="28" t="s">
        <v>22</v>
      </c>
      <c r="F464" s="5">
        <v>14000</v>
      </c>
      <c r="G464" s="135">
        <f>(G$476-G$460)/4+G460</f>
        <v>2.68</v>
      </c>
      <c r="H464" s="194">
        <f t="shared" si="89"/>
        <v>5223.8805970149251</v>
      </c>
      <c r="I464" s="76">
        <f>$C464/I463</f>
        <v>3870.0551670540585</v>
      </c>
      <c r="J464" s="57">
        <v>14000</v>
      </c>
      <c r="K464" s="135">
        <f>(K$476-K$456)/5+K460</f>
        <v>2.38</v>
      </c>
      <c r="L464" s="194">
        <f t="shared" si="84"/>
        <v>5882.3529411764712</v>
      </c>
      <c r="M464" s="76">
        <f>$C464/M463</f>
        <v>4123.2635732493418</v>
      </c>
      <c r="N464" s="57">
        <v>14000</v>
      </c>
      <c r="O464" s="135">
        <f>(O$476-O$456)/5+O460</f>
        <v>2.14</v>
      </c>
      <c r="P464" s="194">
        <f t="shared" si="85"/>
        <v>6542.0560747663549</v>
      </c>
      <c r="Q464" s="76">
        <f>$C464/Q463</f>
        <v>4469.3124078519304</v>
      </c>
      <c r="R464" s="57">
        <v>14000</v>
      </c>
      <c r="S464" s="135">
        <f>(S$476-S$456)/5+S460</f>
        <v>1.9</v>
      </c>
      <c r="T464" s="201">
        <f t="shared" si="86"/>
        <v>7368.4210526315792</v>
      </c>
      <c r="U464" s="76">
        <f>$C464/U463</f>
        <v>4925.6928050522529</v>
      </c>
      <c r="V464" s="57">
        <v>14000</v>
      </c>
      <c r="W464" s="135">
        <f>(W$476-W$456)/5+W460</f>
        <v>1.79</v>
      </c>
      <c r="X464" s="201">
        <f t="shared" si="87"/>
        <v>7821.2290502793294</v>
      </c>
      <c r="Y464" s="76">
        <f>$C464/Y463</f>
        <v>5495.6822582112882</v>
      </c>
      <c r="Z464" s="57">
        <v>14000</v>
      </c>
      <c r="AA464" s="135">
        <f>(AA$476-AA$456)/5+AA460</f>
        <v>1.6600000000000001</v>
      </c>
      <c r="AB464" s="209">
        <f t="shared" si="88"/>
        <v>8433.7349397590351</v>
      </c>
      <c r="AC464" s="76">
        <f>$C464/AC463</f>
        <v>6222.134765130857</v>
      </c>
      <c r="AL464" s="120">
        <f>C464</f>
        <v>10452.892561983472</v>
      </c>
      <c r="AM464" s="120">
        <f>AL460-AL464</f>
        <v>307.4380165289258</v>
      </c>
      <c r="AN464" s="23">
        <f>AM464/AL460*100</f>
        <v>2.8571428571428585</v>
      </c>
    </row>
    <row r="465" spans="1:40" x14ac:dyDescent="0.25">
      <c r="A465" s="186"/>
      <c r="B465" s="252"/>
      <c r="C465" s="13"/>
      <c r="D465" s="39">
        <f>IF(AND(D464&lt;F$5,C464&lt;F466),C464/F466*100,IF(AND(D464&lt;J$5,C464&lt;J466),C464/(F466-((D464-F$5)/(J$5-F$5))*(F466-J466))*100,IF(AND(D464&lt;N$5,C464&lt;N466),C464/(J466-((D464-J$5)/(N$5-J$5))*(J466-N466))*100,IF(AND(D464&lt;R$5,C464&lt;R466),C464/(N466-((D464-N$5)/(R$5-N$5))*(N466-R466))*100,IF(AND(D464&lt;V$5,C468&lt;V466),C464/(R466-((D464-R$5)/(V$5-R$5))*(R466-V466))*100,100)))))</f>
        <v>100</v>
      </c>
      <c r="E465" s="28" t="s">
        <v>23</v>
      </c>
      <c r="F465" s="5">
        <v>11200</v>
      </c>
      <c r="G465" s="135">
        <f>(G$477-G$461)/4+G461</f>
        <v>2.73</v>
      </c>
      <c r="H465" s="194">
        <f t="shared" si="89"/>
        <v>4102.5641025641025</v>
      </c>
      <c r="I465" s="190">
        <f>IF($C464&gt;F464,3,IF($C464&gt;F465,2,IF($C464&gt;F466,1,0)))</f>
        <v>1</v>
      </c>
      <c r="J465" s="57">
        <v>11200</v>
      </c>
      <c r="K465" s="135">
        <f>(K$477-K$457)/5+K461</f>
        <v>2.58</v>
      </c>
      <c r="L465" s="194">
        <f t="shared" si="84"/>
        <v>4341.0852713178292</v>
      </c>
      <c r="M465" s="190">
        <f>IF($C464&gt;J464,3,IF($C464&gt;J465,2,IF($C464&gt;J466,1,0)))</f>
        <v>1</v>
      </c>
      <c r="N465" s="57">
        <v>11200</v>
      </c>
      <c r="O465" s="135">
        <f>(O$477-O$457)/5+O461</f>
        <v>2.3999999999999995</v>
      </c>
      <c r="P465" s="194">
        <f t="shared" si="85"/>
        <v>4666.6666666666679</v>
      </c>
      <c r="Q465" s="190">
        <f>IF($C464&gt;N464,3,IF($C464&gt;N465,2,IF($C464&gt;N466,1,0)))</f>
        <v>1</v>
      </c>
      <c r="R465" s="57">
        <v>11200</v>
      </c>
      <c r="S465" s="135">
        <f>(S$477-S$457)/5+S461</f>
        <v>2.1999999999999997</v>
      </c>
      <c r="T465" s="201">
        <f t="shared" si="86"/>
        <v>5090.9090909090919</v>
      </c>
      <c r="U465" s="190">
        <f>IF($C464&gt;R464,3,IF($C464&gt;R465,2,IF($C464&gt;R466,1,0)))</f>
        <v>1</v>
      </c>
      <c r="V465" s="57">
        <v>11200</v>
      </c>
      <c r="W465" s="135">
        <f>(W$477-W$457)/5+W461</f>
        <v>1.98</v>
      </c>
      <c r="X465" s="201">
        <f t="shared" si="87"/>
        <v>5656.5656565656564</v>
      </c>
      <c r="Y465" s="190">
        <f>IF($C464&gt;V464,3,IF($C464&gt;V465,2,IF($C464&gt;V466,1,0)))</f>
        <v>1</v>
      </c>
      <c r="Z465" s="57">
        <v>11200</v>
      </c>
      <c r="AA465" s="135">
        <f>(AA$477-AA$457)/5+AA461</f>
        <v>1.76</v>
      </c>
      <c r="AB465" s="209">
        <f t="shared" si="88"/>
        <v>6363.636363636364</v>
      </c>
      <c r="AC465" s="189">
        <f>IF($C464&gt;Z464,3,IF($C464&gt;Z465,2,IF($C464&gt;Z466,1,0)))</f>
        <v>1</v>
      </c>
      <c r="AL465" s="23"/>
    </row>
    <row r="466" spans="1:40" ht="15.75" thickBot="1" x14ac:dyDescent="0.3">
      <c r="A466" s="186"/>
      <c r="B466" s="253"/>
      <c r="C466" s="14"/>
      <c r="D466" s="33">
        <f>C464/D463</f>
        <v>5181.6501687392738</v>
      </c>
      <c r="E466" s="29" t="s">
        <v>7</v>
      </c>
      <c r="F466" s="157">
        <f>(F$478-F$462)/4+F462</f>
        <v>7340</v>
      </c>
      <c r="G466" s="142">
        <f>(G$478-G$462)/4+G462</f>
        <v>2.58</v>
      </c>
      <c r="H466" s="195">
        <f t="shared" si="89"/>
        <v>2844.9612403100773</v>
      </c>
      <c r="I466" s="191">
        <f>IF(I465=1,($C464-F466)/(F465-F466),IF(I465=2,($C464-F465)/(F464-F465),IF(I465=3,($C464-F464)/(F463-F464),0)))</f>
        <v>0.80644885025478541</v>
      </c>
      <c r="J466" s="146">
        <f>(J$478-J$458)/5+J462</f>
        <v>7040</v>
      </c>
      <c r="K466" s="142">
        <f>(K$478-K$458)/5+K462</f>
        <v>2.3299999999999996</v>
      </c>
      <c r="L466" s="195">
        <f t="shared" si="84"/>
        <v>3021.4592274678116</v>
      </c>
      <c r="M466" s="191">
        <f>IF(M465=1,($C464-J466)/(J465-J466),IF(M465=2,($C464-J465)/(J464-J465),IF(M465=3,($C464-J464)/(J463-J464),0)))</f>
        <v>0.82040686586141143</v>
      </c>
      <c r="N466" s="146">
        <f>(N$478-N$458)/5+N462</f>
        <v>6560</v>
      </c>
      <c r="O466" s="142">
        <f>(O$478-O$458)/5+O462</f>
        <v>2.0199999999999996</v>
      </c>
      <c r="P466" s="195">
        <f t="shared" si="85"/>
        <v>3247.5247524752481</v>
      </c>
      <c r="Q466" s="191">
        <f>IF(Q465=1,($C464-N466)/(N465-N466),IF(Q465=2,($C464-N465)/(N464-N465),IF(Q465=3,($C464-N464)/(N463-N464),0)))</f>
        <v>0.83898546594471379</v>
      </c>
      <c r="R466" s="146">
        <f>(R$478-R$458)/5+R462</f>
        <v>6020</v>
      </c>
      <c r="S466" s="142">
        <f>(S$478-S$458)/5+S462</f>
        <v>1.6600000000000001</v>
      </c>
      <c r="T466" s="204">
        <f t="shared" si="86"/>
        <v>3626.5060240963853</v>
      </c>
      <c r="U466" s="191">
        <f>IF(U465=1,($C464-R466)/(R465-R466),IF(U465=2,($C464-R465)/(R464-R465),IF(U465=3,($C464-R464)/(R463-R464),0)))</f>
        <v>0.85577076486167414</v>
      </c>
      <c r="V466" s="146">
        <f>(V$478-V$458)/5+V462</f>
        <v>5260</v>
      </c>
      <c r="W466" s="142">
        <f>(W$478-W$458)/5+W462</f>
        <v>1.36</v>
      </c>
      <c r="X466" s="204">
        <f t="shared" si="87"/>
        <v>3867.6470588235293</v>
      </c>
      <c r="Y466" s="191">
        <f>IF(Y465=1,($C464-V466)/(V465-V466),IF(Y465=2,($C464-V465)/(V464-V465),IF(Y465=3,($C464-V464)/(V463-V464),0)))</f>
        <v>0.87422433703425451</v>
      </c>
      <c r="Z466" s="146">
        <f>(Z$478-Z$458)/5+Z462</f>
        <v>4480</v>
      </c>
      <c r="AA466" s="142">
        <f>(AA$478-AA$458)/5+AA462</f>
        <v>1.04</v>
      </c>
      <c r="AB466" s="211">
        <f t="shared" si="88"/>
        <v>4307.6923076923076</v>
      </c>
      <c r="AC466" s="191">
        <f>IF(AC465=1,($C464-Z466)/(Z465-Z466),IF(AC465=2,($C464-Z465)/(Z464-Z465),IF(AC465=3,($C464-Z464)/(Z463-Z464),0)))</f>
        <v>0.88882329791420711</v>
      </c>
      <c r="AL466" s="23"/>
    </row>
    <row r="467" spans="1:40" x14ac:dyDescent="0.25">
      <c r="A467" s="186"/>
      <c r="B467" s="251">
        <v>-12</v>
      </c>
      <c r="C467" s="34"/>
      <c r="D467" s="31">
        <f>IF(D468&gt;V$5,(1-(D468-V$5)/(Z$5-V$5))*(Y467-AC467)+AC467,IF(D468&gt;R$5,(1-(D468-R$5)/(V$5-R$5))*(U467-Y467)+Y467,IF(D468&gt;N$5,(1-(D468-N$5)/(R$5-N$5))*(Q467-U467)+U467,IF(D468&gt;J$5,(1-(D468-J$5)/(N$5-J$5))*(M467-Q467)+Q467,IF(D468&gt;F$5,(1-(D468-F$5)/(J$5-F$5))*(I467-M467)+M467,I467)))))</f>
        <v>2.0594450160727091</v>
      </c>
      <c r="E467" s="27" t="s">
        <v>6</v>
      </c>
      <c r="F467" s="86">
        <f>(F$475-F$459)/4+F463</f>
        <v>14440</v>
      </c>
      <c r="G467" s="141">
        <f>(G$475-G$459)/4+G463</f>
        <v>2.2400000000000002</v>
      </c>
      <c r="H467" s="193">
        <f t="shared" si="89"/>
        <v>6446.4285714285706</v>
      </c>
      <c r="I467" s="16">
        <f>IF(I469=0,G470,IF(I469=1,(G469-G470)*I470+G470,IF(I469=2,(G468-G469)*I470+G469,IF(I469=3,(G467-G468)*I470+G468,G467))))</f>
        <v>2.7202572898799313</v>
      </c>
      <c r="J467" s="145">
        <f>(J$475-J$455)/5+J463</f>
        <v>14240</v>
      </c>
      <c r="K467" s="141">
        <f>(K$475-K$455)/5+K463</f>
        <v>2.0900000000000003</v>
      </c>
      <c r="L467" s="193">
        <f t="shared" si="84"/>
        <v>6813.3971291866019</v>
      </c>
      <c r="M467" s="16">
        <f>IF(M469=0,K470,IF(M469=1,(K469-K470)*M470+K470,IF(M469=2,(K468-K469)*M470+K469,IF(M469=3,(K467-K468)*M470+K468,K467))))</f>
        <v>2.5503163796555866</v>
      </c>
      <c r="N467" s="145">
        <f>(N$475-N$455)/5+N463</f>
        <v>13920</v>
      </c>
      <c r="O467" s="141">
        <f>(O$475-O$455)/5+O463</f>
        <v>1.9400000000000002</v>
      </c>
      <c r="P467" s="193">
        <f t="shared" si="85"/>
        <v>7175.2577319587626</v>
      </c>
      <c r="Q467" s="16">
        <f>IF(Q469=0,O470,IF(Q469=1,(O469-O470)*Q470+O470,IF(Q469=2,(O468-O469)*Q470+O469,IF(Q469=3,(O467-O468)*Q470+O468,O467))))</f>
        <v>2.3607038123167148</v>
      </c>
      <c r="R467" s="145">
        <f>(R$475-R$455)/5+R463</f>
        <v>13640</v>
      </c>
      <c r="S467" s="141">
        <f>(S$475-S$455)/5+S463</f>
        <v>1.7600000000000002</v>
      </c>
      <c r="T467" s="203">
        <f t="shared" si="86"/>
        <v>7749.9999999999991</v>
      </c>
      <c r="U467" s="16">
        <f>IF(U469=0,S470,IF(U469=1,(S469-S470)*U470+S470,IF(U469=2,(S468-S469)*U470+S469,IF(U469=3,(S467-S468)*U470+S468,S467))))</f>
        <v>2.1410432740691041</v>
      </c>
      <c r="V467" s="145">
        <f>(V$475-V$455)/5+V463</f>
        <v>13440</v>
      </c>
      <c r="W467" s="141">
        <f>(W$475-W$455)/5+W463</f>
        <v>1.6900000000000002</v>
      </c>
      <c r="X467" s="193">
        <f t="shared" si="87"/>
        <v>7952.66272189349</v>
      </c>
      <c r="Y467" s="16">
        <f>IF(Y469=0,W470,IF(Y469=1,(W469-W470)*Y470+W470,IF(Y469=2,(W468-W469)*Y470+W469,IF(Y469=3,(W467-W468)*Y470+W468,W467))))</f>
        <v>1.9121487603305787</v>
      </c>
      <c r="Z467" s="145">
        <f>(Z$475-Z$455)/5+Z463</f>
        <v>13280</v>
      </c>
      <c r="AA467" s="141">
        <f>(AA$475-AA$455)/5+AA463</f>
        <v>1.5700000000000003</v>
      </c>
      <c r="AB467" s="207">
        <f t="shared" si="88"/>
        <v>8458.5987261146474</v>
      </c>
      <c r="AC467" s="67">
        <f>IF(AC469=0,AA470,IF(AC469=1,(AA469-AA470)*AC470+AA470,IF(AC469=2,(AA468-AA469)*AC470+AA469,IF(AC469=3,(AA467-AA468)*AC470+AA468,AA467))))</f>
        <v>1.6781078224101482</v>
      </c>
      <c r="AE467" s="23"/>
      <c r="AF467" s="23"/>
      <c r="AG467" s="23"/>
      <c r="AH467" s="23"/>
      <c r="AI467" s="23"/>
      <c r="AJ467" s="23"/>
      <c r="AK467" s="23"/>
      <c r="AL467" s="23"/>
    </row>
    <row r="468" spans="1:40" x14ac:dyDescent="0.25">
      <c r="A468" s="186"/>
      <c r="B468" s="252"/>
      <c r="C468" s="13">
        <f>C$1/(21-E$1)*(C$451-B467)</f>
        <v>10145.454545454546</v>
      </c>
      <c r="D468" s="32">
        <f>(C468/P$1)^(1/1.3)*50+C$451+$C$2/2+$N$2/100*5</f>
        <v>46.782442415583795</v>
      </c>
      <c r="E468" s="28" t="s">
        <v>22</v>
      </c>
      <c r="F468" s="5">
        <v>14000</v>
      </c>
      <c r="G468" s="135">
        <f>(G$476-G$460)/4+G464</f>
        <v>2.72</v>
      </c>
      <c r="H468" s="194">
        <f t="shared" si="89"/>
        <v>5147.0588235294117</v>
      </c>
      <c r="I468" s="76">
        <f>$C468/I467</f>
        <v>3729.5937348273233</v>
      </c>
      <c r="J468" s="57">
        <v>14000</v>
      </c>
      <c r="K468" s="135">
        <f>(K$476-K$456)/5+K464</f>
        <v>2.42</v>
      </c>
      <c r="L468" s="194">
        <f t="shared" si="84"/>
        <v>5785.1239669421493</v>
      </c>
      <c r="M468" s="76">
        <f>$C468/M467</f>
        <v>3978.1160590062409</v>
      </c>
      <c r="N468" s="57">
        <v>14000</v>
      </c>
      <c r="O468" s="135">
        <f>(O$476-O$456)/5+O464</f>
        <v>2.16</v>
      </c>
      <c r="P468" s="194">
        <f t="shared" si="85"/>
        <v>6481.4814814814808</v>
      </c>
      <c r="Q468" s="76">
        <f>$C468/Q467</f>
        <v>4297.639751552797</v>
      </c>
      <c r="R468" s="57">
        <v>14000</v>
      </c>
      <c r="S468" s="135">
        <f>(S$476-S$456)/5+S464</f>
        <v>1.9</v>
      </c>
      <c r="T468" s="201">
        <f t="shared" si="86"/>
        <v>7368.4210526315792</v>
      </c>
      <c r="U468" s="76">
        <f>$C468/U467</f>
        <v>4738.556510430948</v>
      </c>
      <c r="V468" s="57">
        <v>14000</v>
      </c>
      <c r="W468" s="135">
        <f>(W$476-W$456)/5+W464</f>
        <v>1.81</v>
      </c>
      <c r="X468" s="201">
        <f t="shared" si="87"/>
        <v>7734.8066298342537</v>
      </c>
      <c r="Y468" s="76">
        <f>$C468/Y467</f>
        <v>5305.7872671478581</v>
      </c>
      <c r="Z468" s="57">
        <v>14000</v>
      </c>
      <c r="AA468" s="135">
        <f>(AA$476-AA$456)/5+AA464</f>
        <v>1.6900000000000002</v>
      </c>
      <c r="AB468" s="209">
        <f t="shared" si="88"/>
        <v>8284.0236686390526</v>
      </c>
      <c r="AC468" s="76">
        <f>$C468/AC467</f>
        <v>6045.7703670574301</v>
      </c>
      <c r="AL468" s="120">
        <f>C468</f>
        <v>10145.454545454546</v>
      </c>
      <c r="AM468" s="120">
        <f>AL464-AL468</f>
        <v>307.4380165289258</v>
      </c>
      <c r="AN468" s="23">
        <f>AM468/AL464*100</f>
        <v>2.9411764705882368</v>
      </c>
    </row>
    <row r="469" spans="1:40" x14ac:dyDescent="0.25">
      <c r="A469" s="186"/>
      <c r="B469" s="252"/>
      <c r="C469" s="13"/>
      <c r="D469" s="39">
        <f>IF(AND(D468&lt;F$5,C468&lt;F470),C468/F470*100,IF(AND(D468&lt;J$5,C468&lt;J470),C468/(F470-((D468-F$5)/(J$5-F$5))*(F470-J470))*100,IF(AND(D468&lt;N$5,C468&lt;N470),C468/(J470-((D468-J$5)/(N$5-J$5))*(J470-N470))*100,IF(AND(D468&lt;R$5,C468&lt;R470),C468/(N470-((D468-N$5)/(R$5-N$5))*(N470-R470))*100,IF(AND(D468&lt;V$5,C472&lt;V470),C468/(R470-((D468-R$5)/(V$5-R$5))*(R470-V470))*100,100)))))</f>
        <v>100</v>
      </c>
      <c r="E469" s="28" t="s">
        <v>23</v>
      </c>
      <c r="F469" s="5">
        <v>11200</v>
      </c>
      <c r="G469" s="135">
        <f>(G$477-G$461)/4+G465</f>
        <v>2.77</v>
      </c>
      <c r="H469" s="194">
        <f t="shared" si="89"/>
        <v>4043.3212996389893</v>
      </c>
      <c r="I469" s="190">
        <f>IF($C468&gt;F468,3,IF($C468&gt;F469,2,IF($C468&gt;F470,1,0)))</f>
        <v>1</v>
      </c>
      <c r="J469" s="57">
        <v>11200</v>
      </c>
      <c r="K469" s="135">
        <f>(K$477-K$457)/5+K465</f>
        <v>2.62</v>
      </c>
      <c r="L469" s="194">
        <f t="shared" si="84"/>
        <v>4274.8091603053435</v>
      </c>
      <c r="M469" s="190">
        <f>IF($C468&gt;J468,3,IF($C468&gt;J469,2,IF($C468&gt;J470,1,0)))</f>
        <v>1</v>
      </c>
      <c r="N469" s="57">
        <v>11200</v>
      </c>
      <c r="O469" s="135">
        <f>(O$477-O$457)/5+O465</f>
        <v>2.4499999999999993</v>
      </c>
      <c r="P469" s="194">
        <f t="shared" si="85"/>
        <v>4571.4285714285725</v>
      </c>
      <c r="Q469" s="190">
        <f>IF($C468&gt;N468,3,IF($C468&gt;N469,2,IF($C468&gt;N470,1,0)))</f>
        <v>1</v>
      </c>
      <c r="R469" s="57">
        <v>11200</v>
      </c>
      <c r="S469" s="135">
        <f>(S$477-S$457)/5+S465</f>
        <v>2.2499999999999996</v>
      </c>
      <c r="T469" s="201">
        <f t="shared" si="86"/>
        <v>4977.7777777777792</v>
      </c>
      <c r="U469" s="190">
        <f>IF($C468&gt;R468,3,IF($C468&gt;R469,2,IF($C468&gt;R470,1,0)))</f>
        <v>1</v>
      </c>
      <c r="V469" s="57">
        <v>11200</v>
      </c>
      <c r="W469" s="135">
        <f>(W$477-W$457)/5+W465</f>
        <v>2.02</v>
      </c>
      <c r="X469" s="201">
        <f t="shared" si="87"/>
        <v>5544.5544554455446</v>
      </c>
      <c r="Y469" s="190">
        <f>IF($C468&gt;V468,3,IF($C468&gt;V469,2,IF($C468&gt;V470,1,0)))</f>
        <v>1</v>
      </c>
      <c r="Z469" s="57">
        <v>11200</v>
      </c>
      <c r="AA469" s="135">
        <f>(AA$477-AA$457)/5+AA465</f>
        <v>1.79</v>
      </c>
      <c r="AB469" s="209">
        <f t="shared" si="88"/>
        <v>6256.9832402234633</v>
      </c>
      <c r="AC469" s="189">
        <f>IF($C468&gt;Z468,3,IF($C468&gt;Z469,2,IF($C468&gt;Z470,1,0)))</f>
        <v>1</v>
      </c>
      <c r="AL469" s="23"/>
    </row>
    <row r="470" spans="1:40" ht="15.75" thickBot="1" x14ac:dyDescent="0.3">
      <c r="A470" s="186"/>
      <c r="B470" s="253"/>
      <c r="C470" s="35"/>
      <c r="D470" s="33">
        <f>C468/D467</f>
        <v>4926.3051289427376</v>
      </c>
      <c r="E470" s="29" t="s">
        <v>7</v>
      </c>
      <c r="F470" s="157">
        <f>(F$478-F$462)/4+F466</f>
        <v>6960</v>
      </c>
      <c r="G470" s="142">
        <f>(G$478-G$462)/4+G466</f>
        <v>2.5700000000000003</v>
      </c>
      <c r="H470" s="195">
        <f t="shared" si="89"/>
        <v>2708.1712062256806</v>
      </c>
      <c r="I470" s="191">
        <f>IF(I469=1,($C468-F470)/(F469-F470),IF(I469=2,($C468-F469)/(F468-F469),IF(I469=3,($C468-F468)/(F467-F468),0)))</f>
        <v>0.75128644939965705</v>
      </c>
      <c r="J470" s="146">
        <f>(J$478-J$458)/5+J466</f>
        <v>6660</v>
      </c>
      <c r="K470" s="142">
        <f>(K$478-K$458)/5+K466</f>
        <v>2.3199999999999994</v>
      </c>
      <c r="L470" s="195">
        <f t="shared" si="84"/>
        <v>2870.6896551724144</v>
      </c>
      <c r="M470" s="191">
        <f>IF(M469=1,($C468-J470)/(J469-J470),IF(M469=2,($C468-J469)/(J468-J469),IF(M469=3,($C468-J468)/(J467-J468),0)))</f>
        <v>0.76772126551862241</v>
      </c>
      <c r="N470" s="146">
        <f>(N$478-N$458)/5+N466</f>
        <v>6240</v>
      </c>
      <c r="O470" s="142">
        <f>(O$478-O$458)/5+O466</f>
        <v>2.0299999999999994</v>
      </c>
      <c r="P470" s="195">
        <f t="shared" si="85"/>
        <v>3073.8916256157645</v>
      </c>
      <c r="Q470" s="191">
        <f>IF(Q469=1,($C468-N470)/(N469-N470),IF(Q469=2,($C468-N469)/(N468-N469),IF(Q469=3,($C468-N468)/(N467-N468),0)))</f>
        <v>0.78739002932551327</v>
      </c>
      <c r="R470" s="146">
        <f>(R$478-R$458)/5+R466</f>
        <v>5780</v>
      </c>
      <c r="S470" s="142">
        <f>(S$478-S$458)/5+S466</f>
        <v>1.6900000000000002</v>
      </c>
      <c r="T470" s="204">
        <f t="shared" si="86"/>
        <v>3420.1183431952659</v>
      </c>
      <c r="U470" s="191">
        <f>IF(U469=1,($C468-R470)/(R469-R470),IF(U469=2,($C468-R469)/(R468-R469),IF(U469=3,($C468-R468)/(R467-R468),0)))</f>
        <v>0.80543441798054349</v>
      </c>
      <c r="V470" s="146">
        <f>(V$478-V$458)/5+V466</f>
        <v>5040</v>
      </c>
      <c r="W470" s="142">
        <f>(W$478-W$458)/5+W466</f>
        <v>1.3900000000000001</v>
      </c>
      <c r="X470" s="204">
        <f t="shared" si="87"/>
        <v>3625.8992805755393</v>
      </c>
      <c r="Y470" s="191">
        <f>IF(Y469=1,($C468-V470)/(V469-V470),IF(Y469=2,($C468-V469)/(V468-V469),IF(Y469=3,($C468-V468)/(V467-V468),0)))</f>
        <v>0.82880755608028345</v>
      </c>
      <c r="Z470" s="146">
        <f>(Z$478-Z$458)/5+Z466</f>
        <v>4320</v>
      </c>
      <c r="AA470" s="142">
        <f>(AA$478-AA$458)/5+AA466</f>
        <v>1.06</v>
      </c>
      <c r="AB470" s="211">
        <f t="shared" si="88"/>
        <v>4075.4716981132074</v>
      </c>
      <c r="AC470" s="191">
        <f>IF(AC469=1,($C468-Z470)/(Z469-Z470),IF(AC469=2,($C468-Z469)/(Z468-Z469),IF(AC469=3,($C468-Z468)/(Z467-Z468),0)))</f>
        <v>0.84672304439746304</v>
      </c>
      <c r="AL470" s="23"/>
    </row>
    <row r="471" spans="1:40" x14ac:dyDescent="0.25">
      <c r="A471" s="186"/>
      <c r="B471" s="251">
        <v>-11</v>
      </c>
      <c r="C471" s="25"/>
      <c r="D471" s="31">
        <f>IF(D472&gt;V$5,(1-(D472-V$5)/(Z$5-V$5))*(Y471-AC471)+AC471,IF(D472&gt;R$5,(1-(D472-R$5)/(V$5-R$5))*(U471-Y471)+Y471,IF(D472&gt;N$5,(1-(D472-N$5)/(R$5-N$5))*(Q471-U471)+U471,IF(D472&gt;J$5,(1-(D472-J$5)/(N$5-J$5))*(M471-Q471)+Q471,IF(D472&gt;F$5,(1-(D472-F$5)/(J$5-F$5))*(I471-M471)+M471,I471)))))</f>
        <v>2.1045190757741081</v>
      </c>
      <c r="E471" s="27" t="s">
        <v>6</v>
      </c>
      <c r="F471" s="86">
        <f>(F$475-F$459)/4+F467</f>
        <v>14520</v>
      </c>
      <c r="G471" s="141">
        <f>(G$475-G$459)/4+G467</f>
        <v>2.3200000000000003</v>
      </c>
      <c r="H471" s="193">
        <f t="shared" si="89"/>
        <v>6258.6206896551721</v>
      </c>
      <c r="I471" s="16">
        <f>IF(I473=0,G474,IF(I473=1,(G473-G474)*I474+G474,IF(I473=2,(G472-G473)*I474+G473,IF(I473=3,(G471-G472)*I474+G472,G471))))</f>
        <v>2.7362995957210834</v>
      </c>
      <c r="J471" s="145">
        <f>(J$475-J$455)/5+J467</f>
        <v>14320</v>
      </c>
      <c r="K471" s="141">
        <f>(K$475-K$455)/5+K467</f>
        <v>2.1700000000000004</v>
      </c>
      <c r="L471" s="193">
        <f t="shared" si="84"/>
        <v>6599.0783410138238</v>
      </c>
      <c r="M471" s="16">
        <f>IF(M473=0,K474,IF(M473=1,(K473-K474)*M474+K474,IF(M473=2,(K472-K473)*M474+K473,IF(M473=3,(K471-K472)*M474+K472,K471))))</f>
        <v>2.5631109319357654</v>
      </c>
      <c r="N471" s="145">
        <f>(N$475-N$455)/5+N467</f>
        <v>14060</v>
      </c>
      <c r="O471" s="141">
        <f>(O$475-O$455)/5+O467</f>
        <v>2.02</v>
      </c>
      <c r="P471" s="193">
        <f t="shared" si="85"/>
        <v>6960.3960396039602</v>
      </c>
      <c r="Q471" s="16">
        <f>IF(Q473=0,O474,IF(Q473=1,(O473-O474)*Q474+O474,IF(Q473=2,(O472-O473)*Q474+O473,IF(Q473=3,(O471-O472)*Q474+O472,O471))))</f>
        <v>2.3813423491109433</v>
      </c>
      <c r="R471" s="145">
        <f>(R$475-R$455)/5+R467</f>
        <v>13820</v>
      </c>
      <c r="S471" s="141">
        <f>(S$475-S$455)/5+S467</f>
        <v>1.8300000000000003</v>
      </c>
      <c r="T471" s="203">
        <f t="shared" si="86"/>
        <v>7551.9125683060101</v>
      </c>
      <c r="U471" s="16">
        <f>IF(U473=0,S474,IF(U473=1,(S473-S474)*U474+S474,IF(U473=2,(S472-S473)*U474+S473,IF(U473=3,(S471-S472)*U474+S472,S471))))</f>
        <v>2.1604327891831905</v>
      </c>
      <c r="V471" s="145">
        <f>(V$475-V$455)/5+V467</f>
        <v>13720</v>
      </c>
      <c r="W471" s="141">
        <f>(W$475-W$455)/5+W467</f>
        <v>1.7700000000000002</v>
      </c>
      <c r="X471" s="203">
        <f t="shared" si="87"/>
        <v>7751.4124293785299</v>
      </c>
      <c r="Y471" s="16">
        <f>IF(Y473=0,W474,IF(Y473=1,(W473-W474)*Y474+W474,IF(Y473=2,(W472-W473)*Y474+W473,IF(Y473=3,(W471-W472)*Y474+W472,W471))))</f>
        <v>1.9233746988263944</v>
      </c>
      <c r="Z471" s="145">
        <f>(Z$475-Z$455)/5+Z467</f>
        <v>13640</v>
      </c>
      <c r="AA471" s="141">
        <f>(AA$475-AA$455)/5+AA467</f>
        <v>1.6600000000000004</v>
      </c>
      <c r="AB471" s="207">
        <f t="shared" si="88"/>
        <v>8216.8674698795166</v>
      </c>
      <c r="AC471" s="67">
        <f>IF(AC473=0,AA474,IF(AC473=1,(AA473-AA474)*AC474+AA474,IF(AC473=2,(AA472-AA473)*AC474+AA473,IF(AC473=3,(AA471-AA472)*AC474+AA472,AA471))))</f>
        <v>1.6768369646882044</v>
      </c>
      <c r="AE471" s="23"/>
      <c r="AF471" s="23"/>
      <c r="AG471" s="23"/>
      <c r="AH471" s="23"/>
      <c r="AI471" s="23"/>
      <c r="AJ471" s="23"/>
      <c r="AK471" s="23"/>
      <c r="AL471" s="23"/>
    </row>
    <row r="472" spans="1:40" x14ac:dyDescent="0.25">
      <c r="A472" s="186"/>
      <c r="B472" s="252"/>
      <c r="C472" s="13">
        <f>C$1/(21-E$1)*(C$451-B471)</f>
        <v>9838.0165289256202</v>
      </c>
      <c r="D472" s="32">
        <f>(C472/P$1)^(1/1.3)*50+C$451+$C$2/2+$N$2/100*5</f>
        <v>46.179325146105043</v>
      </c>
      <c r="E472" s="28" t="s">
        <v>22</v>
      </c>
      <c r="F472" s="5">
        <v>14000</v>
      </c>
      <c r="G472" s="135">
        <f>(G$476-G$460)/4+G468</f>
        <v>2.7600000000000002</v>
      </c>
      <c r="H472" s="194">
        <f t="shared" si="89"/>
        <v>5072.463768115942</v>
      </c>
      <c r="I472" s="76">
        <f>$C472/I471</f>
        <v>3595.3725770050619</v>
      </c>
      <c r="J472" s="57">
        <v>14000</v>
      </c>
      <c r="K472" s="135">
        <f>(K$476-K$456)/5+K468</f>
        <v>2.46</v>
      </c>
      <c r="L472" s="194">
        <f t="shared" si="84"/>
        <v>5691.0569105691056</v>
      </c>
      <c r="M472" s="76">
        <f>$C472/M471</f>
        <v>3838.3108613623485</v>
      </c>
      <c r="N472" s="57">
        <v>14000</v>
      </c>
      <c r="O472" s="135">
        <f>(O$476-O$456)/5+O468</f>
        <v>2.1800000000000002</v>
      </c>
      <c r="P472" s="194">
        <f t="shared" si="85"/>
        <v>6422.0183486238529</v>
      </c>
      <c r="Q472" s="76">
        <f>$C472/Q471</f>
        <v>4131.2902920483366</v>
      </c>
      <c r="R472" s="57">
        <v>14000</v>
      </c>
      <c r="S472" s="135">
        <f>(S$476-S$456)/5+S468</f>
        <v>1.9</v>
      </c>
      <c r="T472" s="201">
        <f t="shared" si="86"/>
        <v>7368.4210526315792</v>
      </c>
      <c r="U472" s="76">
        <f>$C472/U471</f>
        <v>4553.7248731746686</v>
      </c>
      <c r="V472" s="57">
        <v>14000</v>
      </c>
      <c r="W472" s="135">
        <f>(W$476-W$456)/5+W468</f>
        <v>1.83</v>
      </c>
      <c r="X472" s="201">
        <f t="shared" si="87"/>
        <v>7650.2732240437153</v>
      </c>
      <c r="Y472" s="76">
        <f>$C472/Y471</f>
        <v>5114.9765747301271</v>
      </c>
      <c r="Z472" s="57">
        <v>14000</v>
      </c>
      <c r="AA472" s="135">
        <f>(AA$476-AA$456)/5+AA468</f>
        <v>1.7200000000000002</v>
      </c>
      <c r="AB472" s="209">
        <f t="shared" si="88"/>
        <v>8139.5348837209294</v>
      </c>
      <c r="AC472" s="76">
        <f>$C472/AC471</f>
        <v>5867.0083831047505</v>
      </c>
      <c r="AL472" s="120">
        <f>C472</f>
        <v>9838.0165289256202</v>
      </c>
      <c r="AM472" s="120">
        <f>AL468-AL472</f>
        <v>307.4380165289258</v>
      </c>
      <c r="AN472" s="23">
        <f>AM472/AL468*100</f>
        <v>3.0303030303030316</v>
      </c>
    </row>
    <row r="473" spans="1:40" x14ac:dyDescent="0.25">
      <c r="A473" s="186"/>
      <c r="B473" s="252"/>
      <c r="C473" s="13"/>
      <c r="D473" s="39">
        <f>IF(AND(D472&lt;F$5,C472&lt;F474),C472/F474*100,IF(AND(D472&lt;J$5,C472&lt;J474),C472/(F474-((D472-F$5)/(J$5-F$5))*(F474-J474))*100,IF(AND(D472&lt;N$5,C472&lt;N474),C472/(J474-((D472-J$5)/(N$5-J$5))*(J474-N474))*100,IF(AND(D472&lt;R$5,C472&lt;R474),C472/(N474-((D472-N$5)/(R$5-N$5))*(N474-R474))*100,IF(AND(D472&lt;V$5,C476&lt;V474),C472/(R474-((D472-R$5)/(V$5-R$5))*(R474-V474))*100,100)))))</f>
        <v>100</v>
      </c>
      <c r="E473" s="28" t="s">
        <v>23</v>
      </c>
      <c r="F473" s="5">
        <v>11200</v>
      </c>
      <c r="G473" s="135">
        <f>(G$477-G$461)/4+G469</f>
        <v>2.81</v>
      </c>
      <c r="H473" s="194">
        <f t="shared" si="89"/>
        <v>3985.7651245551601</v>
      </c>
      <c r="I473" s="190">
        <f>IF($C472&gt;F472,3,IF($C472&gt;F473,2,IF($C472&gt;F474,1,0)))</f>
        <v>1</v>
      </c>
      <c r="J473" s="57">
        <v>11200</v>
      </c>
      <c r="K473" s="135">
        <f>(K$477-K$457)/5+K469</f>
        <v>2.66</v>
      </c>
      <c r="L473" s="194">
        <f t="shared" si="84"/>
        <v>4210.5263157894733</v>
      </c>
      <c r="M473" s="190">
        <f>IF($C472&gt;J472,3,IF($C472&gt;J473,2,IF($C472&gt;J474,1,0)))</f>
        <v>1</v>
      </c>
      <c r="N473" s="57">
        <v>11200</v>
      </c>
      <c r="O473" s="135">
        <f>(O$477-O$457)/5+O469</f>
        <v>2.4999999999999991</v>
      </c>
      <c r="P473" s="194">
        <f t="shared" si="85"/>
        <v>4480.0000000000018</v>
      </c>
      <c r="Q473" s="190">
        <f>IF($C472&gt;N472,3,IF($C472&gt;N473,2,IF($C472&gt;N474,1,0)))</f>
        <v>1</v>
      </c>
      <c r="R473" s="57">
        <v>11200</v>
      </c>
      <c r="S473" s="135">
        <f>(S$477-S$457)/5+S469</f>
        <v>2.2999999999999994</v>
      </c>
      <c r="T473" s="201">
        <f t="shared" si="86"/>
        <v>4869.5652173913059</v>
      </c>
      <c r="U473" s="190">
        <f>IF($C472&gt;R472,3,IF($C472&gt;R473,2,IF($C472&gt;R474,1,0)))</f>
        <v>1</v>
      </c>
      <c r="V473" s="57">
        <v>11200</v>
      </c>
      <c r="W473" s="135">
        <f>(W$477-W$457)/5+W469</f>
        <v>2.06</v>
      </c>
      <c r="X473" s="201">
        <f t="shared" si="87"/>
        <v>5436.8932038834946</v>
      </c>
      <c r="Y473" s="190">
        <f>IF($C472&gt;V472,3,IF($C472&gt;V473,2,IF($C472&gt;V474,1,0)))</f>
        <v>1</v>
      </c>
      <c r="Z473" s="57">
        <v>11200</v>
      </c>
      <c r="AA473" s="135">
        <f>(AA$477-AA$457)/5+AA469</f>
        <v>1.82</v>
      </c>
      <c r="AB473" s="209">
        <f t="shared" si="88"/>
        <v>6153.8461538461534</v>
      </c>
      <c r="AC473" s="189">
        <f>IF($C472&gt;Z472,3,IF($C472&gt;Z473,2,IF($C472&gt;Z474,1,0)))</f>
        <v>1</v>
      </c>
      <c r="AL473" s="23"/>
    </row>
    <row r="474" spans="1:40" ht="15.75" thickBot="1" x14ac:dyDescent="0.3">
      <c r="A474" s="186"/>
      <c r="B474" s="253"/>
      <c r="C474" s="14"/>
      <c r="D474" s="33">
        <f>C472/D471</f>
        <v>4674.7100761283855</v>
      </c>
      <c r="E474" s="29" t="s">
        <v>7</v>
      </c>
      <c r="F474" s="157">
        <f>(F$478-F$462)/4+F470</f>
        <v>6580</v>
      </c>
      <c r="G474" s="142">
        <f>(G$478-G$462)/4+G470</f>
        <v>2.5600000000000005</v>
      </c>
      <c r="H474" s="195">
        <f t="shared" si="89"/>
        <v>2570.3124999999995</v>
      </c>
      <c r="I474" s="191">
        <f>IF(I473=1,($C472-F474)/(F473-F474),IF(I473=2,($C472-F473)/(F472-F473),IF(I473=3,($C472-F472)/(F471-F472),0)))</f>
        <v>0.70519838288433334</v>
      </c>
      <c r="J474" s="146">
        <f>(J$478-J$458)/5+J470</f>
        <v>6280</v>
      </c>
      <c r="K474" s="142">
        <f>(K$478-K$458)/5+K470</f>
        <v>2.3099999999999992</v>
      </c>
      <c r="L474" s="195">
        <f t="shared" si="84"/>
        <v>2718.6147186147195</v>
      </c>
      <c r="M474" s="191">
        <f>IF(M473=1,($C472-J474)/(J473-J474),IF(M473=2,($C472-J473)/(J472-J473),IF(M473=3,($C472-J472)/(J471-J472),0)))</f>
        <v>0.72317409124504473</v>
      </c>
      <c r="N474" s="146">
        <f>(N$478-N$458)/5+N470</f>
        <v>5920</v>
      </c>
      <c r="O474" s="142">
        <f>(O$478-O$458)/5+O470</f>
        <v>2.0399999999999991</v>
      </c>
      <c r="P474" s="195">
        <f t="shared" si="85"/>
        <v>2901.9607843137269</v>
      </c>
      <c r="Q474" s="191">
        <f>IF(Q473=1,($C472-N474)/(N473-N474),IF(Q473=2,($C472-N473)/(N472-N473),IF(Q473=3,($C472-N472)/(N471-N472),0)))</f>
        <v>0.74204858502379167</v>
      </c>
      <c r="R474" s="146">
        <f>(R$478-R$458)/5+R470</f>
        <v>5540</v>
      </c>
      <c r="S474" s="142">
        <f>(S$478-S$458)/5+S470</f>
        <v>1.7200000000000002</v>
      </c>
      <c r="T474" s="204">
        <f t="shared" si="86"/>
        <v>3220.9302325581393</v>
      </c>
      <c r="U474" s="191">
        <f>IF(U473=1,($C472-R474)/(R473-R474),IF(U473=2,($C472-R473)/(R472-R473),IF(U473=3,($C472-R472)/(R471-R472),0)))</f>
        <v>0.75936687790205304</v>
      </c>
      <c r="V474" s="146">
        <f>(V$478-V$458)/5+V470</f>
        <v>4820</v>
      </c>
      <c r="W474" s="142">
        <f>(W$478-W$458)/5+W470</f>
        <v>1.4200000000000002</v>
      </c>
      <c r="X474" s="204">
        <f t="shared" si="87"/>
        <v>3394.3661971830984</v>
      </c>
      <c r="Y474" s="191">
        <f>IF(Y473=1,($C472-V474)/(V473-V474),IF(Y473=2,($C472-V473)/(V472-V473),IF(Y473=3,($C472-V472)/(V471-V472),0)))</f>
        <v>0.78652296691624135</v>
      </c>
      <c r="Z474" s="146">
        <f>(Z$478-Z$458)/5+Z470</f>
        <v>4160</v>
      </c>
      <c r="AA474" s="142">
        <f>(AA$478-AA$458)/5+AA470</f>
        <v>1.08</v>
      </c>
      <c r="AB474" s="211">
        <f t="shared" si="88"/>
        <v>3851.8518518518517</v>
      </c>
      <c r="AC474" s="191">
        <f>IF(AC473=1,($C472-Z474)/(Z473-Z474),IF(AC473=2,($C472-Z473)/(Z472-Z473),IF(AC473=3,($C472-Z472)/(Z471-Z472),0)))</f>
        <v>0.80653643876784376</v>
      </c>
      <c r="AL474" s="23"/>
    </row>
    <row r="475" spans="1:40" x14ac:dyDescent="0.25">
      <c r="A475" s="186"/>
      <c r="B475" s="251">
        <v>-10</v>
      </c>
      <c r="C475" s="34"/>
      <c r="D475" s="31">
        <f>IF(D476&gt;V$5,(1-(D476-V$5)/(Z$5-V$5))*(Y475-AC475)+AC475,IF(D476&gt;R$5,(1-(D476-R$5)/(V$5-R$5))*(U475-Y475)+Y475,IF(D476&gt;N$5,(1-(D476-N$5)/(R$5-N$5))*(Q475-U475)+U475,IF(D476&gt;J$5,(1-(D476-J$5)/(N$5-J$5))*(M475-Q475)+Q475,IF(D476&gt;F$5,(1-(D476-F$5)/(J$5-F$5))*(I475-M475)+M475,I475)))))</f>
        <v>2.1522491204494334</v>
      </c>
      <c r="E475" s="27" t="s">
        <v>6</v>
      </c>
      <c r="F475" s="3">
        <v>14600</v>
      </c>
      <c r="G475" s="94">
        <v>2.4</v>
      </c>
      <c r="H475" s="193">
        <f t="shared" si="89"/>
        <v>6083.3333333333339</v>
      </c>
      <c r="I475" s="16">
        <f>IF(I477=0,G478,IF(I477=1,(G477-G478)*I478+G478,IF(I477=2,(G476-G477)*I478+G477,IF(I477=3,(G475-G476)*I478+G476,G475))))</f>
        <v>2.7498347107438015</v>
      </c>
      <c r="J475" s="56">
        <v>14400</v>
      </c>
      <c r="K475" s="4">
        <v>2.25</v>
      </c>
      <c r="L475" s="193">
        <f t="shared" si="84"/>
        <v>6400</v>
      </c>
      <c r="M475" s="16">
        <f>IF(M477=0,K478,IF(M477=1,(K477-K478)*M478+K478,IF(M477=2,(K476-K477)*M478+K477,IF(M477=3,(K475-K476)*M478+K476,K475))))</f>
        <v>2.5740059254639016</v>
      </c>
      <c r="N475" s="56">
        <v>14200</v>
      </c>
      <c r="O475" s="4">
        <v>2.1</v>
      </c>
      <c r="P475" s="193">
        <f t="shared" si="85"/>
        <v>6761.9047619047615</v>
      </c>
      <c r="Q475" s="16">
        <f>IF(Q477=0,O478,IF(Q477=1,(O477-O478)*Q478+O478,IF(Q477=2,(O476-O477)*Q478+O477,IF(Q477=3,(O475-O476)*Q478+O476,O475))))</f>
        <v>2.4009445100354192</v>
      </c>
      <c r="R475" s="56">
        <v>14000</v>
      </c>
      <c r="S475" s="4">
        <v>1.9</v>
      </c>
      <c r="T475" s="203">
        <f t="shared" si="86"/>
        <v>7368.4210526315792</v>
      </c>
      <c r="U475" s="16">
        <f>IF(U477=0,S478,IF(U477=1,(S477-S478)*U478+S478,IF(U477=2,(S476-S477)*U478+S477,IF(U477=3,(S475-S476)*U478+S476,S475))))</f>
        <v>2.1802283232945792</v>
      </c>
      <c r="V475" s="56">
        <v>14000</v>
      </c>
      <c r="W475" s="4">
        <v>1.85</v>
      </c>
      <c r="X475" s="203">
        <f t="shared" si="87"/>
        <v>7567.5675675675675</v>
      </c>
      <c r="Y475" s="16">
        <f>IF(Y477=0,W478,IF(Y477=1,(W477-W478)*Y478+W478,IF(Y477=2,(W476-W477)*Y478+W477,IF(Y477=3,(W475-W476)*Y478+W476,W475))))</f>
        <v>1.9355872777360381</v>
      </c>
      <c r="Z475" s="56">
        <v>14000</v>
      </c>
      <c r="AA475" s="4">
        <v>1.75</v>
      </c>
      <c r="AB475" s="212">
        <f t="shared" si="88"/>
        <v>8000</v>
      </c>
      <c r="AC475" s="67">
        <f>IF(AC477=0,AA478,IF(AC477=1,(AA477-AA478)*AC478+AA478,IF(AC477=2,(AA476-AA477)*AC478+AA477,IF(AC477=3,(AA475-AA476)*AC478+AA476,AA475))))</f>
        <v>1.6761019283746557</v>
      </c>
      <c r="AE475" s="23"/>
      <c r="AF475" s="23"/>
      <c r="AG475" s="23"/>
      <c r="AH475" s="23"/>
      <c r="AI475" s="23"/>
      <c r="AJ475" s="23"/>
      <c r="AK475" s="23"/>
      <c r="AL475" s="23"/>
    </row>
    <row r="476" spans="1:40" x14ac:dyDescent="0.25">
      <c r="A476" s="186"/>
      <c r="B476" s="252"/>
      <c r="C476" s="13">
        <f>C$1/(21-E$1)*(C$451-B475)</f>
        <v>9530.5785123966944</v>
      </c>
      <c r="D476" s="32">
        <f>(C476/P$1)^(1/1.3)*50+C$451+$C$2/2+$N$2/100*5</f>
        <v>45.571841956881485</v>
      </c>
      <c r="E476" s="28" t="s">
        <v>22</v>
      </c>
      <c r="F476" s="5">
        <v>14000</v>
      </c>
      <c r="G476" s="91">
        <v>2.8</v>
      </c>
      <c r="H476" s="194">
        <f t="shared" si="89"/>
        <v>5000</v>
      </c>
      <c r="I476" s="76">
        <f>$C476/I475</f>
        <v>3465.8732305472909</v>
      </c>
      <c r="J476" s="57">
        <v>14000</v>
      </c>
      <c r="K476" s="6">
        <v>2.5</v>
      </c>
      <c r="L476" s="194">
        <f t="shared" si="84"/>
        <v>5600</v>
      </c>
      <c r="M476" s="76">
        <f>$C476/M475</f>
        <v>3702.6249310902581</v>
      </c>
      <c r="N476" s="57">
        <v>14000</v>
      </c>
      <c r="O476" s="6">
        <v>2.2000000000000002</v>
      </c>
      <c r="P476" s="194">
        <f t="shared" si="85"/>
        <v>6363.6363636363631</v>
      </c>
      <c r="Q476" s="76">
        <f>$C476/Q475</f>
        <v>3969.5121951219512</v>
      </c>
      <c r="R476" s="57">
        <v>14000</v>
      </c>
      <c r="S476" s="6">
        <v>1.9</v>
      </c>
      <c r="T476" s="201">
        <f t="shared" si="86"/>
        <v>7368.4210526315792</v>
      </c>
      <c r="U476" s="76">
        <f>$C476/U475</f>
        <v>4371.3671685518148</v>
      </c>
      <c r="V476" s="57">
        <v>14000</v>
      </c>
      <c r="W476" s="6">
        <v>1.85</v>
      </c>
      <c r="X476" s="201">
        <f t="shared" si="87"/>
        <v>7567.5675675675675</v>
      </c>
      <c r="Y476" s="76">
        <f>$C476/Y475</f>
        <v>4923.8691646827447</v>
      </c>
      <c r="Z476" s="57">
        <v>14000</v>
      </c>
      <c r="AA476" s="6">
        <v>1.75</v>
      </c>
      <c r="AB476" s="208">
        <f t="shared" si="88"/>
        <v>8000</v>
      </c>
      <c r="AC476" s="76">
        <f>$C476/AC475</f>
        <v>5686.1568804700664</v>
      </c>
      <c r="AL476" s="120">
        <f>C476</f>
        <v>9530.5785123966944</v>
      </c>
      <c r="AM476" s="120">
        <f>AL472-AL476</f>
        <v>307.4380165289258</v>
      </c>
      <c r="AN476" s="23">
        <f>AM476/AL472*100</f>
        <v>3.1250000000000013</v>
      </c>
    </row>
    <row r="477" spans="1:40" x14ac:dyDescent="0.25">
      <c r="A477" s="186"/>
      <c r="B477" s="252"/>
      <c r="C477" s="13"/>
      <c r="D477" s="39">
        <f>IF(AND(D476&lt;F$5,C476&lt;F478),C476/F478*100,IF(AND(D476&lt;J$5,C476&lt;J478),C476/(F478-((D476-F$5)/(J$5-F$5))*(F478-J478))*100,IF(AND(D476&lt;N$5,C476&lt;N478),C476/(J478-((D476-J$5)/(N$5-J$5))*(J478-N478))*100,IF(AND(D476&lt;R$5,C476&lt;R478),C476/(N478-((D476-N$5)/(R$5-N$5))*(N478-R478))*100,IF(AND(D476&lt;V$5,C480&lt;V478),C476/(R478-((D476-R$5)/(V$5-R$5))*(R478-V478))*100,100)))))</f>
        <v>100</v>
      </c>
      <c r="E477" s="28" t="s">
        <v>23</v>
      </c>
      <c r="F477" s="5">
        <v>11200</v>
      </c>
      <c r="G477" s="91">
        <v>2.85</v>
      </c>
      <c r="H477" s="194">
        <f t="shared" si="89"/>
        <v>3929.8245614035086</v>
      </c>
      <c r="I477" s="192">
        <f>IF($C476&gt;F476,3,IF($C476&gt;F477,2,IF($C476&gt;F478,1,0)))</f>
        <v>1</v>
      </c>
      <c r="J477" s="57">
        <v>11200</v>
      </c>
      <c r="K477" s="6">
        <v>2.7</v>
      </c>
      <c r="L477" s="194">
        <f t="shared" si="84"/>
        <v>4148.1481481481478</v>
      </c>
      <c r="M477" s="192">
        <f>IF($C476&gt;J476,3,IF($C476&gt;J477,2,IF($C476&gt;J478,1,0)))</f>
        <v>1</v>
      </c>
      <c r="N477" s="57">
        <v>11200</v>
      </c>
      <c r="O477" s="6">
        <v>2.5499999999999998</v>
      </c>
      <c r="P477" s="194">
        <f t="shared" si="85"/>
        <v>4392.1568627450979</v>
      </c>
      <c r="Q477" s="192">
        <f>IF($C476&gt;N476,3,IF($C476&gt;N477,2,IF($C476&gt;N478,1,0)))</f>
        <v>1</v>
      </c>
      <c r="R477" s="57">
        <v>11200</v>
      </c>
      <c r="S477" s="6">
        <v>2.35</v>
      </c>
      <c r="T477" s="201">
        <f t="shared" si="86"/>
        <v>4765.9574468085102</v>
      </c>
      <c r="U477" s="192">
        <f>IF($C476&gt;R476,3,IF($C476&gt;R477,2,IF($C476&gt;R478,1,0)))</f>
        <v>1</v>
      </c>
      <c r="V477" s="57">
        <v>11200</v>
      </c>
      <c r="W477" s="6">
        <v>2.1</v>
      </c>
      <c r="X477" s="201">
        <f t="shared" si="87"/>
        <v>5333.333333333333</v>
      </c>
      <c r="Y477" s="192">
        <f>IF($C476&gt;V476,3,IF($C476&gt;V477,2,IF($C476&gt;V478,1,0)))</f>
        <v>1</v>
      </c>
      <c r="Z477" s="57">
        <v>11200</v>
      </c>
      <c r="AA477" s="6">
        <v>1.85</v>
      </c>
      <c r="AB477" s="209">
        <f t="shared" si="88"/>
        <v>6054.0540540540542</v>
      </c>
      <c r="AC477" s="189">
        <f>IF($C476&gt;Z476,3,IF($C476&gt;Z477,2,IF($C476&gt;Z478,1,0)))</f>
        <v>1</v>
      </c>
      <c r="AL477" s="23"/>
    </row>
    <row r="478" spans="1:40" ht="15.75" thickBot="1" x14ac:dyDescent="0.3">
      <c r="A478" s="186"/>
      <c r="B478" s="253"/>
      <c r="C478" s="35"/>
      <c r="D478" s="33">
        <f>C476/D475</f>
        <v>4428.194869191776</v>
      </c>
      <c r="E478" s="29" t="s">
        <v>7</v>
      </c>
      <c r="F478" s="7">
        <v>6200</v>
      </c>
      <c r="G478" s="93">
        <v>2.5499999999999998</v>
      </c>
      <c r="H478" s="195">
        <f t="shared" si="89"/>
        <v>2431.372549019608</v>
      </c>
      <c r="I478" s="191">
        <f>IF(I477=1,($C476-F478)/(F477-F478),IF(I477=2,($C476-F477)/(F476-F477),IF(I477=3,($C476-F476)/(F475-F476),0)))</f>
        <v>0.66611570247933882</v>
      </c>
      <c r="J478" s="58">
        <v>5900</v>
      </c>
      <c r="K478" s="8">
        <v>2.2999999999999998</v>
      </c>
      <c r="L478" s="195">
        <f t="shared" si="84"/>
        <v>2565.217391304348</v>
      </c>
      <c r="M478" s="191">
        <f>IF(M477=1,($C476-J478)/(J477-J478),IF(M477=2,($C476-J477)/(J476-J477),IF(M477=3,($C476-J476)/(J475-J476),0)))</f>
        <v>0.6850148136597537</v>
      </c>
      <c r="N478" s="58">
        <v>5600</v>
      </c>
      <c r="O478" s="8">
        <v>2.0499999999999998</v>
      </c>
      <c r="P478" s="195">
        <f t="shared" si="85"/>
        <v>2731.707317073171</v>
      </c>
      <c r="Q478" s="191">
        <f>IF(Q477=1,($C476-N478)/(N477-N478),IF(Q477=2,($C476-N477)/(N476-N477),IF(Q477=3,($C476-N476)/(N475-N476),0)))</f>
        <v>0.70188902007083831</v>
      </c>
      <c r="R478" s="58">
        <v>5300</v>
      </c>
      <c r="S478" s="8">
        <v>1.75</v>
      </c>
      <c r="T478" s="204">
        <f t="shared" si="86"/>
        <v>3028.5714285714284</v>
      </c>
      <c r="U478" s="191">
        <f>IF(U477=1,($C476-R478)/(R477-R478),IF(U477=2,($C476-R477)/(R476-R477),IF(U477=3,($C476-R476)/(R475-R476),0)))</f>
        <v>0.71704720549096512</v>
      </c>
      <c r="V478" s="58">
        <v>4600</v>
      </c>
      <c r="W478" s="8">
        <v>1.45</v>
      </c>
      <c r="X478" s="204">
        <f t="shared" si="87"/>
        <v>3172.4137931034484</v>
      </c>
      <c r="Y478" s="191">
        <f>IF(Y477=1,($C476-V478)/(V477-V478),IF(Y477=2,($C476-V477)/(V476-V477),IF(Y477=3,($C476-V476)/(V475-V476),0)))</f>
        <v>0.74705735036313548</v>
      </c>
      <c r="Z478" s="58">
        <v>4000</v>
      </c>
      <c r="AA478" s="8">
        <v>1.1000000000000001</v>
      </c>
      <c r="AB478" s="211">
        <f t="shared" si="88"/>
        <v>3636.363636363636</v>
      </c>
      <c r="AC478" s="191">
        <f>IF(AC477=1,($C476-Z478)/(Z477-Z478),IF(AC477=2,($C476-Z477)/(Z476-Z477),IF(AC477=3,($C476-Z476)/(Z475-Z476),0)))</f>
        <v>0.76813590449954083</v>
      </c>
      <c r="AL478" s="23"/>
    </row>
    <row r="479" spans="1:40" x14ac:dyDescent="0.25">
      <c r="A479" s="186"/>
      <c r="B479" s="251">
        <v>-9</v>
      </c>
      <c r="C479" s="25"/>
      <c r="D479" s="31">
        <f>IF(D480&gt;V$5,(1-(D480-V$5)/(Z$5-V$5))*(Y479-AC479)+AC479,IF(D480&gt;R$5,(1-(D480-R$5)/(V$5-R$5))*(U479-Y479)+Y479,IF(D480&gt;N$5,(1-(D480-N$5)/(R$5-N$5))*(Q479-U479)+U479,IF(D480&gt;J$5,(1-(D480-J$5)/(N$5-J$5))*(M479-Q479)+Q479,IF(D480&gt;F$5,(1-(D480-F$5)/(J$5-F$5))*(I479-M479)+M479,I479)))))</f>
        <v>2.2093365656117938</v>
      </c>
      <c r="E479" s="27" t="s">
        <v>6</v>
      </c>
      <c r="F479" s="95">
        <f>(F$487-F$475)/3+F475</f>
        <v>15100</v>
      </c>
      <c r="G479" s="143">
        <f>(G$487-G$475)/3+G475</f>
        <v>2.5</v>
      </c>
      <c r="H479" s="193">
        <f t="shared" si="89"/>
        <v>6040</v>
      </c>
      <c r="I479" s="16">
        <f>IF(I481=0,G482,IF(I481=1,(G481-G482)*I482+G482,IF(I481=2,(G480-G481)*I482+G481,IF(I481=3,(G479-G480)*I482+G480,G479))))</f>
        <v>2.9587760724124359</v>
      </c>
      <c r="J479" s="147">
        <f>(J$487-J$475)/3+J475</f>
        <v>14900</v>
      </c>
      <c r="K479" s="143">
        <f>(K$487-K$475)/3+K475</f>
        <v>2.3333333333333335</v>
      </c>
      <c r="L479" s="193">
        <f t="shared" si="84"/>
        <v>6385.7142857142853</v>
      </c>
      <c r="M479" s="16">
        <f>IF(M481=0,K482,IF(M481=1,(K481-K482)*M482+K482,IF(M481=2,(K480-K481)*M482+K481,IF(M481=3,(K479-K480)*M482+K480,K479))))</f>
        <v>2.6278577398087104</v>
      </c>
      <c r="N479" s="147">
        <f>(N$487-N$475)/3+N475</f>
        <v>14700</v>
      </c>
      <c r="O479" s="143">
        <f>(O$487-O$475)/3+O475</f>
        <v>2.1666666666666665</v>
      </c>
      <c r="P479" s="193">
        <f t="shared" si="85"/>
        <v>6784.6153846153848</v>
      </c>
      <c r="Q479" s="16">
        <f>IF(Q481=0,O482,IF(Q481=1,(O481-O482)*Q482+O482,IF(Q481=2,(O480-O481)*Q482+O481,IF(Q481=3,(O479-O480)*Q482+O480,O479))))</f>
        <v>2.4340220385674929</v>
      </c>
      <c r="R479" s="147">
        <f>(R$487-R$475)/3+R475</f>
        <v>14500</v>
      </c>
      <c r="S479" s="143">
        <f>(S$487-S$475)/3+S475</f>
        <v>1.9666666666666666</v>
      </c>
      <c r="T479" s="203">
        <f t="shared" si="86"/>
        <v>7372.8813559322034</v>
      </c>
      <c r="U479" s="16">
        <f>IF(U481=0,S482,IF(U481=1,(S481-S482)*U482+S482,IF(U481=2,(S480-S481)*U482+S481,IF(U481=3,(S479-S480)*U482+S480,S479))))</f>
        <v>2.2075163114397562</v>
      </c>
      <c r="V479" s="147">
        <f>(V$487-V$475)/3+V475</f>
        <v>14233.333333333334</v>
      </c>
      <c r="W479" s="143">
        <f>(W$487-W$475)/3+W475</f>
        <v>1.9166666666666667</v>
      </c>
      <c r="X479" s="203">
        <f t="shared" si="87"/>
        <v>7426.086956521739</v>
      </c>
      <c r="Y479" s="16">
        <f>IF(Y481=0,W482,IF(Y481=1,(W481-W482)*Y482+W482,IF(Y481=2,(W480-W481)*Y482+W481,IF(Y481=3,(W479-W480)*Y482+W480,W479))))</f>
        <v>1.9670798898071624</v>
      </c>
      <c r="Z479" s="147">
        <f>(Z$487-Z$475)/3+Z475</f>
        <v>14000</v>
      </c>
      <c r="AA479" s="143">
        <f>(AA$487-AA$475)/3+AA475</f>
        <v>1.8166666666666667</v>
      </c>
      <c r="AB479" s="207">
        <f t="shared" si="88"/>
        <v>7706.4220183486241</v>
      </c>
      <c r="AC479" s="67">
        <f>IF(AC481=0,AA482,IF(AC481=1,(AA481-AA482)*AC482+AA482,IF(AC481=2,(AA480-AA481)*AC482+AA481,IF(AC481=3,(AA479-AA480)*AC482+AA480,AA479))))</f>
        <v>1.7180752984389347</v>
      </c>
      <c r="AE479" s="23"/>
      <c r="AF479" s="23"/>
      <c r="AG479" s="23"/>
      <c r="AH479" s="23"/>
      <c r="AI479" s="23"/>
      <c r="AJ479" s="23"/>
      <c r="AK479" s="23"/>
      <c r="AL479" s="23"/>
    </row>
    <row r="480" spans="1:40" x14ac:dyDescent="0.25">
      <c r="A480" s="186"/>
      <c r="B480" s="252"/>
      <c r="C480" s="13">
        <f>C$1/(21-E$1)*(C$451-B479)</f>
        <v>9223.1404958677685</v>
      </c>
      <c r="D480" s="32">
        <f>(C480/P$1)^(1/1.3)*50+C$451+$C$2/2+$N$2/100*5</f>
        <v>44.959818804691608</v>
      </c>
      <c r="E480" s="28" t="s">
        <v>22</v>
      </c>
      <c r="F480" s="5">
        <v>14000</v>
      </c>
      <c r="G480" s="140">
        <f>(G$488-G$476)/3+G476</f>
        <v>2.8833333333333333</v>
      </c>
      <c r="H480" s="194">
        <f t="shared" si="89"/>
        <v>4855.4913294797689</v>
      </c>
      <c r="I480" s="76">
        <f>$C480/I479</f>
        <v>3117.2147773750544</v>
      </c>
      <c r="J480" s="57">
        <v>14000</v>
      </c>
      <c r="K480" s="140">
        <f>(K$488-K$476)/3+K476</f>
        <v>2.6</v>
      </c>
      <c r="L480" s="194">
        <f t="shared" si="84"/>
        <v>5384.6153846153848</v>
      </c>
      <c r="M480" s="76">
        <f>$C480/M479</f>
        <v>3509.7563905948532</v>
      </c>
      <c r="N480" s="57">
        <v>14000</v>
      </c>
      <c r="O480" s="140">
        <f>(O$488-O$476)/3+O476</f>
        <v>2.3166666666666669</v>
      </c>
      <c r="P480" s="194">
        <f t="shared" si="85"/>
        <v>6043.1654676258986</v>
      </c>
      <c r="Q480" s="76">
        <f>$C480/Q479</f>
        <v>3789.2592383000401</v>
      </c>
      <c r="R480" s="57">
        <v>14000</v>
      </c>
      <c r="S480" s="140">
        <f>(S$488-S$476)/3+S476</f>
        <v>2.0333333333333332</v>
      </c>
      <c r="T480" s="201">
        <f t="shared" si="86"/>
        <v>6885.245901639345</v>
      </c>
      <c r="U480" s="76">
        <f>$C480/U479</f>
        <v>4178.0622177384403</v>
      </c>
      <c r="V480" s="57">
        <v>14000</v>
      </c>
      <c r="W480" s="140">
        <f>(W$488-W$476)/3+W476</f>
        <v>1.95</v>
      </c>
      <c r="X480" s="201">
        <f t="shared" si="87"/>
        <v>7179.4871794871797</v>
      </c>
      <c r="Y480" s="76">
        <f>$C480/Y479</f>
        <v>4688.74728660458</v>
      </c>
      <c r="Z480" s="57">
        <v>14000</v>
      </c>
      <c r="AA480" s="140">
        <f>(AA$488-AA$476)/3+AA476</f>
        <v>1.8166666666666667</v>
      </c>
      <c r="AB480" s="209">
        <f t="shared" si="88"/>
        <v>7706.4220183486241</v>
      </c>
      <c r="AC480" s="76">
        <f>$C480/AC479</f>
        <v>5368.2981789261694</v>
      </c>
      <c r="AL480" s="120">
        <f>C480</f>
        <v>9223.1404958677685</v>
      </c>
      <c r="AM480" s="120">
        <f>AL476-AL480</f>
        <v>307.4380165289258</v>
      </c>
      <c r="AN480" s="23">
        <f>AM480/AL476*100</f>
        <v>3.2258064516129052</v>
      </c>
    </row>
    <row r="481" spans="1:40" x14ac:dyDescent="0.25">
      <c r="A481" s="186"/>
      <c r="B481" s="252"/>
      <c r="C481" s="13"/>
      <c r="D481" s="39">
        <f>IF(AND(D480&lt;F$5,C480&lt;F482),C480/F482*100,IF(AND(D480&lt;J$5,C480&lt;J482),C480/(F482-((D480-F$5)/(J$5-F$5))*(F482-J482))*100,IF(AND(D480&lt;N$5,C480&lt;N482),C480/(J482-((D480-J$5)/(N$5-J$5))*(J482-N482))*100,IF(AND(D480&lt;R$5,C480&lt;R482),C480/(N482-((D480-N$5)/(R$5-N$5))*(N482-R482))*100,IF(AND(D480&lt;V$5,C484&lt;V482),C480/(R482-((D480-R$5)/(V$5-R$5))*(R482-V482))*100,100)))))</f>
        <v>100</v>
      </c>
      <c r="E481" s="28" t="s">
        <v>23</v>
      </c>
      <c r="F481" s="5">
        <v>11200</v>
      </c>
      <c r="G481" s="140">
        <f>(G$489-G$477)/3+G477</f>
        <v>2.9833333333333334</v>
      </c>
      <c r="H481" s="194">
        <f t="shared" si="89"/>
        <v>3754.1899441340784</v>
      </c>
      <c r="I481" s="190">
        <f>IF($C480&gt;F480,3,IF($C480&gt;F481,2,IF($C480&gt;F482,1,0)))</f>
        <v>1</v>
      </c>
      <c r="J481" s="57">
        <v>11200</v>
      </c>
      <c r="K481" s="140">
        <f>(K$489-K$477)/3+K477</f>
        <v>2.8000000000000003</v>
      </c>
      <c r="L481" s="194">
        <f t="shared" si="84"/>
        <v>3999.9999999999995</v>
      </c>
      <c r="M481" s="190">
        <f>IF($C480&gt;J480,3,IF($C480&gt;J481,2,IF($C480&gt;J482,1,0)))</f>
        <v>1</v>
      </c>
      <c r="N481" s="57">
        <v>11200</v>
      </c>
      <c r="O481" s="140">
        <f>(O$489-O$477)/3+O477</f>
        <v>2.6166666666666667</v>
      </c>
      <c r="P481" s="194">
        <f t="shared" si="85"/>
        <v>4280.2547770700639</v>
      </c>
      <c r="Q481" s="190">
        <f>IF($C480&gt;N480,3,IF($C480&gt;N481,2,IF($C480&gt;N482,1,0)))</f>
        <v>1</v>
      </c>
      <c r="R481" s="57">
        <v>11200</v>
      </c>
      <c r="S481" s="140">
        <f>(S$489-S$477)/3+S477</f>
        <v>2.4</v>
      </c>
      <c r="T481" s="201">
        <f t="shared" si="86"/>
        <v>4666.666666666667</v>
      </c>
      <c r="U481" s="190">
        <f>IF($C480&gt;R480,3,IF($C480&gt;R481,2,IF($C480&gt;R482,1,0)))</f>
        <v>1</v>
      </c>
      <c r="V481" s="57">
        <v>11200</v>
      </c>
      <c r="W481" s="140">
        <f>(W$489-W$477)/3+W477</f>
        <v>2.1666666666666665</v>
      </c>
      <c r="X481" s="201">
        <f t="shared" si="87"/>
        <v>5169.2307692307695</v>
      </c>
      <c r="Y481" s="190">
        <f>IF($C480&gt;V480,3,IF($C480&gt;V481,2,IF($C480&gt;V482,1,0)))</f>
        <v>1</v>
      </c>
      <c r="Z481" s="57">
        <v>11200</v>
      </c>
      <c r="AA481" s="140">
        <f>(AA$489-AA$477)/3+AA477</f>
        <v>1.9333333333333333</v>
      </c>
      <c r="AB481" s="209">
        <f t="shared" si="88"/>
        <v>5793.1034482758623</v>
      </c>
      <c r="AC481" s="189">
        <f>IF($C480&gt;Z480,3,IF($C480&gt;Z481,2,IF($C480&gt;Z482,1,0)))</f>
        <v>1</v>
      </c>
      <c r="AL481" s="23"/>
    </row>
    <row r="482" spans="1:40" ht="15.75" thickBot="1" x14ac:dyDescent="0.3">
      <c r="A482" s="186"/>
      <c r="B482" s="253"/>
      <c r="C482" s="14"/>
      <c r="D482" s="33">
        <f>C480/D479</f>
        <v>4174.6199467412343</v>
      </c>
      <c r="E482" s="29" t="s">
        <v>7</v>
      </c>
      <c r="F482" s="158">
        <f>(F$490-F$478)/3+F478</f>
        <v>5833.333333333333</v>
      </c>
      <c r="G482" s="144">
        <f>(G$490-G$478)/3+G478</f>
        <v>2.9166666666666665</v>
      </c>
      <c r="H482" s="195">
        <f t="shared" si="89"/>
        <v>2000</v>
      </c>
      <c r="I482" s="191">
        <f>IF(I481=1,($C480-F482)/(F481-F482),IF(I481=2,($C480-F481)/(F480-F481),IF(I481=3,($C480-F480)/(F479-F480),0)))</f>
        <v>0.63164108618654069</v>
      </c>
      <c r="J482" s="148">
        <f>(J$490-J$478)/3+J478</f>
        <v>5266.666666666667</v>
      </c>
      <c r="K482" s="144">
        <f>(K$490-K$478)/3+K478</f>
        <v>2.2833333333333332</v>
      </c>
      <c r="L482" s="195">
        <f t="shared" si="84"/>
        <v>2306.5693430656938</v>
      </c>
      <c r="M482" s="191">
        <f>IF(M481=1,($C480-J482)/(J481-J482),IF(M481=2,($C480-J481)/(J480-J481),IF(M481=3,($C480-J480)/(J479-J480),0)))</f>
        <v>0.66682143188782617</v>
      </c>
      <c r="N482" s="148">
        <f>(N$490-N$478)/3+N478</f>
        <v>5066.666666666667</v>
      </c>
      <c r="O482" s="144">
        <f>(O$490-O$478)/3+O478</f>
        <v>2.0499999999999998</v>
      </c>
      <c r="P482" s="195">
        <f t="shared" si="85"/>
        <v>2471.5447154471549</v>
      </c>
      <c r="Q482" s="191">
        <f>IF(Q481=1,($C480-N482)/(N481-N482),IF(Q481=2,($C480-N481)/(N480-N481),IF(Q481=3,($C480-N480)/(N479-N480),0)))</f>
        <v>0.6776859504132231</v>
      </c>
      <c r="R482" s="148">
        <f>(R$490-R$478)/3+R478</f>
        <v>4866.666666666667</v>
      </c>
      <c r="S482" s="144">
        <f>(S$490-S$478)/3+S478</f>
        <v>1.7833333333333334</v>
      </c>
      <c r="T482" s="204">
        <f t="shared" si="86"/>
        <v>2728.9719626168226</v>
      </c>
      <c r="U482" s="191">
        <f>IF(U481=1,($C480-R482)/(R481-R482),IF(U481=2,($C480-R481)/(R480-R481),IF(U481=3,($C480-R480)/(R479-R480),0)))</f>
        <v>0.68786428882122663</v>
      </c>
      <c r="V482" s="148">
        <f>(V$490-V$478)/3+V478</f>
        <v>4266.666666666667</v>
      </c>
      <c r="W482" s="144">
        <f>(W$490-W$478)/3+W478</f>
        <v>1.4666666666666666</v>
      </c>
      <c r="X482" s="204">
        <f t="shared" si="87"/>
        <v>2909.0909090909095</v>
      </c>
      <c r="Y482" s="191">
        <f>IF(Y481=1,($C480-V482)/(V481-V482),IF(Y481=2,($C480-V481)/(V480-V481),IF(Y481=3,($C480-V480)/(V479-V480),0)))</f>
        <v>0.71487603305785119</v>
      </c>
      <c r="Z482" s="148">
        <f>(Z$490-Z$478)/3+Z478</f>
        <v>3700</v>
      </c>
      <c r="AA482" s="144">
        <f>(AA$490-AA$478)/3+AA478</f>
        <v>1.1166666666666667</v>
      </c>
      <c r="AB482" s="211">
        <f t="shared" si="88"/>
        <v>3313.4328358208954</v>
      </c>
      <c r="AC482" s="191">
        <f>IF(AC481=1,($C480-Z482)/(Z481-Z482),IF(AC481=2,($C480-Z481)/(Z480-Z481),IF(AC481=3,($C480-Z480)/(Z479-Z480),0)))</f>
        <v>0.73641873278236913</v>
      </c>
      <c r="AL482" s="23"/>
    </row>
    <row r="483" spans="1:40" x14ac:dyDescent="0.25">
      <c r="A483" s="186"/>
      <c r="B483" s="251">
        <v>-8</v>
      </c>
      <c r="C483" s="34"/>
      <c r="D483" s="31">
        <f>IF(D484&gt;V$5,(1-(D484-V$5)/(Z$5-V$5))*(Y483-AC483)+AC483,IF(D484&gt;R$5,(1-(D484-R$5)/(V$5-R$5))*(U483-Y483)+Y483,IF(D484&gt;N$5,(1-(D484-N$5)/(R$5-N$5))*(Q483-U483)+U483,IF(D484&gt;J$5,(1-(D484-J$5)/(N$5-J$5))*(M483-Q483)+Q483,IF(D484&gt;F$5,(1-(D484-F$5)/(J$5-F$5))*(I483-M483)+M483,I483)))))</f>
        <v>2.2664341924270741</v>
      </c>
      <c r="E483" s="27" t="s">
        <v>6</v>
      </c>
      <c r="F483" s="95">
        <f>(F$487-F$475)/3+F479</f>
        <v>15600</v>
      </c>
      <c r="G483" s="143">
        <f>(G$487-G$475)/3+G479</f>
        <v>2.6</v>
      </c>
      <c r="H483" s="193">
        <f t="shared" si="89"/>
        <v>6000</v>
      </c>
      <c r="I483" s="16">
        <f>IF(I485=0,G486,IF(I485=1,(G485-G486)*I486+G486,IF(I485=2,(G484-G485)*I486+G485,IF(I485=3,(G483-G484)*I486+G484,G483))))</f>
        <v>3.1830706643603048</v>
      </c>
      <c r="J483" s="147">
        <f>(J$487-J$475)/3+J479</f>
        <v>15400</v>
      </c>
      <c r="K483" s="143">
        <f>(K$487-K$475)/3+K479</f>
        <v>2.416666666666667</v>
      </c>
      <c r="L483" s="193">
        <f t="shared" si="84"/>
        <v>6372.4137931034475</v>
      </c>
      <c r="M483" s="16">
        <f>IF(M485=0,K486,IF(M485=1,(K485-K486)*M486+K486,IF(M485=2,(K484-K485)*M486+K485,IF(M485=3,(K483-K484)*M486+K484,K483))))</f>
        <v>2.6796870411545077</v>
      </c>
      <c r="N483" s="147">
        <f>(N$487-N$475)/3+N479</f>
        <v>15200</v>
      </c>
      <c r="O483" s="143">
        <f>(O$487-O$475)/3+O479</f>
        <v>2.2333333333333329</v>
      </c>
      <c r="P483" s="193">
        <f t="shared" si="85"/>
        <v>6805.9701492537324</v>
      </c>
      <c r="Q483" s="16">
        <f>IF(Q485=0,O486,IF(Q485=1,(O485-O486)*Q486+O486,IF(Q485=2,(O484-O485)*Q486+O485,IF(Q485=3,(O483-O484)*Q486+O484,O483))))</f>
        <v>2.4663250688705234</v>
      </c>
      <c r="R483" s="147">
        <f>(R$487-R$475)/3+R479</f>
        <v>15000</v>
      </c>
      <c r="S483" s="143">
        <f>(S$487-S$475)/3+S479</f>
        <v>2.0333333333333332</v>
      </c>
      <c r="T483" s="203">
        <f t="shared" si="86"/>
        <v>7377.0491803278692</v>
      </c>
      <c r="U483" s="16">
        <f>IF(U485=0,S486,IF(U485=1,(S485-S486)*U486+S486,IF(U485=2,(S484-S485)*U486+S485,IF(U485=3,(S483-S484)*U486+S484,S483))))</f>
        <v>2.2361987542238326</v>
      </c>
      <c r="V483" s="147">
        <f>(V$487-V$475)/3+V479</f>
        <v>14466.666666666668</v>
      </c>
      <c r="W483" s="143">
        <f>(W$487-W$475)/3+W479</f>
        <v>1.9833333333333334</v>
      </c>
      <c r="X483" s="193">
        <f t="shared" si="87"/>
        <v>7294.1176470588243</v>
      </c>
      <c r="Y483" s="16">
        <f>IF(Y485=0,W486,IF(Y485=1,(W485-W486)*Y486+W486,IF(Y485=2,(W484-W485)*Y486+W485,IF(Y485=3,(W483-W484)*Y486+W484,W483))))</f>
        <v>1.9975686809715163</v>
      </c>
      <c r="Z483" s="147">
        <f>(Z$487-Z$475)/3+Z479</f>
        <v>14000</v>
      </c>
      <c r="AA483" s="143">
        <f>(AA$487-AA$475)/3+AA479</f>
        <v>1.8833333333333333</v>
      </c>
      <c r="AB483" s="207">
        <f t="shared" si="88"/>
        <v>7433.6283185840712</v>
      </c>
      <c r="AC483" s="67">
        <f>IF(AC485=0,AA486,IF(AC485=1,(AA485-AA486)*AC486+AA486,IF(AC485=2,(AA484-AA485)*AC486+AA485,IF(AC485=3,(AA483-AA484)*AC486+AA484,AA483))))</f>
        <v>1.7579748534293986</v>
      </c>
      <c r="AE483" s="23"/>
      <c r="AF483" s="23"/>
      <c r="AG483" s="23"/>
      <c r="AH483" s="23"/>
      <c r="AI483" s="23"/>
      <c r="AJ483" s="23"/>
      <c r="AK483" s="23"/>
      <c r="AL483" s="23"/>
    </row>
    <row r="484" spans="1:40" x14ac:dyDescent="0.25">
      <c r="A484" s="186"/>
      <c r="B484" s="252"/>
      <c r="C484" s="13">
        <f>C$1/(21-E$1)*(C$451-B483)</f>
        <v>8915.7024793388427</v>
      </c>
      <c r="D484" s="32">
        <f>(C484/P$1)^(1/1.3)*50+C$451+$C$2/2+$N$2/100*5</f>
        <v>44.343068647980104</v>
      </c>
      <c r="E484" s="28" t="s">
        <v>22</v>
      </c>
      <c r="F484" s="5">
        <v>14000</v>
      </c>
      <c r="G484" s="140">
        <f>(G$488-G$476)/3+G480</f>
        <v>2.9666666666666668</v>
      </c>
      <c r="H484" s="194">
        <f t="shared" si="89"/>
        <v>4719.1011235955057</v>
      </c>
      <c r="I484" s="76">
        <f>$C484/I483</f>
        <v>2800.9753535052646</v>
      </c>
      <c r="J484" s="57">
        <v>14000</v>
      </c>
      <c r="K484" s="140">
        <f>(K$488-K$476)/3+K480</f>
        <v>2.7</v>
      </c>
      <c r="L484" s="194">
        <f t="shared" si="84"/>
        <v>5185.1851851851852</v>
      </c>
      <c r="M484" s="76">
        <f>$C484/M483</f>
        <v>3327.1431859063773</v>
      </c>
      <c r="N484" s="57">
        <v>14000</v>
      </c>
      <c r="O484" s="140">
        <f>(O$488-O$476)/3+O480</f>
        <v>2.4333333333333336</v>
      </c>
      <c r="P484" s="194">
        <f t="shared" si="85"/>
        <v>5753.4246575342459</v>
      </c>
      <c r="Q484" s="76">
        <f>$C484/Q483</f>
        <v>3614.9746000116165</v>
      </c>
      <c r="R484" s="57">
        <v>14000</v>
      </c>
      <c r="S484" s="140">
        <f>(S$488-S$476)/3+S480</f>
        <v>2.1666666666666665</v>
      </c>
      <c r="T484" s="201">
        <f t="shared" si="86"/>
        <v>6461.5384615384619</v>
      </c>
      <c r="U484" s="76">
        <f>$C484/U483</f>
        <v>3986.9901825579964</v>
      </c>
      <c r="V484" s="57">
        <v>14000</v>
      </c>
      <c r="W484" s="140">
        <f>(W$488-W$476)/3+W480</f>
        <v>2.0499999999999998</v>
      </c>
      <c r="X484" s="201">
        <f t="shared" si="87"/>
        <v>6829.2682926829275</v>
      </c>
      <c r="Y484" s="76">
        <f>$C484/Y483</f>
        <v>4463.2770648980622</v>
      </c>
      <c r="Z484" s="57">
        <v>14000</v>
      </c>
      <c r="AA484" s="140">
        <f>(AA$488-AA$476)/3+AA480</f>
        <v>1.8833333333333333</v>
      </c>
      <c r="AB484" s="209">
        <f t="shared" si="88"/>
        <v>7433.6283185840712</v>
      </c>
      <c r="AC484" s="76">
        <f>$C484/AC483</f>
        <v>5071.5756610206272</v>
      </c>
      <c r="AL484" s="120">
        <f>C484</f>
        <v>8915.7024793388427</v>
      </c>
      <c r="AM484" s="120">
        <f>AL480-AL484</f>
        <v>307.4380165289258</v>
      </c>
      <c r="AN484" s="23">
        <f>AM484/AL480*100</f>
        <v>3.3333333333333353</v>
      </c>
    </row>
    <row r="485" spans="1:40" x14ac:dyDescent="0.25">
      <c r="A485" s="186"/>
      <c r="B485" s="252"/>
      <c r="C485" s="13"/>
      <c r="D485" s="39">
        <f>IF(AND(D484&lt;F$5,C484&lt;F486),C484/F486*100,IF(AND(D484&lt;J$5,C484&lt;J486),C484/(F486-((D484-F$5)/(J$5-F$5))*(F486-J486))*100,IF(AND(D484&lt;N$5,C484&lt;N486),C484/(J486-((D484-J$5)/(N$5-J$5))*(J486-N486))*100,IF(AND(D484&lt;R$5,C484&lt;R486),C484/(N486-((D484-N$5)/(R$5-N$5))*(N486-R486))*100,IF(AND(D484&lt;V$5,C488&lt;V486),C484/(R486-((D484-R$5)/(V$5-R$5))*(R486-V486))*100,100)))))</f>
        <v>100</v>
      </c>
      <c r="E485" s="28" t="s">
        <v>23</v>
      </c>
      <c r="F485" s="5">
        <v>11200</v>
      </c>
      <c r="G485" s="140">
        <f>(G$489-G$477)/3+G481</f>
        <v>3.1166666666666667</v>
      </c>
      <c r="H485" s="194">
        <f t="shared" si="89"/>
        <v>3593.5828877005347</v>
      </c>
      <c r="I485" s="190">
        <f>IF($C484&gt;F484,3,IF($C484&gt;F485,2,IF($C484&gt;F486,1,0)))</f>
        <v>1</v>
      </c>
      <c r="J485" s="57">
        <v>11200</v>
      </c>
      <c r="K485" s="140">
        <f>(K$489-K$477)/3+K481</f>
        <v>2.9000000000000004</v>
      </c>
      <c r="L485" s="194">
        <f t="shared" si="84"/>
        <v>3862.0689655172409</v>
      </c>
      <c r="M485" s="190">
        <f>IF($C484&gt;J484,3,IF($C484&gt;J485,2,IF($C484&gt;J486,1,0)))</f>
        <v>1</v>
      </c>
      <c r="N485" s="57">
        <v>11200</v>
      </c>
      <c r="O485" s="140">
        <f>(O$489-O$477)/3+O481</f>
        <v>2.6833333333333336</v>
      </c>
      <c r="P485" s="194">
        <f t="shared" si="85"/>
        <v>4173.9130434782601</v>
      </c>
      <c r="Q485" s="190">
        <f>IF($C484&gt;N484,3,IF($C484&gt;N485,2,IF($C484&gt;N486,1,0)))</f>
        <v>1</v>
      </c>
      <c r="R485" s="57">
        <v>11200</v>
      </c>
      <c r="S485" s="140">
        <f>(S$489-S$477)/3+S481</f>
        <v>2.4499999999999997</v>
      </c>
      <c r="T485" s="201">
        <f t="shared" si="86"/>
        <v>4571.4285714285716</v>
      </c>
      <c r="U485" s="190">
        <f>IF($C484&gt;R484,3,IF($C484&gt;R485,2,IF($C484&gt;R486,1,0)))</f>
        <v>1</v>
      </c>
      <c r="V485" s="57">
        <v>11200</v>
      </c>
      <c r="W485" s="140">
        <f>(W$489-W$477)/3+W481</f>
        <v>2.2333333333333329</v>
      </c>
      <c r="X485" s="201">
        <f t="shared" si="87"/>
        <v>5014.9253731343297</v>
      </c>
      <c r="Y485" s="190">
        <f>IF($C484&gt;V484,3,IF($C484&gt;V485,2,IF($C484&gt;V486,1,0)))</f>
        <v>1</v>
      </c>
      <c r="Z485" s="57">
        <v>11200</v>
      </c>
      <c r="AA485" s="140">
        <f>(AA$489-AA$477)/3+AA481</f>
        <v>2.0166666666666666</v>
      </c>
      <c r="AB485" s="209">
        <f t="shared" si="88"/>
        <v>5553.7190082644629</v>
      </c>
      <c r="AC485" s="189">
        <f>IF($C484&gt;Z484,3,IF($C484&gt;Z485,2,IF($C484&gt;Z486,1,0)))</f>
        <v>1</v>
      </c>
      <c r="AL485" s="23"/>
    </row>
    <row r="486" spans="1:40" ht="15.75" thickBot="1" x14ac:dyDescent="0.3">
      <c r="A486" s="186"/>
      <c r="B486" s="253"/>
      <c r="C486" s="35"/>
      <c r="D486" s="33">
        <f>C484/D483</f>
        <v>3933.8016118576179</v>
      </c>
      <c r="E486" s="29" t="s">
        <v>7</v>
      </c>
      <c r="F486" s="158">
        <f>(F$490-F$478)/3+F482</f>
        <v>5466.6666666666661</v>
      </c>
      <c r="G486" s="144">
        <f>(G$490-G$478)/3+G482</f>
        <v>3.2833333333333332</v>
      </c>
      <c r="H486" s="195">
        <f t="shared" si="89"/>
        <v>1664.9746192893399</v>
      </c>
      <c r="I486" s="191">
        <f>IF(I485=1,($C484-F486)/(F485-F486),IF(I485=2,($C484-F485)/(F484-F485),IF(I485=3,($C484-F484)/(F483-F484),0)))</f>
        <v>0.60157601383817028</v>
      </c>
      <c r="J486" s="148">
        <f>(J$490-J$478)/3+J482</f>
        <v>4633.3333333333339</v>
      </c>
      <c r="K486" s="144">
        <f>(K$490-K$478)/3+K482</f>
        <v>2.2666666666666666</v>
      </c>
      <c r="L486" s="195">
        <f t="shared" si="84"/>
        <v>2044.1176470588239</v>
      </c>
      <c r="M486" s="191">
        <f>IF(M485=1,($C484-J486)/(J485-J486),IF(M485=2,($C484-J485)/(J484-J485),IF(M485=3,($C484-J484)/(J483-J484),0)))</f>
        <v>0.65213743340185415</v>
      </c>
      <c r="N486" s="148">
        <f>(N$490-N$478)/3+N482</f>
        <v>4533.3333333333339</v>
      </c>
      <c r="O486" s="144">
        <f>(O$490-O$478)/3+O482</f>
        <v>2.0499999999999998</v>
      </c>
      <c r="P486" s="195">
        <f t="shared" si="85"/>
        <v>2211.3821138211388</v>
      </c>
      <c r="Q486" s="191">
        <f>IF(Q485=1,($C484-N486)/(N485-N486),IF(Q485=2,($C484-N485)/(N484-N485),IF(Q485=3,($C484-N484)/(N483-N484),0)))</f>
        <v>0.65735537190082638</v>
      </c>
      <c r="R486" s="148">
        <f>(R$490-R$478)/3+R482</f>
        <v>4433.3333333333339</v>
      </c>
      <c r="S486" s="144">
        <f>(S$490-S$478)/3+S482</f>
        <v>1.8166666666666669</v>
      </c>
      <c r="T486" s="204">
        <f t="shared" si="86"/>
        <v>2440.3669724770643</v>
      </c>
      <c r="U486" s="191">
        <f>IF(U485=1,($C484-R486)/(R485-R486),IF(U485=2,($C484-R485)/(R484-R485),IF(U485=3,($C484-R484)/(R483-R484),0)))</f>
        <v>0.6624190856165777</v>
      </c>
      <c r="V486" s="148">
        <f>(V$490-V$478)/3+V482</f>
        <v>3933.3333333333335</v>
      </c>
      <c r="W486" s="144">
        <f>(W$490-W$478)/3+W482</f>
        <v>1.4833333333333332</v>
      </c>
      <c r="X486" s="204">
        <f t="shared" si="87"/>
        <v>2651.6853932584272</v>
      </c>
      <c r="Y486" s="191">
        <f>IF(Y485=1,($C484-V486)/(V485-V486),IF(Y485=2,($C484-V485)/(V484-V485),IF(Y485=3,($C484-V484)/(V483-V484),0)))</f>
        <v>0.68564713018424439</v>
      </c>
      <c r="Z486" s="148">
        <f>(Z$490-Z$478)/3+Z482</f>
        <v>3400</v>
      </c>
      <c r="AA486" s="144">
        <f>(AA$490-AA$478)/3+AA482</f>
        <v>1.1333333333333333</v>
      </c>
      <c r="AB486" s="211">
        <f t="shared" si="88"/>
        <v>3000</v>
      </c>
      <c r="AC486" s="191">
        <f>IF(AC485=1,($C484-Z486)/(Z485-Z486),IF(AC485=2,($C484-Z485)/(Z484-Z485),IF(AC485=3,($C484-Z484)/(Z483-Z484),0)))</f>
        <v>0.70714134350497981</v>
      </c>
      <c r="AL486" s="23"/>
    </row>
    <row r="487" spans="1:40" x14ac:dyDescent="0.25">
      <c r="A487" s="186"/>
      <c r="B487" s="251">
        <v>-7</v>
      </c>
      <c r="C487" s="25"/>
      <c r="D487" s="31">
        <f>IF(D488&gt;V$5,(1-(D488-V$5)/(Z$5-V$5))*(Y487-AC487)+AC487,IF(D488&gt;R$5,(1-(D488-R$5)/(V$5-R$5))*(U487-Y487)+Y487,IF(D488&gt;N$5,(1-(D488-N$5)/(R$5-N$5))*(Q487-U487)+U487,IF(D488&gt;J$5,(1-(D488-J$5)/(N$5-J$5))*(M487-Q487)+Q487,IF(D488&gt;F$5,(1-(D488-F$5)/(J$5-F$5))*(I487-M487)+M487,I487)))))</f>
        <v>2.3253518491338054</v>
      </c>
      <c r="E487" s="27" t="s">
        <v>6</v>
      </c>
      <c r="F487" s="3">
        <v>16100</v>
      </c>
      <c r="G487" s="94">
        <v>2.7</v>
      </c>
      <c r="H487" s="193">
        <f t="shared" si="89"/>
        <v>5962.9629629629626</v>
      </c>
      <c r="I487" s="16">
        <f>IF(I489=0,G490,IF(I489=1,(G489-G490)*I490+G490,IF(I489=2,(G488-G489)*I490+G489,IF(I489=3,(G487-G488)*I490+G488,G487))))</f>
        <v>3.4199498712911529</v>
      </c>
      <c r="J487" s="56">
        <v>15900</v>
      </c>
      <c r="K487" s="4">
        <v>2.5</v>
      </c>
      <c r="L487" s="193">
        <f t="shared" si="84"/>
        <v>6360</v>
      </c>
      <c r="M487" s="16">
        <f>IF(M489=0,K490,IF(M489=1,(K489-K490)*M490+K490,IF(M489=2,(K488-K489)*M490+K489,IF(M489=3,(K487-K488)*M490+K488,K487))))</f>
        <v>2.7300275482093666</v>
      </c>
      <c r="N487" s="56">
        <v>15700</v>
      </c>
      <c r="O487" s="4">
        <v>2.2999999999999998</v>
      </c>
      <c r="P487" s="193">
        <f t="shared" si="85"/>
        <v>6826.0869565217399</v>
      </c>
      <c r="Q487" s="16">
        <f>IF(Q489=0,O490,IF(Q489=1,(O489-O490)*Q490+O490,IF(Q489=2,(O488-O489)*Q490+O489,IF(Q489=3,(O487-O488)*Q490+O488,O487))))</f>
        <v>2.4980257116620752</v>
      </c>
      <c r="R487" s="56">
        <v>15500</v>
      </c>
      <c r="S487" s="4">
        <v>2.1</v>
      </c>
      <c r="T487" s="203">
        <f t="shared" si="86"/>
        <v>7380.9523809523807</v>
      </c>
      <c r="U487" s="16">
        <f>IF(U489=0,S490,IF(U489=1,(S489-S490)*U490+S490,IF(U489=2,(S488-S489)*U490+S489,IF(U489=3,(S487-S488)*U490+S488,S487))))</f>
        <v>2.2660238751147843</v>
      </c>
      <c r="V487" s="56">
        <v>14700</v>
      </c>
      <c r="W487" s="4">
        <v>2.0499999999999998</v>
      </c>
      <c r="X487" s="203">
        <f t="shared" si="87"/>
        <v>7170.7317073170734</v>
      </c>
      <c r="Y487" s="16">
        <f>IF(Y489=0,W490,IF(Y489=1,(W489-W490)*Y490+W490,IF(Y489=2,(W488-W489)*Y490+W489,IF(Y489=3,(W487-W488)*Y490+W488,W487))))</f>
        <v>2.0271857329273595</v>
      </c>
      <c r="Z487" s="56">
        <v>14000</v>
      </c>
      <c r="AA487" s="4">
        <v>1.95</v>
      </c>
      <c r="AB487" s="207">
        <f t="shared" si="88"/>
        <v>7179.4871794871797</v>
      </c>
      <c r="AC487" s="67">
        <f>IF(AC489=0,AA490,IF(AC489=1,(AA489-AA490)*AC490+AA490,IF(AC489=2,(AA488-AA489)*AC490+AA489,IF(AC489=3,(AA487-AA488)*AC490+AA488,AA487))))</f>
        <v>1.7960310172431386</v>
      </c>
      <c r="AE487" s="23"/>
      <c r="AF487" s="23"/>
      <c r="AG487" s="23"/>
      <c r="AH487" s="23"/>
      <c r="AI487" s="23"/>
      <c r="AJ487" s="23"/>
      <c r="AK487" s="23"/>
      <c r="AL487" s="23"/>
    </row>
    <row r="488" spans="1:40" x14ac:dyDescent="0.25">
      <c r="A488" s="186"/>
      <c r="B488" s="252"/>
      <c r="C488" s="13">
        <f>C$1/(21-E$1)*(C$451-B487)</f>
        <v>8608.2644628099169</v>
      </c>
      <c r="D488" s="32">
        <f>(C488/P$1)^(1/1.3)*50+C$451+$C$2/2+$N$2/100*5</f>
        <v>43.721389991951042</v>
      </c>
      <c r="E488" s="28" t="s">
        <v>22</v>
      </c>
      <c r="F488" s="5">
        <v>14000</v>
      </c>
      <c r="G488" s="91">
        <v>3.05</v>
      </c>
      <c r="H488" s="194">
        <f t="shared" si="89"/>
        <v>4590.1639344262294</v>
      </c>
      <c r="I488" s="76">
        <f>$C488/I487</f>
        <v>2517.0732866794888</v>
      </c>
      <c r="J488" s="57">
        <v>14000</v>
      </c>
      <c r="K488" s="6">
        <v>2.8</v>
      </c>
      <c r="L488" s="194">
        <f t="shared" si="84"/>
        <v>5000</v>
      </c>
      <c r="M488" s="76">
        <f>$C488/M487</f>
        <v>3153.1786074672045</v>
      </c>
      <c r="N488" s="57">
        <v>14000</v>
      </c>
      <c r="O488" s="6">
        <v>2.5499999999999998</v>
      </c>
      <c r="P488" s="194">
        <f t="shared" si="85"/>
        <v>5490.1960784313733</v>
      </c>
      <c r="Q488" s="76">
        <f>$C488/Q487</f>
        <v>3446.0271656220707</v>
      </c>
      <c r="R488" s="57">
        <v>14000</v>
      </c>
      <c r="S488" s="6">
        <v>2.2999999999999998</v>
      </c>
      <c r="T488" s="201">
        <f t="shared" si="86"/>
        <v>6086.9565217391309</v>
      </c>
      <c r="U488" s="76">
        <f>$C488/U487</f>
        <v>3798.8410260566516</v>
      </c>
      <c r="V488" s="57">
        <v>14000</v>
      </c>
      <c r="W488" s="6">
        <v>2.15</v>
      </c>
      <c r="X488" s="201">
        <f t="shared" si="87"/>
        <v>6511.6279069767443</v>
      </c>
      <c r="Y488" s="76">
        <f>$C488/Y487</f>
        <v>4246.411329256518</v>
      </c>
      <c r="Z488" s="57">
        <v>14000</v>
      </c>
      <c r="AA488" s="6">
        <v>1.95</v>
      </c>
      <c r="AB488" s="209">
        <f t="shared" si="88"/>
        <v>7179.4871794871797</v>
      </c>
      <c r="AC488" s="76">
        <f>$C488/AC487</f>
        <v>4792.9375273392443</v>
      </c>
      <c r="AL488" s="120">
        <f>C488</f>
        <v>8608.2644628099169</v>
      </c>
      <c r="AM488" s="120">
        <f>AL484-AL488</f>
        <v>307.4380165289258</v>
      </c>
      <c r="AN488" s="23">
        <f>AM488/AL484*100</f>
        <v>3.4482758620689675</v>
      </c>
    </row>
    <row r="489" spans="1:40" x14ac:dyDescent="0.25">
      <c r="A489" s="186"/>
      <c r="B489" s="252"/>
      <c r="C489" s="13"/>
      <c r="D489" s="39">
        <f>IF(AND(D488&lt;F$5,C488&lt;F490),C488/F490*100,IF(AND(D488&lt;J$5,C488&lt;J490),C488/(F490-((D488-F$5)/(J$5-F$5))*(F490-J490))*100,IF(AND(D488&lt;N$5,C488&lt;N490),C488/(J490-((D488-J$5)/(N$5-J$5))*(J490-N490))*100,IF(AND(D488&lt;R$5,C488&lt;R490),C488/(N490-((D488-N$5)/(R$5-N$5))*(N490-R490))*100,IF(AND(D488&lt;V$5,C492&lt;V490),C488/(R490-((D488-R$5)/(V$5-R$5))*(R490-V490))*100,100)))))</f>
        <v>100</v>
      </c>
      <c r="E489" s="28" t="s">
        <v>23</v>
      </c>
      <c r="F489" s="5">
        <v>11200</v>
      </c>
      <c r="G489" s="91">
        <v>3.25</v>
      </c>
      <c r="H489" s="194">
        <f t="shared" si="89"/>
        <v>3446.1538461538462</v>
      </c>
      <c r="I489" s="192">
        <f>IF($C488&gt;F488,3,IF($C488&gt;F489,2,IF($C488&gt;F490,1,0)))</f>
        <v>1</v>
      </c>
      <c r="J489" s="57">
        <v>11200</v>
      </c>
      <c r="K489" s="6">
        <v>3</v>
      </c>
      <c r="L489" s="194">
        <f t="shared" si="84"/>
        <v>3733.3333333333335</v>
      </c>
      <c r="M489" s="192">
        <f>IF($C488&gt;J488,3,IF($C488&gt;J489,2,IF($C488&gt;J490,1,0)))</f>
        <v>1</v>
      </c>
      <c r="N489" s="57">
        <v>11200</v>
      </c>
      <c r="O489" s="6">
        <v>2.75</v>
      </c>
      <c r="P489" s="194">
        <f t="shared" si="85"/>
        <v>4072.7272727272725</v>
      </c>
      <c r="Q489" s="192">
        <f>IF($C488&gt;N488,3,IF($C488&gt;N489,2,IF($C488&gt;N490,1,0)))</f>
        <v>1</v>
      </c>
      <c r="R489" s="57">
        <v>11200</v>
      </c>
      <c r="S489" s="6">
        <v>2.5</v>
      </c>
      <c r="T489" s="201">
        <f t="shared" si="86"/>
        <v>4480</v>
      </c>
      <c r="U489" s="192">
        <f>IF($C488&gt;R488,3,IF($C488&gt;R489,2,IF($C488&gt;R490,1,0)))</f>
        <v>1</v>
      </c>
      <c r="V489" s="57">
        <v>11200</v>
      </c>
      <c r="W489" s="6">
        <v>2.2999999999999998</v>
      </c>
      <c r="X489" s="201">
        <f t="shared" si="87"/>
        <v>4869.5652173913049</v>
      </c>
      <c r="Y489" s="192">
        <f>IF($C488&gt;V488,3,IF($C488&gt;V489,2,IF($C488&gt;V490,1,0)))</f>
        <v>1</v>
      </c>
      <c r="Z489" s="57">
        <v>11200</v>
      </c>
      <c r="AA489" s="6">
        <v>2.1</v>
      </c>
      <c r="AB489" s="209">
        <f t="shared" si="88"/>
        <v>5333.333333333333</v>
      </c>
      <c r="AC489" s="189">
        <f>IF($C488&gt;Z488,3,IF($C488&gt;Z489,2,IF($C488&gt;Z490,1,0)))</f>
        <v>1</v>
      </c>
      <c r="AL489" s="23"/>
    </row>
    <row r="490" spans="1:40" ht="15.75" thickBot="1" x14ac:dyDescent="0.3">
      <c r="A490" s="186"/>
      <c r="B490" s="253"/>
      <c r="C490" s="14"/>
      <c r="D490" s="33">
        <f>C488/D487</f>
        <v>3701.9191164625254</v>
      </c>
      <c r="E490" s="29" t="s">
        <v>7</v>
      </c>
      <c r="F490" s="7">
        <v>5100</v>
      </c>
      <c r="G490" s="93">
        <v>3.65</v>
      </c>
      <c r="H490" s="195">
        <f t="shared" si="89"/>
        <v>1397.2602739726028</v>
      </c>
      <c r="I490" s="191">
        <f>IF(I489=1,($C488-F490)/(F489-F490),IF(I489=2,($C488-F489)/(F488-F489),IF(I489=3,($C488-F488)/(F487-F488),0)))</f>
        <v>0.5751253217721175</v>
      </c>
      <c r="J490" s="58">
        <v>4000</v>
      </c>
      <c r="K490" s="8">
        <v>2.25</v>
      </c>
      <c r="L490" s="195">
        <f t="shared" si="84"/>
        <v>1777.7777777777778</v>
      </c>
      <c r="M490" s="191">
        <f>IF(M489=1,($C488-J490)/(J489-J490),IF(M489=2,($C488-J489)/(J488-J489),IF(M489=3,($C488-J488)/(J487-J488),0)))</f>
        <v>0.64003673094582181</v>
      </c>
      <c r="N490" s="58">
        <v>4000</v>
      </c>
      <c r="O490" s="8">
        <v>2.0499999999999998</v>
      </c>
      <c r="P490" s="195">
        <f t="shared" si="85"/>
        <v>1951.2195121951222</v>
      </c>
      <c r="Q490" s="191">
        <f>IF(Q489=1,($C488-N490)/(N489-N490),IF(Q489=2,($C488-N489)/(N488-N489),IF(Q489=3,($C488-N488)/(N487-N488),0)))</f>
        <v>0.64003673094582181</v>
      </c>
      <c r="R490" s="58">
        <v>4000</v>
      </c>
      <c r="S490" s="8">
        <v>1.85</v>
      </c>
      <c r="T490" s="204">
        <f t="shared" si="86"/>
        <v>2162.1621621621621</v>
      </c>
      <c r="U490" s="191">
        <f>IF(U489=1,($C488-R490)/(R489-R490),IF(U489=2,($C488-R489)/(R488-R489),IF(U489=3,($C488-R488)/(R487-R488),0)))</f>
        <v>0.64003673094582181</v>
      </c>
      <c r="V490" s="58">
        <v>3600</v>
      </c>
      <c r="W490" s="8">
        <v>1.5</v>
      </c>
      <c r="X490" s="195">
        <f t="shared" si="87"/>
        <v>2400</v>
      </c>
      <c r="Y490" s="191">
        <f>IF(Y489=1,($C488-V490)/(V489-V490),IF(Y489=2,($C488-V489)/(V488-V489),IF(Y489=3,($C488-V488)/(V487-V488),0)))</f>
        <v>0.65898216615919958</v>
      </c>
      <c r="Z490" s="58">
        <v>3100</v>
      </c>
      <c r="AA490" s="8">
        <v>1.1499999999999999</v>
      </c>
      <c r="AB490" s="211">
        <f t="shared" si="88"/>
        <v>2695.6521739130435</v>
      </c>
      <c r="AC490" s="191">
        <f>IF(AC489=1,($C488-Z490)/(Z489-Z490),IF(AC489=2,($C488-Z489)/(Z488-Z489),IF(AC489=3,($C488-Z488)/(Z487-Z488),0)))</f>
        <v>0.68003264972961941</v>
      </c>
      <c r="AL490" s="23"/>
    </row>
    <row r="491" spans="1:40" x14ac:dyDescent="0.25">
      <c r="A491" s="186"/>
      <c r="B491" s="251">
        <v>-6</v>
      </c>
      <c r="C491" s="34"/>
      <c r="D491" s="31">
        <f>IF(D492&gt;V$5,(1-(D492-V$5)/(Z$5-V$5))*(Y491-AC491)+AC491,IF(D492&gt;R$5,(1-(D492-R$5)/(V$5-R$5))*(U491-Y491)+Y491,IF(D492&gt;N$5,(1-(D492-N$5)/(R$5-N$5))*(Q491-U491)+U491,IF(D492&gt;J$5,(1-(D492-J$5)/(N$5-J$5))*(M491-Q491)+Q491,IF(D492&gt;F$5,(1-(D492-F$5)/(J$5-F$5))*(I491-M491)+M491,I491)))))</f>
        <v>2.38678575212744</v>
      </c>
      <c r="E491" s="27" t="s">
        <v>6</v>
      </c>
      <c r="F491" s="95">
        <f>(F$523-F$487)/9+F487</f>
        <v>16144.444444444445</v>
      </c>
      <c r="G491" s="143">
        <f>(G$523-G$487)/9+G487</f>
        <v>2.7611111111111111</v>
      </c>
      <c r="H491" s="193">
        <f t="shared" si="89"/>
        <v>5847.082494969819</v>
      </c>
      <c r="I491" s="16">
        <f>IF(I493=0,G494,IF(I493=1,(G493-G494)*I494+G494,IF(I493=2,(G492-G493)*I494+G493,IF(I493=3,(G491-G492)*I494+G492,G491))))</f>
        <v>3.4942955625776482</v>
      </c>
      <c r="J491" s="147">
        <f>(J$523-J$487)/9+J487</f>
        <v>15944.444444444445</v>
      </c>
      <c r="K491" s="143">
        <f>(K$523-K$487)/9+K487</f>
        <v>2.5555555555555554</v>
      </c>
      <c r="L491" s="193">
        <f t="shared" si="84"/>
        <v>6239.1304347826099</v>
      </c>
      <c r="M491" s="16">
        <f>IF(M493=0,K494,IF(M493=1,(K493-K494)*M494+K494,IF(M493=2,(K492-K493)*M494+K493,IF(M493=3,(K491-K492)*M494+K492,K491))))</f>
        <v>2.7827451048230265</v>
      </c>
      <c r="N491" s="147">
        <f>(N$523-N$487)/9+N487</f>
        <v>15733.333333333334</v>
      </c>
      <c r="O491" s="143">
        <f>(O$523-O$487)/9+O487</f>
        <v>2.3499999999999996</v>
      </c>
      <c r="P491" s="193">
        <f t="shared" si="85"/>
        <v>6695.0354609929091</v>
      </c>
      <c r="Q491" s="16">
        <f>IF(Q493=0,O494,IF(Q493=1,(O493-O494)*Q494+O494,IF(Q493=2,(O492-O493)*Q494+O493,IF(Q493=3,(O491-O492)*Q494+O492,O491))))</f>
        <v>2.5389010656845006</v>
      </c>
      <c r="R491" s="147">
        <f>(R$523-R$487)/9+R487</f>
        <v>15533.333333333334</v>
      </c>
      <c r="S491" s="143">
        <f>(S$523-S$487)/9+S487</f>
        <v>2.1444444444444444</v>
      </c>
      <c r="T491" s="203">
        <f t="shared" si="86"/>
        <v>7243.5233160621765</v>
      </c>
      <c r="U491" s="16">
        <f>IF(U493=0,S494,IF(U493=1,(S493-S494)*U494+S494,IF(U493=2,(S492-S493)*U494+S493,IF(U493=3,(S491-S492)*U494+S492,S491))))</f>
        <v>2.2931228979920224</v>
      </c>
      <c r="V491" s="147">
        <f>(V$523-V$487)/9+V487</f>
        <v>14744.444444444445</v>
      </c>
      <c r="W491" s="143">
        <f>(W$523-W$487)/9+W487</f>
        <v>2.0944444444444441</v>
      </c>
      <c r="X491" s="193">
        <f t="shared" si="87"/>
        <v>7039.7877984084898</v>
      </c>
      <c r="Y491" s="16">
        <f>IF(Y493=0,W494,IF(Y493=1,(W493-W494)*Y494+W494,IF(Y493=2,(W492-W493)*Y494+W493,IF(Y493=3,(W491-W492)*Y494+W492,W491))))</f>
        <v>2.0486217828491218</v>
      </c>
      <c r="Z491" s="147">
        <f>(Z$523-Z$487)/9+Z487</f>
        <v>14033.333333333334</v>
      </c>
      <c r="AA491" s="143">
        <f>(AA$523-AA$487)/9+AA487</f>
        <v>1.9944444444444445</v>
      </c>
      <c r="AB491" s="207">
        <f t="shared" si="88"/>
        <v>7036.2116991643452</v>
      </c>
      <c r="AC491" s="67">
        <f>IF(AC493=0,AA494,IF(AC493=1,(AA493-AA494)*AC494+AA494,IF(AC493=2,(AA492-AA493)*AC494+AA493,IF(AC493=3,(AA491-AA492)*AC494+AA492,AA491))))</f>
        <v>1.8075152120606663</v>
      </c>
      <c r="AE491" s="23"/>
      <c r="AF491" s="23"/>
      <c r="AG491" s="23"/>
      <c r="AH491" s="23"/>
      <c r="AI491" s="23"/>
      <c r="AJ491" s="23"/>
      <c r="AK491" s="23"/>
      <c r="AL491" s="23"/>
    </row>
    <row r="492" spans="1:40" x14ac:dyDescent="0.25">
      <c r="A492" s="186"/>
      <c r="B492" s="252"/>
      <c r="C492" s="13">
        <f>C$1/(21-E$1)*(C$451-B491)</f>
        <v>8300.8264462809911</v>
      </c>
      <c r="D492" s="32">
        <f>(C492/P$1)^(1/1.3)*50+C$451+$C$2/2+$N$2/100*5</f>
        <v>43.094565212712261</v>
      </c>
      <c r="E492" s="28" t="s">
        <v>22</v>
      </c>
      <c r="F492" s="5">
        <v>14000</v>
      </c>
      <c r="G492" s="140">
        <f>(G$524-G$488)/9+G488</f>
        <v>3.0888888888888886</v>
      </c>
      <c r="H492" s="194">
        <f t="shared" si="89"/>
        <v>4532.3741007194249</v>
      </c>
      <c r="I492" s="76">
        <f>$C492/I491</f>
        <v>2375.5364415017298</v>
      </c>
      <c r="J492" s="57">
        <v>14000</v>
      </c>
      <c r="K492" s="140">
        <f>(K$524-K$488)/9+K488</f>
        <v>2.8388888888888886</v>
      </c>
      <c r="L492" s="194">
        <f t="shared" si="84"/>
        <v>4931.5068493150693</v>
      </c>
      <c r="M492" s="76">
        <f>$C492/M491</f>
        <v>2982.9632731701081</v>
      </c>
      <c r="N492" s="57">
        <v>14000</v>
      </c>
      <c r="O492" s="140">
        <f>(O$524-O$488)/9+O488</f>
        <v>2.5888888888888886</v>
      </c>
      <c r="P492" s="194">
        <f t="shared" si="85"/>
        <v>5407.7253218884125</v>
      </c>
      <c r="Q492" s="76">
        <f>$C492/Q491</f>
        <v>3269.456442582195</v>
      </c>
      <c r="R492" s="57">
        <v>14000</v>
      </c>
      <c r="S492" s="140">
        <f>(S$524-S$488)/9+S488</f>
        <v>2.3388888888888886</v>
      </c>
      <c r="T492" s="201">
        <f t="shared" si="86"/>
        <v>5985.7482185273166</v>
      </c>
      <c r="U492" s="76">
        <f>$C492/U491</f>
        <v>3619.8785741268493</v>
      </c>
      <c r="V492" s="57">
        <v>14000</v>
      </c>
      <c r="W492" s="140">
        <f>(W$524-W$488)/9+W488</f>
        <v>2.1944444444444442</v>
      </c>
      <c r="X492" s="201">
        <f t="shared" si="87"/>
        <v>6379.7468354430384</v>
      </c>
      <c r="Y492" s="76">
        <f>$C492/Y491</f>
        <v>4051.9077341531597</v>
      </c>
      <c r="Z492" s="57">
        <v>14000</v>
      </c>
      <c r="AA492" s="140">
        <f>(AA$524-AA$488)/9+AA488</f>
        <v>2</v>
      </c>
      <c r="AB492" s="209">
        <f t="shared" si="88"/>
        <v>7000</v>
      </c>
      <c r="AC492" s="76">
        <f>$C492/AC491</f>
        <v>4592.3964517109616</v>
      </c>
      <c r="AL492" s="120">
        <f>C492</f>
        <v>8300.8264462809911</v>
      </c>
      <c r="AM492" s="120">
        <f>AL488-AL492</f>
        <v>307.4380165289258</v>
      </c>
      <c r="AN492" s="23">
        <f>AM492/AL488*100</f>
        <v>3.5714285714285738</v>
      </c>
    </row>
    <row r="493" spans="1:40" x14ac:dyDescent="0.25">
      <c r="A493" s="186"/>
      <c r="B493" s="252"/>
      <c r="C493" s="13"/>
      <c r="D493" s="39">
        <f>IF(AND(D492&lt;F$5,C492&lt;F494),C492/F494*100,IF(AND(D492&lt;J$5,C492&lt;J494),C492/(F494-((D492-F$5)/(J$5-F$5))*(F494-J494))*100,IF(AND(D492&lt;N$5,C492&lt;N494),C492/(J494-((D492-J$5)/(N$5-J$5))*(J494-N494))*100,IF(AND(D492&lt;R$5,C492&lt;R494),C492/(N494-((D492-N$5)/(R$5-N$5))*(N494-R494))*100,IF(AND(D492&lt;V$5,C496&lt;V494),C492/(R494-((D492-R$5)/(V$5-R$5))*(R494-V494))*100,100)))))</f>
        <v>100</v>
      </c>
      <c r="E493" s="28" t="s">
        <v>23</v>
      </c>
      <c r="F493" s="5">
        <v>11200</v>
      </c>
      <c r="G493" s="140">
        <f>(G$525-G$489)/9+G489</f>
        <v>3.2944444444444443</v>
      </c>
      <c r="H493" s="194">
        <f t="shared" si="89"/>
        <v>3399.6627318718383</v>
      </c>
      <c r="I493" s="190">
        <f>IF($C492&gt;F492,3,IF($C492&gt;F493,2,IF($C492&gt;F494,1,0)))</f>
        <v>1</v>
      </c>
      <c r="J493" s="57">
        <v>11200</v>
      </c>
      <c r="K493" s="140">
        <f>(K$525-K$489)/9+K489</f>
        <v>3.0444444444444443</v>
      </c>
      <c r="L493" s="194">
        <f t="shared" si="84"/>
        <v>3678.8321167883214</v>
      </c>
      <c r="M493" s="190">
        <f>IF($C492&gt;J492,3,IF($C492&gt;J493,2,IF($C492&gt;J494,1,0)))</f>
        <v>1</v>
      </c>
      <c r="N493" s="57">
        <v>11200</v>
      </c>
      <c r="O493" s="140">
        <f>(O$525-O$489)/9+O489</f>
        <v>2.7944444444444443</v>
      </c>
      <c r="P493" s="194">
        <f t="shared" si="85"/>
        <v>4007.9522862823064</v>
      </c>
      <c r="Q493" s="190">
        <f>IF($C492&gt;N492,3,IF($C492&gt;N493,2,IF($C492&gt;N494,1,0)))</f>
        <v>1</v>
      </c>
      <c r="R493" s="57">
        <v>11200</v>
      </c>
      <c r="S493" s="140">
        <f>(S$525-S$489)/9+S489</f>
        <v>2.5444444444444443</v>
      </c>
      <c r="T493" s="201">
        <f t="shared" si="86"/>
        <v>4401.7467248908297</v>
      </c>
      <c r="U493" s="190">
        <f>IF($C492&gt;R492,3,IF($C492&gt;R493,2,IF($C492&gt;R494,1,0)))</f>
        <v>1</v>
      </c>
      <c r="V493" s="57">
        <v>11200</v>
      </c>
      <c r="W493" s="140">
        <f>(W$525-W$489)/9+W489</f>
        <v>2.3499999999999996</v>
      </c>
      <c r="X493" s="201">
        <f t="shared" si="87"/>
        <v>4765.9574468085111</v>
      </c>
      <c r="Y493" s="190">
        <f>IF($C492&gt;V492,3,IF($C492&gt;V493,2,IF($C492&gt;V494,1,0)))</f>
        <v>1</v>
      </c>
      <c r="Z493" s="57">
        <v>11200</v>
      </c>
      <c r="AA493" s="140">
        <f>(AA$525-AA$489)/9+AA489</f>
        <v>2.15</v>
      </c>
      <c r="AB493" s="209">
        <f t="shared" si="88"/>
        <v>5209.302325581396</v>
      </c>
      <c r="AC493" s="189">
        <f>IF($C492&gt;Z492,3,IF($C492&gt;Z493,2,IF($C492&gt;Z494,1,0)))</f>
        <v>1</v>
      </c>
      <c r="AL493" s="23"/>
    </row>
    <row r="494" spans="1:40" ht="15.75" thickBot="1" x14ac:dyDescent="0.3">
      <c r="A494" s="186"/>
      <c r="B494" s="253"/>
      <c r="C494" s="35"/>
      <c r="D494" s="33">
        <f>C492/D491</f>
        <v>3477.8263775381279</v>
      </c>
      <c r="E494" s="29" t="s">
        <v>7</v>
      </c>
      <c r="F494" s="158">
        <f>(F$526-F$490)/9+F490</f>
        <v>5155.5555555555557</v>
      </c>
      <c r="G494" s="144">
        <f>(G$526-G$490)/9+G490</f>
        <v>3.7111111111111112</v>
      </c>
      <c r="H494" s="195">
        <f t="shared" si="89"/>
        <v>1389.2215568862275</v>
      </c>
      <c r="I494" s="191">
        <f>IF(I493=1,($C492-F494)/(F493-F494),IF(I493=2,($C492-F493)/(F492-F493),IF(I493=3,($C492-F492)/(F491-F492),0)))</f>
        <v>0.52035731648031103</v>
      </c>
      <c r="J494" s="148">
        <f>(J$526-J$490)/9+J490</f>
        <v>4122.2222222222226</v>
      </c>
      <c r="K494" s="144">
        <f>(K$526-K$490)/9+K490</f>
        <v>2.4055555555555554</v>
      </c>
      <c r="L494" s="195">
        <f t="shared" si="84"/>
        <v>1713.6258660508086</v>
      </c>
      <c r="M494" s="191">
        <f>IF(M493=1,($C492-J494)/(J493-J494),IF(M493=2,($C492-J493)/(J492-J493),IF(M493=3,($C492-J492)/(J491-J492),0)))</f>
        <v>0.59038364233169416</v>
      </c>
      <c r="N494" s="148">
        <f>(N$526-N$490)/9+N490</f>
        <v>4077.7777777777778</v>
      </c>
      <c r="O494" s="144">
        <f>(O$526-O$490)/9+O490</f>
        <v>2.1666666666666665</v>
      </c>
      <c r="P494" s="195">
        <f t="shared" si="85"/>
        <v>1882.0512820512822</v>
      </c>
      <c r="Q494" s="191">
        <f>IF(Q493=1,($C492-N494)/(N493-N494),IF(Q493=2,($C492-N493)/(N492-N493),IF(Q493=3,($C492-N492)/(N491-N492),0)))</f>
        <v>0.59293975064787707</v>
      </c>
      <c r="R494" s="148">
        <f>(R$526-R$490)/9+R490</f>
        <v>4022.2222222222222</v>
      </c>
      <c r="S494" s="144">
        <f>(S$526-S$490)/9+S490</f>
        <v>1.9222222222222223</v>
      </c>
      <c r="T494" s="204">
        <f t="shared" si="86"/>
        <v>2092.4855491329481</v>
      </c>
      <c r="U494" s="191">
        <f>IF(U493=1,($C492-R494)/(R493-R494),IF(U493=2,($C492-R493)/(R492-R493),IF(U493=3,($C492-R492)/(R491-R492),0)))</f>
        <v>0.59609037177289348</v>
      </c>
      <c r="V494" s="148">
        <f>(V$526-V$490)/9+V490</f>
        <v>3611.1111111111113</v>
      </c>
      <c r="W494" s="144">
        <f>(W$526-W$490)/9+W490</f>
        <v>1.5611111111111111</v>
      </c>
      <c r="X494" s="204">
        <f t="shared" si="87"/>
        <v>2313.1672597864772</v>
      </c>
      <c r="Y494" s="191">
        <f>IF(Y493=1,($C492-V494)/(V493-V494),IF(Y493=2,($C492-V493)/(V492-V493),IF(Y493=3,($C492-V492)/(V491-V492),0)))</f>
        <v>0.61797127403409835</v>
      </c>
      <c r="Z494" s="148">
        <f>(Z$526-Z$490)/9+Z490</f>
        <v>3111.1111111111113</v>
      </c>
      <c r="AA494" s="144">
        <f>(AA$526-AA$490)/9+AA490</f>
        <v>1.1944444444444444</v>
      </c>
      <c r="AB494" s="211">
        <f t="shared" si="88"/>
        <v>2604.651162790698</v>
      </c>
      <c r="AC494" s="191">
        <f>IF(AC493=1,($C492-Z494)/(Z493-Z494),IF(AC493=2,($C492-Z493)/(Z492-Z493),IF(AC493=3,($C492-Z492)/(Z491-Z492),0)))</f>
        <v>0.64158568704023244</v>
      </c>
      <c r="AL494" s="23"/>
    </row>
    <row r="495" spans="1:40" x14ac:dyDescent="0.25">
      <c r="A495" s="186"/>
      <c r="B495" s="251">
        <v>-5</v>
      </c>
      <c r="C495" s="25"/>
      <c r="D495" s="31">
        <f>IF(D496&gt;V$5,(1-(D496-V$5)/(Z$5-V$5))*(Y495-AC495)+AC495,IF(D496&gt;R$5,(1-(D496-R$5)/(V$5-R$5))*(U495-Y495)+Y495,IF(D496&gt;N$5,(1-(D496-N$5)/(R$5-N$5))*(Q495-U495)+U495,IF(D496&gt;J$5,(1-(D496-J$5)/(N$5-J$5))*(M495-Q495)+Q495,IF(D496&gt;F$5,(1-(D496-F$5)/(J$5-F$5))*(I495-M495)+M495,I495)))))</f>
        <v>2.4562350377483244</v>
      </c>
      <c r="E495" s="27" t="s">
        <v>6</v>
      </c>
      <c r="F495" s="95">
        <f>(F$523-F$487)/9+F491</f>
        <v>16188.888888888891</v>
      </c>
      <c r="G495" s="143">
        <f>(G$523-G$487)/9+G491</f>
        <v>2.822222222222222</v>
      </c>
      <c r="H495" s="193">
        <f t="shared" si="89"/>
        <v>5736.2204724409457</v>
      </c>
      <c r="I495" s="16">
        <f>IF(I497=0,G498,IF(I497=1,(G497-G498)*I498+G498,IF(I497=2,(G496-G497)*I498+G497,IF(I497=3,(G495-G496)*I498+G496,G495))))</f>
        <v>3.5709071657713927</v>
      </c>
      <c r="J495" s="147">
        <f>(J$523-J$487)/9+J491</f>
        <v>15988.888888888891</v>
      </c>
      <c r="K495" s="143">
        <f>(K$523-K$487)/9+K491</f>
        <v>2.6111111111111107</v>
      </c>
      <c r="L495" s="193">
        <f t="shared" si="84"/>
        <v>6123.4042553191503</v>
      </c>
      <c r="M495" s="16">
        <f>IF(M497=0,K498,IF(M497=1,(K497-K498)*M498+K498,IF(M497=2,(K496-K497)*M498+K497,IF(M497=3,(K495-K496)*M498+K496,K495))))</f>
        <v>2.8455757106352513</v>
      </c>
      <c r="N495" s="147">
        <f>(N$523-N$487)/9+N491</f>
        <v>15766.666666666668</v>
      </c>
      <c r="O495" s="143">
        <f>(O$523-O$487)/9+O491</f>
        <v>2.3999999999999995</v>
      </c>
      <c r="P495" s="193">
        <f t="shared" si="85"/>
        <v>6569.4444444444462</v>
      </c>
      <c r="Q495" s="16">
        <f>IF(Q497=0,O498,IF(Q497=1,(O497-O498)*Q498+O498,IF(Q497=2,(O496-O497)*Q498+O497,IF(Q497=3,(O495-O496)*Q498+O496,O495))))</f>
        <v>2.5860015410775374</v>
      </c>
      <c r="R495" s="147">
        <f>(R$523-R$487)/9+R491</f>
        <v>15566.666666666668</v>
      </c>
      <c r="S495" s="143">
        <f>(S$523-S$487)/9+S491</f>
        <v>2.1888888888888887</v>
      </c>
      <c r="T495" s="203">
        <f t="shared" si="86"/>
        <v>7111.6751269035549</v>
      </c>
      <c r="U495" s="16">
        <f>IF(U497=0,S498,IF(U497=1,(S497-S498)*U498+S498,IF(U497=2,(S496-S497)*U498+S497,IF(U497=3,(S495-S496)*U498+S496,S495))))</f>
        <v>2.3225011264536954</v>
      </c>
      <c r="V495" s="147">
        <f>(V$523-V$487)/9+V491</f>
        <v>14788.888888888891</v>
      </c>
      <c r="W495" s="143">
        <f>(W$523-W$487)/9+W491</f>
        <v>2.1388888888888884</v>
      </c>
      <c r="X495" s="203">
        <f t="shared" si="87"/>
        <v>6914.2857142857165</v>
      </c>
      <c r="Y495" s="16">
        <f>IF(Y497=0,W498,IF(Y497=1,(W497-W498)*Y498+W498,IF(Y497=2,(W496-W497)*Y498+W497,IF(Y497=3,(W495-W496)*Y498+W496,W495))))</f>
        <v>2.0708756452824697</v>
      </c>
      <c r="Z495" s="147">
        <f>(Z$523-Z$487)/9+Z491</f>
        <v>14066.666666666668</v>
      </c>
      <c r="AA495" s="143">
        <f>(AA$523-AA$487)/9+AA491</f>
        <v>2.0388888888888888</v>
      </c>
      <c r="AB495" s="207">
        <f t="shared" si="88"/>
        <v>6899.1825613079027</v>
      </c>
      <c r="AC495" s="67">
        <f>IF(AC497=0,AA498,IF(AC497=1,(AA497-AA498)*AC498+AA498,IF(AC497=2,(AA496-AA497)*AC498+AA497,IF(AC497=3,(AA495-AA496)*AC498+AA496,AA495))))</f>
        <v>1.8184705628246953</v>
      </c>
      <c r="AE495" s="23"/>
      <c r="AF495" s="23"/>
      <c r="AG495" s="23"/>
      <c r="AH495" s="23"/>
      <c r="AI495" s="23"/>
      <c r="AJ495" s="23"/>
      <c r="AK495" s="23"/>
      <c r="AL495" s="23"/>
    </row>
    <row r="496" spans="1:40" x14ac:dyDescent="0.25">
      <c r="A496" s="186"/>
      <c r="B496" s="252"/>
      <c r="C496" s="13">
        <f>C$1/(21-E$1)*(C$451-B495)</f>
        <v>7993.3884297520663</v>
      </c>
      <c r="D496" s="32">
        <f>(C496/P$1)^(1/1.3)*50+C$451+$C$2/2+$N$2/100*5</f>
        <v>42.462358617432542</v>
      </c>
      <c r="E496" s="28" t="s">
        <v>22</v>
      </c>
      <c r="F496" s="5">
        <v>14000</v>
      </c>
      <c r="G496" s="140">
        <f>(G$524-G$488)/9+G492</f>
        <v>3.1277777777777773</v>
      </c>
      <c r="H496" s="194">
        <f t="shared" si="89"/>
        <v>4476.0213143872124</v>
      </c>
      <c r="I496" s="76">
        <f>$C496/I495</f>
        <v>2238.4755634007984</v>
      </c>
      <c r="J496" s="57">
        <v>14000</v>
      </c>
      <c r="K496" s="140">
        <f>(K$524-K$488)/9+K492</f>
        <v>2.8777777777777773</v>
      </c>
      <c r="L496" s="194">
        <f t="shared" si="84"/>
        <v>4864.8648648648659</v>
      </c>
      <c r="M496" s="76">
        <f>$C496/M495</f>
        <v>2809.0584270441386</v>
      </c>
      <c r="N496" s="57">
        <v>14000</v>
      </c>
      <c r="O496" s="140">
        <f>(O$524-O$488)/9+O492</f>
        <v>2.6277777777777773</v>
      </c>
      <c r="P496" s="194">
        <f t="shared" si="85"/>
        <v>5327.6955602537009</v>
      </c>
      <c r="Q496" s="76">
        <f>$C496/Q495</f>
        <v>3091.0222993994712</v>
      </c>
      <c r="R496" s="57">
        <v>14000</v>
      </c>
      <c r="S496" s="140">
        <f>(S$524-S$488)/9+S492</f>
        <v>2.3777777777777773</v>
      </c>
      <c r="T496" s="201">
        <f t="shared" si="86"/>
        <v>5887.8504672897207</v>
      </c>
      <c r="U496" s="76">
        <f>$C496/U495</f>
        <v>3441.7156309230463</v>
      </c>
      <c r="V496" s="57">
        <v>14000</v>
      </c>
      <c r="W496" s="140">
        <f>(W$524-W$488)/9+W492</f>
        <v>2.2388888888888885</v>
      </c>
      <c r="X496" s="201">
        <f t="shared" si="87"/>
        <v>6253.101736972706</v>
      </c>
      <c r="Y496" s="76">
        <f>$C496/Y495</f>
        <v>3859.9074975657263</v>
      </c>
      <c r="Z496" s="57">
        <v>14000</v>
      </c>
      <c r="AA496" s="140">
        <f>(AA$524-AA$488)/9+AA492</f>
        <v>2.0499999999999998</v>
      </c>
      <c r="AB496" s="209">
        <f t="shared" si="88"/>
        <v>6829.2682926829275</v>
      </c>
      <c r="AC496" s="76">
        <f>$C496/AC495</f>
        <v>4395.6655626779302</v>
      </c>
      <c r="AL496" s="120">
        <f>C496</f>
        <v>7993.3884297520663</v>
      </c>
      <c r="AM496" s="120">
        <f>AL492-AL496</f>
        <v>307.43801652892489</v>
      </c>
      <c r="AN496" s="23">
        <f>AM496/AL492*100</f>
        <v>3.7037037037036953</v>
      </c>
    </row>
    <row r="497" spans="1:40" x14ac:dyDescent="0.25">
      <c r="A497" s="186"/>
      <c r="B497" s="252"/>
      <c r="C497" s="13"/>
      <c r="D497" s="39">
        <f>IF(AND(D496&lt;F$5,C496&lt;F498),C496/F498*100,IF(AND(D496&lt;J$5,C496&lt;J498),C496/(F498-((D496-F$5)/(J$5-F$5))*(F498-J498))*100,IF(AND(D496&lt;N$5,C496&lt;N498),C496/(J498-((D496-J$5)/(N$5-J$5))*(J498-N498))*100,IF(AND(D496&lt;R$5,C496&lt;R498),C496/(N498-((D496-N$5)/(R$5-N$5))*(N498-R498))*100,IF(AND(D496&lt;V$5,C500&lt;V498),C496/(R498-((D496-R$5)/(V$5-R$5))*(R498-V498))*100,100)))))</f>
        <v>100</v>
      </c>
      <c r="E497" s="28" t="s">
        <v>23</v>
      </c>
      <c r="F497" s="5">
        <v>11200</v>
      </c>
      <c r="G497" s="140">
        <f>(G$525-G$489)/9+G493</f>
        <v>3.3388888888888886</v>
      </c>
      <c r="H497" s="194">
        <f t="shared" si="89"/>
        <v>3354.409317803661</v>
      </c>
      <c r="I497" s="190">
        <f>IF($C496&gt;F496,3,IF($C496&gt;F497,2,IF($C496&gt;F498,1,0)))</f>
        <v>1</v>
      </c>
      <c r="J497" s="57">
        <v>11200</v>
      </c>
      <c r="K497" s="140">
        <f>(K$525-K$489)/9+K493</f>
        <v>3.0888888888888886</v>
      </c>
      <c r="L497" s="194">
        <f t="shared" si="84"/>
        <v>3625.8992805755402</v>
      </c>
      <c r="M497" s="190">
        <f>IF($C496&gt;J496,3,IF($C496&gt;J497,2,IF($C496&gt;J498,1,0)))</f>
        <v>1</v>
      </c>
      <c r="N497" s="57">
        <v>11200</v>
      </c>
      <c r="O497" s="140">
        <f>(O$525-O$489)/9+O493</f>
        <v>2.8388888888888886</v>
      </c>
      <c r="P497" s="194">
        <f t="shared" si="85"/>
        <v>3945.2054794520554</v>
      </c>
      <c r="Q497" s="190">
        <f>IF($C496&gt;N496,3,IF($C496&gt;N497,2,IF($C496&gt;N498,1,0)))</f>
        <v>1</v>
      </c>
      <c r="R497" s="57">
        <v>11200</v>
      </c>
      <c r="S497" s="140">
        <f>(S$525-S$489)/9+S493</f>
        <v>2.5888888888888886</v>
      </c>
      <c r="T497" s="201">
        <f t="shared" si="86"/>
        <v>4326.1802575107304</v>
      </c>
      <c r="U497" s="190">
        <f>IF($C496&gt;R496,3,IF($C496&gt;R497,2,IF($C496&gt;R498,1,0)))</f>
        <v>1</v>
      </c>
      <c r="V497" s="57">
        <v>11200</v>
      </c>
      <c r="W497" s="140">
        <f>(W$525-W$489)/9+W493</f>
        <v>2.3999999999999995</v>
      </c>
      <c r="X497" s="201">
        <f t="shared" si="87"/>
        <v>4666.6666666666679</v>
      </c>
      <c r="Y497" s="190">
        <f>IF($C496&gt;V496,3,IF($C496&gt;V497,2,IF($C496&gt;V498,1,0)))</f>
        <v>1</v>
      </c>
      <c r="Z497" s="57">
        <v>11200</v>
      </c>
      <c r="AA497" s="140">
        <f>(AA$525-AA$489)/9+AA493</f>
        <v>2.1999999999999997</v>
      </c>
      <c r="AB497" s="209">
        <f t="shared" si="88"/>
        <v>5090.9090909090919</v>
      </c>
      <c r="AC497" s="189">
        <f>IF($C496&gt;Z496,3,IF($C496&gt;Z497,2,IF($C496&gt;Z498,1,0)))</f>
        <v>1</v>
      </c>
      <c r="AL497" s="23"/>
    </row>
    <row r="498" spans="1:40" ht="15.75" thickBot="1" x14ac:dyDescent="0.3">
      <c r="A498" s="186"/>
      <c r="B498" s="253"/>
      <c r="C498" s="14"/>
      <c r="D498" s="33">
        <f>C496/D495</f>
        <v>3254.325545766887</v>
      </c>
      <c r="E498" s="29" t="s">
        <v>7</v>
      </c>
      <c r="F498" s="158">
        <f>(F$526-F$490)/9+F494</f>
        <v>5211.1111111111113</v>
      </c>
      <c r="G498" s="144">
        <f>(G$526-G$490)/9+G494</f>
        <v>3.7722222222222226</v>
      </c>
      <c r="H498" s="195">
        <f t="shared" si="89"/>
        <v>1381.443298969072</v>
      </c>
      <c r="I498" s="191">
        <f>IF(I497=1,($C496-F498)/(F497-F498),IF(I497=2,($C496-F497)/(F496-F497),IF(I497=3,($C496-F496)/(F495-F496),0)))</f>
        <v>0.46457320719422257</v>
      </c>
      <c r="J498" s="148">
        <f>(J$526-J$490)/9+J494</f>
        <v>4244.4444444444453</v>
      </c>
      <c r="K498" s="144">
        <f>(K$526-K$490)/9+K494</f>
        <v>2.5611111111111109</v>
      </c>
      <c r="L498" s="195">
        <f t="shared" si="84"/>
        <v>1657.2668112798269</v>
      </c>
      <c r="M498" s="191">
        <f>IF(M497=1,($C496-J498)/(J497-J498),IF(M497=2,($C496-J497)/(J496-J497),IF(M497=3,($C496-J496)/(J495-J496),0)))</f>
        <v>0.53898555699310846</v>
      </c>
      <c r="N498" s="148">
        <f>(N$526-N$490)/9+N494</f>
        <v>4155.5555555555557</v>
      </c>
      <c r="O498" s="144">
        <f>(O$526-O$490)/9+O494</f>
        <v>2.2833333333333332</v>
      </c>
      <c r="P498" s="195">
        <f t="shared" si="85"/>
        <v>1819.9513381995134</v>
      </c>
      <c r="Q498" s="191">
        <f>IF(Q497=1,($C496-N498)/(N497-N498),IF(Q497=2,($C496-N497)/(N496-N497),IF(Q497=3,($C496-N496)/(N495-N496),0)))</f>
        <v>0.54480277393956777</v>
      </c>
      <c r="R498" s="148">
        <f>(R$526-R$490)/9+R494</f>
        <v>4044.4444444444443</v>
      </c>
      <c r="S498" s="144">
        <f>(S$526-S$490)/9+S494</f>
        <v>1.9944444444444445</v>
      </c>
      <c r="T498" s="204">
        <f t="shared" si="86"/>
        <v>2027.8551532033425</v>
      </c>
      <c r="U498" s="191">
        <f>IF(U497=1,($C496-R498)/(R497-R498),IF(U497=2,($C496-R497)/(R496-R497),IF(U497=3,($C496-R496)/(R495-R496),0)))</f>
        <v>0.55187105384733848</v>
      </c>
      <c r="V498" s="148">
        <f>(V$526-V$490)/9+V494</f>
        <v>3622.2222222222226</v>
      </c>
      <c r="W498" s="144">
        <f>(W$526-W$490)/9+W494</f>
        <v>1.6222222222222222</v>
      </c>
      <c r="X498" s="204">
        <f t="shared" si="87"/>
        <v>2232.8767123287676</v>
      </c>
      <c r="Y498" s="191">
        <f>IF(Y497=1,($C496-V498)/(V497-V498),IF(Y497=2,($C496-V497)/(V496-V497),IF(Y497=3,($C496-V496)/(V495-V496),0)))</f>
        <v>0.57684011536317592</v>
      </c>
      <c r="Z498" s="148">
        <f>(Z$526-Z$490)/9+Z494</f>
        <v>3122.2222222222226</v>
      </c>
      <c r="AA498" s="144">
        <f>(AA$526-AA$490)/9+AA494</f>
        <v>1.2388888888888889</v>
      </c>
      <c r="AB498" s="211">
        <f t="shared" si="88"/>
        <v>2520.1793721973095</v>
      </c>
      <c r="AC498" s="191">
        <f>IF(AC497=1,($C496-Z498)/(Z497-Z498),IF(AC497=2,($C496-Z497)/(Z496-Z497),IF(AC497=3,($C496-Z496)/(Z495-Z496),0)))</f>
        <v>0.60303295554014569</v>
      </c>
      <c r="AL498" s="23"/>
    </row>
    <row r="499" spans="1:40" x14ac:dyDescent="0.25">
      <c r="A499" s="186"/>
      <c r="B499" s="251">
        <v>-4</v>
      </c>
      <c r="C499" s="34"/>
      <c r="D499" s="31">
        <f>IF(D500&gt;V$5,(1-(D500-V$5)/(Z$5-V$5))*(Y499-AC499)+AC499,IF(D500&gt;R$5,(1-(D500-R$5)/(V$5-R$5))*(U499-Y499)+Y499,IF(D500&gt;N$5,(1-(D500-N$5)/(R$5-N$5))*(Q499-U499)+U499,IF(D500&gt;J$5,(1-(D500-J$5)/(N$5-J$5))*(M499-Q499)+Q499,IF(D500&gt;F$5,(1-(D500-F$5)/(J$5-F$5))*(I499-M499)+M499,I499)))))</f>
        <v>2.5354085033989024</v>
      </c>
      <c r="E499" s="27" t="s">
        <v>6</v>
      </c>
      <c r="F499" s="95">
        <f>(F$523-F$487)/9+F495</f>
        <v>16233.333333333336</v>
      </c>
      <c r="G499" s="143">
        <f>(G$523-G$487)/9+G495</f>
        <v>2.8833333333333329</v>
      </c>
      <c r="H499" s="193">
        <f t="shared" si="89"/>
        <v>5630.0578034682103</v>
      </c>
      <c r="I499" s="16">
        <f>IF(I501=0,G502,IF(I501=1,(G501-G502)*I502+G502,IF(I501=2,(G500-G501)*I502+G501,IF(I501=3,(G499-G500)*I502+G500,G499))))</f>
        <v>3.6498483300832638</v>
      </c>
      <c r="J499" s="147">
        <f>(J$523-J$487)/9+J495</f>
        <v>16033.333333333336</v>
      </c>
      <c r="K499" s="143">
        <f>(K$523-K$487)/9+K495</f>
        <v>2.6666666666666661</v>
      </c>
      <c r="L499" s="193">
        <f t="shared" si="84"/>
        <v>6012.5000000000018</v>
      </c>
      <c r="M499" s="16">
        <f>IF(M501=0,K502,IF(M501=1,(K501-K502)*M502+K502,IF(M501=2,(K500-K501)*M502+K501,IF(M501=3,(K499-K500)*M502+K500,K499))))</f>
        <v>2.9190620170664512</v>
      </c>
      <c r="N499" s="147">
        <f>(N$523-N$487)/9+N495</f>
        <v>15800.000000000002</v>
      </c>
      <c r="O499" s="143">
        <f>(O$523-O$487)/9+O495</f>
        <v>2.4499999999999993</v>
      </c>
      <c r="P499" s="193">
        <f t="shared" si="85"/>
        <v>6448.9795918367372</v>
      </c>
      <c r="Q499" s="16">
        <f>IF(Q501=0,O502,IF(Q501=1,(O501-O502)*Q502+O502,IF(Q501=2,(O500-O501)*Q502+O501,IF(Q501=3,(O499-O500)*Q502+O500,O499))))</f>
        <v>2.6395356347291967</v>
      </c>
      <c r="R499" s="147">
        <f>(R$523-R$487)/9+R495</f>
        <v>15600.000000000002</v>
      </c>
      <c r="S499" s="143">
        <f>(S$523-S$487)/9+S495</f>
        <v>2.2333333333333329</v>
      </c>
      <c r="T499" s="203">
        <f t="shared" si="86"/>
        <v>6985.074626865674</v>
      </c>
      <c r="U499" s="16">
        <f>IF(U501=0,S502,IF(U501=1,(S501-S502)*U502+S502,IF(U501=2,(S500-S501)*U502+S501,IF(U501=3,(S499-S500)*U502+S500,S499))))</f>
        <v>2.3541798614865734</v>
      </c>
      <c r="V499" s="147">
        <f>(V$523-V$487)/9+V495</f>
        <v>14833.333333333336</v>
      </c>
      <c r="W499" s="143">
        <f>(W$523-W$487)/9+W495</f>
        <v>2.1833333333333327</v>
      </c>
      <c r="X499" s="193">
        <f t="shared" si="87"/>
        <v>6793.8931297709951</v>
      </c>
      <c r="Y499" s="16">
        <f>IF(Y501=0,W502,IF(Y501=1,(W501-W502)*Y502+W502,IF(Y501=2,(W500-W501)*Y502+W501,IF(Y501=3,(W499-W500)*Y502+W500,W499))))</f>
        <v>2.0939509229256923</v>
      </c>
      <c r="Z499" s="147">
        <f>(Z$523-Z$487)/9+Z495</f>
        <v>14100.000000000002</v>
      </c>
      <c r="AA499" s="143">
        <f>(AA$523-AA$487)/9+AA495</f>
        <v>2.083333333333333</v>
      </c>
      <c r="AB499" s="207">
        <f t="shared" si="88"/>
        <v>6768.0000000000018</v>
      </c>
      <c r="AC499" s="67">
        <f>IF(AC501=0,AA502,IF(AC501=1,(AA501-AA502)*AC502+AA502,IF(AC501=2,(AA500-AA501)*AC502+AA501,IF(AC501=3,(AA499-AA500)*AC502+AA500,AA499))))</f>
        <v>1.8288948842292192</v>
      </c>
      <c r="AE499" s="23"/>
      <c r="AF499" s="23"/>
      <c r="AG499" s="23"/>
      <c r="AH499" s="23"/>
      <c r="AI499" s="23"/>
      <c r="AJ499" s="23"/>
      <c r="AK499" s="23"/>
      <c r="AL499" s="23"/>
    </row>
    <row r="500" spans="1:40" x14ac:dyDescent="0.25">
      <c r="A500" s="186"/>
      <c r="B500" s="252"/>
      <c r="C500" s="13">
        <f>C$1/(21-E$1)*(C$451-B499)</f>
        <v>7685.9504132231405</v>
      </c>
      <c r="D500" s="32">
        <f>(C500/P$1)^(1/1.3)*50+C$451+$C$2/2+$N$2/100*5</f>
        <v>41.824514187097947</v>
      </c>
      <c r="E500" s="28" t="s">
        <v>22</v>
      </c>
      <c r="F500" s="5">
        <v>14000</v>
      </c>
      <c r="G500" s="140">
        <f>(G$524-G$488)/9+G496</f>
        <v>3.1666666666666661</v>
      </c>
      <c r="H500" s="194">
        <f t="shared" si="89"/>
        <v>4421.0526315789484</v>
      </c>
      <c r="I500" s="76">
        <f>$C500/I499</f>
        <v>2105.8273435290394</v>
      </c>
      <c r="J500" s="57">
        <v>14000</v>
      </c>
      <c r="K500" s="140">
        <f>(K$524-K$488)/9+K496</f>
        <v>2.9166666666666661</v>
      </c>
      <c r="L500" s="194">
        <f t="shared" si="84"/>
        <v>4800.0000000000009</v>
      </c>
      <c r="M500" s="76">
        <f>$C500/M499</f>
        <v>2633.0205964405081</v>
      </c>
      <c r="N500" s="57">
        <v>14000</v>
      </c>
      <c r="O500" s="140">
        <f>(O$524-O$488)/9+O496</f>
        <v>2.6666666666666661</v>
      </c>
      <c r="P500" s="194">
        <f t="shared" si="85"/>
        <v>5250.0000000000009</v>
      </c>
      <c r="Q500" s="76">
        <f>$C500/Q499</f>
        <v>2911.8570373124289</v>
      </c>
      <c r="R500" s="57">
        <v>14000</v>
      </c>
      <c r="S500" s="140">
        <f>(S$524-S$488)/9+S496</f>
        <v>2.4166666666666661</v>
      </c>
      <c r="T500" s="201">
        <f t="shared" si="86"/>
        <v>5793.1034482758632</v>
      </c>
      <c r="U500" s="76">
        <f>$C500/U499</f>
        <v>3264.8101952455581</v>
      </c>
      <c r="V500" s="57">
        <v>14000</v>
      </c>
      <c r="W500" s="140">
        <f>(W$524-W$488)/9+W496</f>
        <v>2.2833333333333328</v>
      </c>
      <c r="X500" s="201">
        <f t="shared" si="87"/>
        <v>6131.3868613138702</v>
      </c>
      <c r="Y500" s="76">
        <f>$C500/Y499</f>
        <v>3670.5494522690351</v>
      </c>
      <c r="Z500" s="57">
        <v>14000</v>
      </c>
      <c r="AA500" s="140">
        <f>(AA$524-AA$488)/9+AA496</f>
        <v>2.0999999999999996</v>
      </c>
      <c r="AB500" s="209">
        <f t="shared" si="88"/>
        <v>6666.6666666666679</v>
      </c>
      <c r="AC500" s="76">
        <f>$C500/AC499</f>
        <v>4202.5107508911615</v>
      </c>
      <c r="AL500" s="120">
        <f>C500</f>
        <v>7685.9504132231405</v>
      </c>
      <c r="AM500" s="120">
        <f>AL496-AL500</f>
        <v>307.4380165289258</v>
      </c>
      <c r="AN500" s="23">
        <f>AM500/AL496*100</f>
        <v>3.8461538461538485</v>
      </c>
    </row>
    <row r="501" spans="1:40" x14ac:dyDescent="0.25">
      <c r="A501" s="186"/>
      <c r="B501" s="252"/>
      <c r="C501" s="13"/>
      <c r="D501" s="39">
        <f>IF(AND(D500&lt;F$5,C500&lt;F502),C500/F502*100,IF(AND(D500&lt;J$5,C500&lt;J502),C500/(F502-((D500-F$5)/(J$5-F$5))*(F502-J502))*100,IF(AND(D500&lt;N$5,C500&lt;N502),C500/(J502-((D500-J$5)/(N$5-J$5))*(J502-N502))*100,IF(AND(D500&lt;R$5,C500&lt;R502),C500/(N502-((D500-N$5)/(R$5-N$5))*(N502-R502))*100,IF(AND(D500&lt;V$5,C504&lt;V502),C500/(R502-((D500-R$5)/(V$5-R$5))*(R502-V502))*100,100)))))</f>
        <v>100</v>
      </c>
      <c r="E501" s="28" t="s">
        <v>23</v>
      </c>
      <c r="F501" s="5">
        <v>11200</v>
      </c>
      <c r="G501" s="140">
        <f>(G$525-G$489)/9+G497</f>
        <v>3.3833333333333329</v>
      </c>
      <c r="H501" s="194">
        <f t="shared" si="89"/>
        <v>3310.3448275862074</v>
      </c>
      <c r="I501" s="190">
        <f>IF($C500&gt;F500,3,IF($C500&gt;F501,2,IF($C500&gt;F502,1,0)))</f>
        <v>1</v>
      </c>
      <c r="J501" s="57">
        <v>11200</v>
      </c>
      <c r="K501" s="140">
        <f>(K$525-K$489)/9+K497</f>
        <v>3.1333333333333329</v>
      </c>
      <c r="L501" s="194">
        <f t="shared" si="84"/>
        <v>3574.4680851063836</v>
      </c>
      <c r="M501" s="190">
        <f>IF($C500&gt;J500,3,IF($C500&gt;J501,2,IF($C500&gt;J502,1,0)))</f>
        <v>1</v>
      </c>
      <c r="N501" s="57">
        <v>11200</v>
      </c>
      <c r="O501" s="140">
        <f>(O$525-O$489)/9+O497</f>
        <v>2.8833333333333329</v>
      </c>
      <c r="P501" s="194">
        <f t="shared" si="85"/>
        <v>3884.3930635838155</v>
      </c>
      <c r="Q501" s="190">
        <f>IF($C500&gt;N500,3,IF($C500&gt;N501,2,IF($C500&gt;N502,1,0)))</f>
        <v>1</v>
      </c>
      <c r="R501" s="57">
        <v>11200</v>
      </c>
      <c r="S501" s="140">
        <f>(S$525-S$489)/9+S497</f>
        <v>2.6333333333333329</v>
      </c>
      <c r="T501" s="201">
        <f t="shared" si="86"/>
        <v>4253.1645569620259</v>
      </c>
      <c r="U501" s="190">
        <f>IF($C500&gt;R500,3,IF($C500&gt;R501,2,IF($C500&gt;R502,1,0)))</f>
        <v>1</v>
      </c>
      <c r="V501" s="57">
        <v>11200</v>
      </c>
      <c r="W501" s="140">
        <f>(W$525-W$489)/9+W497</f>
        <v>2.4499999999999993</v>
      </c>
      <c r="X501" s="201">
        <f t="shared" si="87"/>
        <v>4571.4285714285725</v>
      </c>
      <c r="Y501" s="190">
        <f>IF($C500&gt;V500,3,IF($C500&gt;V501,2,IF($C500&gt;V502,1,0)))</f>
        <v>1</v>
      </c>
      <c r="Z501" s="57">
        <v>11200</v>
      </c>
      <c r="AA501" s="140">
        <f>(AA$525-AA$489)/9+AA497</f>
        <v>2.2499999999999996</v>
      </c>
      <c r="AB501" s="209">
        <f t="shared" si="88"/>
        <v>4977.7777777777792</v>
      </c>
      <c r="AC501" s="189">
        <f>IF($C500&gt;Z500,3,IF($C500&gt;Z501,2,IF($C500&gt;Z502,1,0)))</f>
        <v>1</v>
      </c>
      <c r="AL501" s="23"/>
    </row>
    <row r="502" spans="1:40" ht="15.75" thickBot="1" x14ac:dyDescent="0.3">
      <c r="A502" s="186"/>
      <c r="B502" s="253"/>
      <c r="C502" s="35"/>
      <c r="D502" s="33">
        <f>C500/D499</f>
        <v>3031.4445987380559</v>
      </c>
      <c r="E502" s="29" t="s">
        <v>7</v>
      </c>
      <c r="F502" s="158">
        <f>(F$526-F$490)/9+F498</f>
        <v>5266.666666666667</v>
      </c>
      <c r="G502" s="144">
        <f>(G$526-G$490)/9+G498</f>
        <v>3.8333333333333339</v>
      </c>
      <c r="H502" s="195">
        <f t="shared" si="89"/>
        <v>1373.9130434782608</v>
      </c>
      <c r="I502" s="191">
        <f>IF(I501=1,($C500-F502)/(F501-F502),IF(I501=2,($C500-F501)/(F500-F501),IF(I501=3,($C500-F500)/(F499-F500),0)))</f>
        <v>0.40774445166682138</v>
      </c>
      <c r="J502" s="148">
        <f>(J$526-J$490)/9+J498</f>
        <v>4366.6666666666679</v>
      </c>
      <c r="K502" s="144">
        <f>(K$526-K$490)/9+K498</f>
        <v>2.7166666666666663</v>
      </c>
      <c r="L502" s="195">
        <f t="shared" si="84"/>
        <v>1607.3619631901847</v>
      </c>
      <c r="M502" s="191">
        <f>IF(M501=1,($C500-J502)/(J501-J502),IF(M501=2,($C500-J501)/(J500-J501),IF(M501=3,($C500-J500)/(J499-J500),0)))</f>
        <v>0.4857488409594839</v>
      </c>
      <c r="N502" s="148">
        <f>(N$526-N$490)/9+N498</f>
        <v>4233.333333333333</v>
      </c>
      <c r="O502" s="144">
        <f>(O$526-O$490)/9+O498</f>
        <v>2.4</v>
      </c>
      <c r="P502" s="195">
        <f t="shared" si="85"/>
        <v>1763.8888888888889</v>
      </c>
      <c r="Q502" s="191">
        <f>IF(Q501=1,($C500-N502)/(N501-N502),IF(Q501=2,($C500-N501)/(N500-N501),IF(Q501=3,($C500-N500)/(N499-N500),0)))</f>
        <v>0.49559096840523548</v>
      </c>
      <c r="R502" s="148">
        <f>(R$526-R$490)/9+R498</f>
        <v>4066.6666666666665</v>
      </c>
      <c r="S502" s="144">
        <f>(S$526-S$490)/9+S498</f>
        <v>2.0666666666666669</v>
      </c>
      <c r="T502" s="204">
        <f t="shared" si="86"/>
        <v>1967.7419354838707</v>
      </c>
      <c r="U502" s="191">
        <f>IF(U501=1,($C500-R502)/(R501-R502),IF(U501=2,($C500-R501)/(R500-R501),IF(U501=3,($C500-R500)/(R499-R500),0)))</f>
        <v>0.50737622615277667</v>
      </c>
      <c r="V502" s="148">
        <f>(V$526-V$490)/9+V498</f>
        <v>3633.3333333333339</v>
      </c>
      <c r="W502" s="144">
        <f>(W$526-W$490)/9+W498</f>
        <v>1.6833333333333333</v>
      </c>
      <c r="X502" s="204">
        <f t="shared" si="87"/>
        <v>2158.4158415841589</v>
      </c>
      <c r="Y502" s="191">
        <f>IF(Y501=1,($C500-V502)/(V501-V502),IF(Y501=2,($C500-V501)/(V500-V501),IF(Y501=3,($C500-V500)/(V499-V500),0)))</f>
        <v>0.53558816033785994</v>
      </c>
      <c r="Z502" s="148">
        <f>(Z$526-Z$490)/9+Z498</f>
        <v>3133.3333333333339</v>
      </c>
      <c r="AA502" s="144">
        <f>(AA$526-AA$490)/9+AA498</f>
        <v>1.2833333333333334</v>
      </c>
      <c r="AB502" s="211">
        <f t="shared" si="88"/>
        <v>2441.5584415584417</v>
      </c>
      <c r="AC502" s="191">
        <f>IF(AC501=1,($C500-Z502)/(Z501-Z502),IF(AC501=2,($C500-Z501)/(Z500-Z501),IF(AC501=3,($C500-Z500)/(Z499-Z500),0)))</f>
        <v>0.56437401816815791</v>
      </c>
      <c r="AL502" s="23"/>
    </row>
    <row r="503" spans="1:40" x14ac:dyDescent="0.25">
      <c r="A503" s="186"/>
      <c r="B503" s="251">
        <v>-3</v>
      </c>
      <c r="C503" s="25"/>
      <c r="D503" s="31">
        <f>IF(D504&gt;V$5,(1-(D504-V$5)/(Z$5-V$5))*(Y503-AC503)+AC503,IF(D504&gt;R$5,(1-(D504-R$5)/(V$5-R$5))*(U503-Y503)+Y503,IF(D504&gt;N$5,(1-(D504-N$5)/(R$5-N$5))*(Q503-U503)+U503,IF(D504&gt;J$5,(1-(D504-J$5)/(N$5-J$5))*(M503-Q503)+Q503,IF(D504&gt;F$5,(1-(D504-F$5)/(J$5-F$5))*(I503-M503)+M503,I503)))))</f>
        <v>2.6261507665039892</v>
      </c>
      <c r="E503" s="27" t="s">
        <v>6</v>
      </c>
      <c r="F503" s="95">
        <f>(F$523-F$487)/9+F499</f>
        <v>16277.777777777781</v>
      </c>
      <c r="G503" s="143">
        <f>(G$523-G$487)/9+G499</f>
        <v>2.9444444444444438</v>
      </c>
      <c r="H503" s="193">
        <f t="shared" si="89"/>
        <v>5528.3018867924557</v>
      </c>
      <c r="I503" s="16">
        <f>IF(I505=0,G506,IF(I505=1,(G505-G506)*I506+G506,IF(I505=2,(G504-G505)*I506+G505,IF(I505=3,(G503-G504)*I506+G504,G503))))</f>
        <v>3.7311851111215266</v>
      </c>
      <c r="J503" s="147">
        <f>(J$523-J$487)/9+J499</f>
        <v>16077.777777777781</v>
      </c>
      <c r="K503" s="143">
        <f>(K$523-K$487)/9+K499</f>
        <v>2.7222222222222214</v>
      </c>
      <c r="L503" s="193">
        <f t="shared" si="84"/>
        <v>5906.122448979595</v>
      </c>
      <c r="M503" s="16">
        <f>IF(M505=0,K506,IF(M505=1,(K505-K506)*M506+K506,IF(M505=2,(K504-K505)*M506+K505,IF(M505=3,(K503-K504)*M506+K504,K503))))</f>
        <v>3.0037862064352123</v>
      </c>
      <c r="N503" s="147">
        <f>(N$523-N$487)/9+N499</f>
        <v>15833.333333333336</v>
      </c>
      <c r="O503" s="143">
        <f>(O$523-O$487)/9+O499</f>
        <v>2.4999999999999991</v>
      </c>
      <c r="P503" s="193">
        <f t="shared" si="85"/>
        <v>6333.3333333333367</v>
      </c>
      <c r="Q503" s="16">
        <f>IF(Q505=0,O506,IF(Q505=1,(O505-O506)*Q506+O506,IF(Q505=2,(O504-O505)*Q506+O505,IF(Q505=3,(O503-O504)*Q506+O504,O503))))</f>
        <v>2.6997212595159805</v>
      </c>
      <c r="R503" s="147">
        <f>(R$523-R$487)/9+R499</f>
        <v>15633.333333333336</v>
      </c>
      <c r="S503" s="143">
        <f>(S$523-S$487)/9+S499</f>
        <v>2.2777777777777772</v>
      </c>
      <c r="T503" s="203">
        <f t="shared" si="86"/>
        <v>6863.4146341463438</v>
      </c>
      <c r="U503" s="16">
        <f>IF(U505=0,S506,IF(U505=1,(S505-S506)*U506+S506,IF(U505=2,(S504-S505)*U506+S505,IF(U505=3,(S503-S504)*U506+S504,S503))))</f>
        <v>2.3881806703397612</v>
      </c>
      <c r="V503" s="147">
        <f>(V$523-V$487)/9+V499</f>
        <v>14877.777777777781</v>
      </c>
      <c r="W503" s="143">
        <f>(W$523-W$487)/9+W499</f>
        <v>2.227777777777777</v>
      </c>
      <c r="X503" s="203">
        <f t="shared" si="87"/>
        <v>6678.3042394015001</v>
      </c>
      <c r="Y503" s="16">
        <f>IF(Y505=0,W506,IF(Y505=1,(W505-W506)*Y506+W506,IF(Y505=2,(W504-W505)*Y506+W505,IF(Y505=3,(W503-W504)*Y506+W504,W503))))</f>
        <v>2.1178512396694211</v>
      </c>
      <c r="Z503" s="147">
        <f>(Z$523-Z$487)/9+Z499</f>
        <v>14133.333333333336</v>
      </c>
      <c r="AA503" s="143">
        <f>(AA$523-AA$487)/9+AA499</f>
        <v>2.1277777777777773</v>
      </c>
      <c r="AB503" s="207">
        <f t="shared" si="88"/>
        <v>6642.2976501305511</v>
      </c>
      <c r="AC503" s="67">
        <f>IF(AC505=0,AA506,IF(AC505=1,(AA505-AA506)*AC506+AA506,IF(AC505=2,(AA504-AA505)*AC506+AA505,IF(AC505=3,(AA503-AA504)*AC506+AA504,AA503))))</f>
        <v>1.8387859789113705</v>
      </c>
      <c r="AE503" s="23"/>
      <c r="AF503" s="23"/>
      <c r="AG503" s="23"/>
      <c r="AH503" s="23"/>
      <c r="AI503" s="23"/>
      <c r="AJ503" s="23"/>
      <c r="AK503" s="23"/>
      <c r="AL503" s="23"/>
    </row>
    <row r="504" spans="1:40" x14ac:dyDescent="0.25">
      <c r="A504" s="186"/>
      <c r="B504" s="252"/>
      <c r="C504" s="13">
        <f>C$1/(21-E$1)*(C$451-B503)</f>
        <v>7378.5123966942156</v>
      </c>
      <c r="D504" s="32">
        <f>(C504/P$1)^(1/1.3)*50+C$451+$C$2/2+$N$2/100*5</f>
        <v>41.180752935059402</v>
      </c>
      <c r="E504" s="28" t="s">
        <v>22</v>
      </c>
      <c r="F504" s="5">
        <v>14000</v>
      </c>
      <c r="G504" s="140">
        <f>(G$524-G$488)/9+G500</f>
        <v>3.2055555555555548</v>
      </c>
      <c r="H504" s="194">
        <f t="shared" si="89"/>
        <v>4367.4176776429822</v>
      </c>
      <c r="I504" s="76">
        <f>$C504/I503</f>
        <v>1977.52515003909</v>
      </c>
      <c r="J504" s="57">
        <v>14000</v>
      </c>
      <c r="K504" s="140">
        <f>(K$524-K$488)/9+K500</f>
        <v>2.9555555555555548</v>
      </c>
      <c r="L504" s="194">
        <f t="shared" si="84"/>
        <v>4736.8421052631593</v>
      </c>
      <c r="M504" s="76">
        <f>$C504/M503</f>
        <v>2456.4039813774812</v>
      </c>
      <c r="N504" s="57">
        <v>14000</v>
      </c>
      <c r="O504" s="140">
        <f>(O$524-O$488)/9+O500</f>
        <v>2.7055555555555548</v>
      </c>
      <c r="P504" s="194">
        <f t="shared" si="85"/>
        <v>5174.5379876796733</v>
      </c>
      <c r="Q504" s="76">
        <f>$C504/Q503</f>
        <v>2733.0645231193503</v>
      </c>
      <c r="R504" s="57">
        <v>14000</v>
      </c>
      <c r="S504" s="140">
        <f>(S$524-S$488)/9+S500</f>
        <v>2.4555555555555548</v>
      </c>
      <c r="T504" s="201">
        <f t="shared" si="86"/>
        <v>5701.3574660633503</v>
      </c>
      <c r="U504" s="76">
        <f>$C504/U503</f>
        <v>3089.5955604751171</v>
      </c>
      <c r="V504" s="57">
        <v>14000</v>
      </c>
      <c r="W504" s="140">
        <f>(W$524-W$488)/9+W500</f>
        <v>2.3277777777777771</v>
      </c>
      <c r="X504" s="201">
        <f t="shared" si="87"/>
        <v>6014.319809069214</v>
      </c>
      <c r="Y504" s="76">
        <f>$C504/Y503</f>
        <v>3483.961601498479</v>
      </c>
      <c r="Z504" s="57">
        <v>14000</v>
      </c>
      <c r="AA504" s="140">
        <f>(AA$524-AA$488)/9+AA500</f>
        <v>2.1499999999999995</v>
      </c>
      <c r="AB504" s="209">
        <f t="shared" si="88"/>
        <v>6511.6279069767461</v>
      </c>
      <c r="AC504" s="76">
        <f>$C504/AC503</f>
        <v>4012.7086465291454</v>
      </c>
      <c r="AL504" s="120">
        <f>C504</f>
        <v>7378.5123966942156</v>
      </c>
      <c r="AM504" s="120">
        <f>AL500-AL504</f>
        <v>307.43801652892489</v>
      </c>
      <c r="AN504" s="23">
        <f>AM504/AL500*100</f>
        <v>3.9999999999999902</v>
      </c>
    </row>
    <row r="505" spans="1:40" x14ac:dyDescent="0.25">
      <c r="A505" s="186"/>
      <c r="B505" s="252"/>
      <c r="C505" s="13"/>
      <c r="D505" s="39">
        <f>IF(AND(D504&lt;F$5,C504&lt;F506),C504/F506*100,IF(AND(D504&lt;J$5,C504&lt;J506),C504/(F506-((D504-F$5)/(J$5-F$5))*(F506-J506))*100,IF(AND(D504&lt;N$5,C504&lt;N506),C504/(J506-((D504-J$5)/(N$5-J$5))*(J506-N506))*100,IF(AND(D504&lt;R$5,C504&lt;R506),C504/(N506-((D504-N$5)/(R$5-N$5))*(N506-R506))*100,IF(AND(D504&lt;V$5,C508&lt;V506),C504/(R506-((D504-R$5)/(V$5-R$5))*(R506-V506))*100,100)))))</f>
        <v>100</v>
      </c>
      <c r="E505" s="28" t="s">
        <v>23</v>
      </c>
      <c r="F505" s="5">
        <v>11200</v>
      </c>
      <c r="G505" s="140">
        <f>(G$525-G$489)/9+G501</f>
        <v>3.4277777777777771</v>
      </c>
      <c r="H505" s="194">
        <f t="shared" si="89"/>
        <v>3267.4230145867105</v>
      </c>
      <c r="I505" s="190">
        <f>IF($C504&gt;F504,3,IF($C504&gt;F505,2,IF($C504&gt;F506,1,0)))</f>
        <v>1</v>
      </c>
      <c r="J505" s="57">
        <v>11200</v>
      </c>
      <c r="K505" s="140">
        <f>(K$525-K$489)/9+K501</f>
        <v>3.1777777777777771</v>
      </c>
      <c r="L505" s="194">
        <f t="shared" si="84"/>
        <v>3524.4755244755252</v>
      </c>
      <c r="M505" s="190">
        <f>IF($C504&gt;J504,3,IF($C504&gt;J505,2,IF($C504&gt;J506,1,0)))</f>
        <v>1</v>
      </c>
      <c r="N505" s="57">
        <v>11200</v>
      </c>
      <c r="O505" s="140">
        <f>(O$525-O$489)/9+O501</f>
        <v>2.9277777777777771</v>
      </c>
      <c r="P505" s="194">
        <f t="shared" si="85"/>
        <v>3825.426944971538</v>
      </c>
      <c r="Q505" s="190">
        <f>IF($C504&gt;N504,3,IF($C504&gt;N505,2,IF($C504&gt;N506,1,0)))</f>
        <v>1</v>
      </c>
      <c r="R505" s="57">
        <v>11200</v>
      </c>
      <c r="S505" s="140">
        <f>(S$525-S$489)/9+S501</f>
        <v>2.6777777777777771</v>
      </c>
      <c r="T505" s="201">
        <f t="shared" si="86"/>
        <v>4182.5726141078849</v>
      </c>
      <c r="U505" s="190">
        <f>IF($C504&gt;R504,3,IF($C504&gt;R505,2,IF($C504&gt;R506,1,0)))</f>
        <v>1</v>
      </c>
      <c r="V505" s="57">
        <v>11200</v>
      </c>
      <c r="W505" s="140">
        <f>(W$525-W$489)/9+W501</f>
        <v>2.4999999999999991</v>
      </c>
      <c r="X505" s="201">
        <f t="shared" si="87"/>
        <v>4480.0000000000018</v>
      </c>
      <c r="Y505" s="190">
        <f>IF($C504&gt;V504,3,IF($C504&gt;V505,2,IF($C504&gt;V506,1,0)))</f>
        <v>1</v>
      </c>
      <c r="Z505" s="57">
        <v>11200</v>
      </c>
      <c r="AA505" s="140">
        <f>(AA$525-AA$489)/9+AA501</f>
        <v>2.2999999999999994</v>
      </c>
      <c r="AB505" s="209">
        <f t="shared" si="88"/>
        <v>4869.5652173913059</v>
      </c>
      <c r="AC505" s="189">
        <f>IF($C504&gt;Z504,3,IF($C504&gt;Z505,2,IF($C504&gt;Z506,1,0)))</f>
        <v>1</v>
      </c>
      <c r="AL505" s="23"/>
    </row>
    <row r="506" spans="1:40" ht="15.75" thickBot="1" x14ac:dyDescent="0.3">
      <c r="A506" s="186"/>
      <c r="B506" s="253"/>
      <c r="C506" s="14"/>
      <c r="D506" s="33">
        <f>C504/D503</f>
        <v>2809.6301593974031</v>
      </c>
      <c r="E506" s="29" t="s">
        <v>7</v>
      </c>
      <c r="F506" s="158">
        <f>(F$526-F$490)/9+F502</f>
        <v>5322.2222222222226</v>
      </c>
      <c r="G506" s="144">
        <f>(G$526-G$490)/9+G502</f>
        <v>3.8944444444444453</v>
      </c>
      <c r="H506" s="195">
        <f t="shared" si="89"/>
        <v>1366.6191155492152</v>
      </c>
      <c r="I506" s="191">
        <f>IF(I505=1,($C504-F506)/(F505-F506),IF(I505=2,($C504-F505)/(F504-F505),IF(I505=3,($C504-F504)/(F503-F504),0)))</f>
        <v>0.34984142854911038</v>
      </c>
      <c r="J506" s="148">
        <f>(J$526-J$490)/9+J502</f>
        <v>4488.8888888888905</v>
      </c>
      <c r="K506" s="144">
        <f>(K$526-K$490)/9+K502</f>
        <v>2.8722222222222218</v>
      </c>
      <c r="L506" s="195">
        <f t="shared" si="84"/>
        <v>1562.8626692456487</v>
      </c>
      <c r="M506" s="191">
        <f>IF(M505=1,($C504-J506)/(J505-J506),IF(M505=2,($C504-J505)/(J504-J505),IF(M505=3,($C504-J504)/(J503-J504),0)))</f>
        <v>0.43057303924251544</v>
      </c>
      <c r="N506" s="148">
        <f>(N$526-N$490)/9+N502</f>
        <v>4311.1111111111104</v>
      </c>
      <c r="O506" s="144">
        <f>(O$526-O$490)/9+O502</f>
        <v>2.5166666666666666</v>
      </c>
      <c r="P506" s="195">
        <f t="shared" si="85"/>
        <v>1713.0242825607061</v>
      </c>
      <c r="Q506" s="191">
        <f>IF(Q505=1,($C504-N506)/(N505-N506),IF(Q505=2,($C504-N505)/(N504-N505),IF(Q505=3,($C504-N504)/(N503-N504),0)))</f>
        <v>0.44526792855238617</v>
      </c>
      <c r="R506" s="148">
        <f>(R$526-R$490)/9+R502</f>
        <v>4088.8888888888887</v>
      </c>
      <c r="S506" s="144">
        <f>(S$526-S$490)/9+S502</f>
        <v>2.1388888888888893</v>
      </c>
      <c r="T506" s="204">
        <f t="shared" si="86"/>
        <v>1911.6883116883112</v>
      </c>
      <c r="U506" s="191">
        <f>IF(U505=1,($C504-R506)/(R505-R506),IF(U505=2,($C504-R505)/(R504-R505),IF(U505=3,($C504-R504)/(R503-R504),0)))</f>
        <v>0.4626033057851241</v>
      </c>
      <c r="V506" s="148">
        <f>(V$526-V$490)/9+V502</f>
        <v>3644.4444444444453</v>
      </c>
      <c r="W506" s="144">
        <f>(W$526-W$490)/9+W502</f>
        <v>1.7444444444444445</v>
      </c>
      <c r="X506" s="204">
        <f t="shared" si="87"/>
        <v>2089.1719745222936</v>
      </c>
      <c r="Y506" s="191">
        <f>IF(Y505=1,($C504-V506)/(V505-V506),IF(Y505=2,($C504-V505)/(V504-V505),IF(Y505=3,($C504-V504)/(V503-V504),0)))</f>
        <v>0.49421487603305791</v>
      </c>
      <c r="Z506" s="148">
        <f>(Z$526-Z$490)/9+Z502</f>
        <v>3144.4444444444453</v>
      </c>
      <c r="AA506" s="144">
        <f>(AA$526-AA$490)/9+AA502</f>
        <v>1.3277777777777779</v>
      </c>
      <c r="AB506" s="211">
        <f t="shared" si="88"/>
        <v>2368.2008368200841</v>
      </c>
      <c r="AC506" s="191">
        <f>IF(AC505=1,($C504-Z506)/(Z505-Z506),IF(AC505=2,($C504-Z505)/(Z504-Z505),IF(AC505=3,($C504-Z504)/(Z503-Z504),0)))</f>
        <v>0.52560843545169567</v>
      </c>
      <c r="AL506" s="23"/>
    </row>
    <row r="507" spans="1:40" x14ac:dyDescent="0.25">
      <c r="A507" s="186"/>
      <c r="B507" s="251">
        <v>-2</v>
      </c>
      <c r="C507" s="34"/>
      <c r="D507" s="31">
        <f>IF(D508&gt;V$5,(1-(D508-V$5)/(Z$5-V$5))*(Y507-AC507)+AC507,IF(D508&gt;R$5,(1-(D508-R$5)/(V$5-R$5))*(U507-Y507)+Y507,IF(D508&gt;N$5,(1-(D508-N$5)/(R$5-N$5))*(Q507-U507)+U507,IF(D508&gt;J$5,(1-(D508-J$5)/(N$5-J$5))*(M507-Q507)+Q507,IF(D508&gt;F$5,(1-(D508-F$5)/(J$5-F$5))*(I507-M507)+M507,I507)))))</f>
        <v>2.7304539331621802</v>
      </c>
      <c r="E507" s="27" t="s">
        <v>6</v>
      </c>
      <c r="F507" s="95">
        <f>(F$523-F$487)/9+F503</f>
        <v>16322.222222222226</v>
      </c>
      <c r="G507" s="143">
        <f>(G$523-G$487)/9+G503</f>
        <v>3.0055555555555546</v>
      </c>
      <c r="H507" s="193">
        <f t="shared" si="89"/>
        <v>5430.6839186691341</v>
      </c>
      <c r="I507" s="16">
        <f>IF(I509=0,G510,IF(I509=1,(G509-G510)*I510+G510,IF(I509=2,(G508-G509)*I510+G509,IF(I509=3,(G507-G508)*I510+G508,G507))))</f>
        <v>3.8149860857008675</v>
      </c>
      <c r="J507" s="147">
        <f>(J$523-J$487)/9+J503</f>
        <v>16122.222222222226</v>
      </c>
      <c r="K507" s="143">
        <f>(K$523-K$487)/9+K503</f>
        <v>2.7777777777777768</v>
      </c>
      <c r="L507" s="193">
        <f t="shared" si="84"/>
        <v>5804.0000000000036</v>
      </c>
      <c r="M507" s="16">
        <f>IF(M509=0,K510,IF(M509=1,(K509-K510)*M510+K510,IF(M509=2,(K508-K509)*M510+K509,IF(M509=3,(K507-K508)*M510+K508,K507))))</f>
        <v>3.1003736583991062</v>
      </c>
      <c r="N507" s="147">
        <f>(N$523-N$487)/9+N503</f>
        <v>15866.66666666667</v>
      </c>
      <c r="O507" s="143">
        <f>(O$523-O$487)/9+O503</f>
        <v>2.5499999999999989</v>
      </c>
      <c r="P507" s="193">
        <f t="shared" si="85"/>
        <v>6222.2222222222263</v>
      </c>
      <c r="Q507" s="16">
        <f>IF(Q509=0,O510,IF(Q509=1,(O509-O510)*Q510+O510,IF(Q509=2,(O508-O509)*Q510+O509,IF(Q509=3,(O507-O508)*Q510+O508,O507))))</f>
        <v>2.7667862819204947</v>
      </c>
      <c r="R507" s="147">
        <f>(R$523-R$487)/9+R503</f>
        <v>15666.66666666667</v>
      </c>
      <c r="S507" s="143">
        <f>(S$523-S$487)/9+S503</f>
        <v>2.3222222222222215</v>
      </c>
      <c r="T507" s="203">
        <f t="shared" si="86"/>
        <v>6746.4114832535915</v>
      </c>
      <c r="U507" s="16">
        <f>IF(U509=0,S510,IF(U509=1,(S509-S510)*U510+S510,IF(U509=2,(S508-S509)*U510+S509,IF(U509=3,(S507-S508)*U510+S508,S507))))</f>
        <v>2.4245253906980895</v>
      </c>
      <c r="V507" s="147">
        <f>(V$523-V$487)/9+V503</f>
        <v>14922.222222222226</v>
      </c>
      <c r="W507" s="143">
        <f>(W$523-W$487)/9+W503</f>
        <v>2.2722222222222213</v>
      </c>
      <c r="X507" s="193">
        <f t="shared" si="87"/>
        <v>6567.2371638141858</v>
      </c>
      <c r="Y507" s="16">
        <f>IF(Y509=0,W510,IF(Y509=1,(W509-W510)*Y510+W510,IF(Y509=2,(W508-W509)*Y510+W509,IF(Y509=3,(W507-W508)*Y510+W508,W507))))</f>
        <v>2.1425802407526864</v>
      </c>
      <c r="Z507" s="147">
        <f>(Z$523-Z$487)/9+Z503</f>
        <v>14166.66666666667</v>
      </c>
      <c r="AA507" s="143">
        <f>(AA$523-AA$487)/9+AA503</f>
        <v>2.1722222222222216</v>
      </c>
      <c r="AB507" s="207">
        <f t="shared" si="88"/>
        <v>6521.7391304347857</v>
      </c>
      <c r="AC507" s="67">
        <f>IF(AC509=0,AA510,IF(AC509=1,(AA509-AA510)*AC510+AA510,IF(AC509=2,(AA508-AA509)*AC510+AA509,IF(AC509=3,(AA507-AA508)*AC510+AA508,AA507))))</f>
        <v>1.8481416373681565</v>
      </c>
      <c r="AE507" s="23"/>
      <c r="AF507" s="23"/>
      <c r="AG507" s="23"/>
      <c r="AH507" s="23"/>
      <c r="AI507" s="23"/>
      <c r="AJ507" s="23"/>
      <c r="AK507" s="23"/>
      <c r="AL507" s="23"/>
    </row>
    <row r="508" spans="1:40" x14ac:dyDescent="0.25">
      <c r="A508" s="186"/>
      <c r="B508" s="252"/>
      <c r="C508" s="13">
        <f>C$1/(21-E$1)*(C$451-B507)</f>
        <v>7071.0743801652898</v>
      </c>
      <c r="D508" s="32">
        <f>(C508/P$1)^(1/1.3)*50+C$451+$C$2/2+$N$2/100*5</f>
        <v>40.530769797106402</v>
      </c>
      <c r="E508" s="28" t="s">
        <v>22</v>
      </c>
      <c r="F508" s="5">
        <v>14000</v>
      </c>
      <c r="G508" s="140">
        <f>(G$524-G$488)/9+G504</f>
        <v>3.2444444444444436</v>
      </c>
      <c r="H508" s="194">
        <f t="shared" si="89"/>
        <v>4315.0684931506858</v>
      </c>
      <c r="I508" s="76">
        <f>$C508/I507</f>
        <v>1853.4993893342687</v>
      </c>
      <c r="J508" s="57">
        <v>14000</v>
      </c>
      <c r="K508" s="140">
        <f>(K$524-K$488)/9+K504</f>
        <v>2.9944444444444436</v>
      </c>
      <c r="L508" s="194">
        <f t="shared" si="84"/>
        <v>4675.3246753246767</v>
      </c>
      <c r="M508" s="76">
        <f>$C508/M507</f>
        <v>2280.7168294083867</v>
      </c>
      <c r="N508" s="57">
        <v>14000</v>
      </c>
      <c r="O508" s="140">
        <f>(O$524-O$488)/9+O504</f>
        <v>2.7444444444444436</v>
      </c>
      <c r="P508" s="194">
        <f t="shared" si="85"/>
        <v>5101.2145748987869</v>
      </c>
      <c r="Q508" s="76">
        <f>$C508/Q507</f>
        <v>2555.6995227174116</v>
      </c>
      <c r="R508" s="57">
        <v>14000</v>
      </c>
      <c r="S508" s="140">
        <f>(S$524-S$488)/9+S504</f>
        <v>2.4944444444444436</v>
      </c>
      <c r="T508" s="201">
        <f t="shared" si="86"/>
        <v>5612.4721603563494</v>
      </c>
      <c r="U508" s="76">
        <f>$C508/U507</f>
        <v>2916.4777598511055</v>
      </c>
      <c r="V508" s="57">
        <v>14000</v>
      </c>
      <c r="W508" s="140">
        <f>(W$524-W$488)/9+W504</f>
        <v>2.3722222222222213</v>
      </c>
      <c r="X508" s="201">
        <f t="shared" si="87"/>
        <v>5901.6393442622975</v>
      </c>
      <c r="Y508" s="76">
        <f>$C508/Y507</f>
        <v>3300.2611737337911</v>
      </c>
      <c r="Z508" s="57">
        <v>14000</v>
      </c>
      <c r="AA508" s="140">
        <f>(AA$524-AA$488)/9+AA504</f>
        <v>2.1999999999999993</v>
      </c>
      <c r="AB508" s="209">
        <f t="shared" si="88"/>
        <v>6363.6363636363658</v>
      </c>
      <c r="AC508" s="76">
        <f>$C508/AC507</f>
        <v>3826.0457083986503</v>
      </c>
      <c r="AL508" s="120">
        <f>C508</f>
        <v>7071.0743801652898</v>
      </c>
      <c r="AM508" s="120">
        <f>AL504-AL508</f>
        <v>307.4380165289258</v>
      </c>
      <c r="AN508" s="23">
        <f>AM508/AL504*100</f>
        <v>4.1666666666666687</v>
      </c>
    </row>
    <row r="509" spans="1:40" x14ac:dyDescent="0.25">
      <c r="A509" s="186"/>
      <c r="B509" s="252"/>
      <c r="C509" s="13"/>
      <c r="D509" s="39">
        <f>IF(AND(D508&lt;F$5,C508&lt;F510),C508/F510*100,IF(AND(D508&lt;J$5,C508&lt;J510),C508/(F510-((D508-F$5)/(J$5-F$5))*(F510-J510))*100,IF(AND(D508&lt;N$5,C508&lt;N510),C508/(J510-((D508-J$5)/(N$5-J$5))*(J510-N510))*100,IF(AND(D508&lt;R$5,C508&lt;R510),C508/(N510-((D508-N$5)/(R$5-N$5))*(N510-R510))*100,IF(AND(D508&lt;V$5,C512&lt;V510),C508/(R510-((D508-R$5)/(V$5-R$5))*(R510-V510))*100,100)))))</f>
        <v>100</v>
      </c>
      <c r="E509" s="28" t="s">
        <v>23</v>
      </c>
      <c r="F509" s="5">
        <v>11200</v>
      </c>
      <c r="G509" s="140">
        <f>(G$525-G$489)/9+G505</f>
        <v>3.4722222222222214</v>
      </c>
      <c r="H509" s="194">
        <f t="shared" si="89"/>
        <v>3225.6000000000008</v>
      </c>
      <c r="I509" s="190">
        <f>IF($C508&gt;F508,3,IF($C508&gt;F509,2,IF($C508&gt;F510,1,0)))</f>
        <v>1</v>
      </c>
      <c r="J509" s="57">
        <v>11200</v>
      </c>
      <c r="K509" s="140">
        <f>(K$525-K$489)/9+K505</f>
        <v>3.2222222222222214</v>
      </c>
      <c r="L509" s="194">
        <f t="shared" si="84"/>
        <v>3475.8620689655181</v>
      </c>
      <c r="M509" s="190">
        <f>IF($C508&gt;J508,3,IF($C508&gt;J509,2,IF($C508&gt;J510,1,0)))</f>
        <v>1</v>
      </c>
      <c r="N509" s="57">
        <v>11200</v>
      </c>
      <c r="O509" s="140">
        <f>(O$525-O$489)/9+O505</f>
        <v>2.9722222222222214</v>
      </c>
      <c r="P509" s="194">
        <f t="shared" si="85"/>
        <v>3768.2242990654217</v>
      </c>
      <c r="Q509" s="190">
        <f>IF($C508&gt;N508,3,IF($C508&gt;N509,2,IF($C508&gt;N510,1,0)))</f>
        <v>1</v>
      </c>
      <c r="R509" s="57">
        <v>11200</v>
      </c>
      <c r="S509" s="140">
        <f>(S$525-S$489)/9+S505</f>
        <v>2.7222222222222214</v>
      </c>
      <c r="T509" s="201">
        <f t="shared" si="86"/>
        <v>4114.2857142857156</v>
      </c>
      <c r="U509" s="190">
        <f>IF($C508&gt;R508,3,IF($C508&gt;R509,2,IF($C508&gt;R510,1,0)))</f>
        <v>1</v>
      </c>
      <c r="V509" s="57">
        <v>11200</v>
      </c>
      <c r="W509" s="140">
        <f>(W$525-W$489)/9+W505</f>
        <v>2.5499999999999989</v>
      </c>
      <c r="X509" s="201">
        <f t="shared" si="87"/>
        <v>4392.1568627450997</v>
      </c>
      <c r="Y509" s="190">
        <f>IF($C508&gt;V508,3,IF($C508&gt;V509,2,IF($C508&gt;V510,1,0)))</f>
        <v>1</v>
      </c>
      <c r="Z509" s="57">
        <v>11200</v>
      </c>
      <c r="AA509" s="140">
        <f>(AA$525-AA$489)/9+AA505</f>
        <v>2.3499999999999992</v>
      </c>
      <c r="AB509" s="209">
        <f t="shared" si="88"/>
        <v>4765.957446808512</v>
      </c>
      <c r="AC509" s="189">
        <f>IF($C508&gt;Z508,3,IF($C508&gt;Z509,2,IF($C508&gt;Z510,1,0)))</f>
        <v>1</v>
      </c>
      <c r="AL509" s="23"/>
    </row>
    <row r="510" spans="1:40" ht="15.75" thickBot="1" x14ac:dyDescent="0.3">
      <c r="A510" s="186"/>
      <c r="B510" s="253"/>
      <c r="C510" s="35"/>
      <c r="D510" s="33">
        <f>C508/D507</f>
        <v>2589.7065298502112</v>
      </c>
      <c r="E510" s="29" t="s">
        <v>7</v>
      </c>
      <c r="F510" s="158">
        <f>(F$526-F$490)/9+F506</f>
        <v>5377.7777777777783</v>
      </c>
      <c r="G510" s="144">
        <f>(G$526-G$490)/9+G506</f>
        <v>3.9555555555555566</v>
      </c>
      <c r="H510" s="195">
        <f t="shared" si="89"/>
        <v>1359.5505617977526</v>
      </c>
      <c r="I510" s="191">
        <f>IF(I509=1,($C508-F510)/(F509-F510),IF(I509=2,($C508-F509)/(F508-F509),IF(I509=3,($C508-F508)/(F507-F508),0)))</f>
        <v>0.29083338590625202</v>
      </c>
      <c r="J510" s="148">
        <f>(J$526-J$490)/9+J506</f>
        <v>4611.1111111111131</v>
      </c>
      <c r="K510" s="144">
        <f>(K$526-K$490)/9+K506</f>
        <v>3.0277777777777772</v>
      </c>
      <c r="L510" s="195">
        <f t="shared" si="84"/>
        <v>1522.9357798165147</v>
      </c>
      <c r="M510" s="191">
        <f>IF(M509=1,($C508-J510)/(J509-J510),IF(M509=2,($C508-J509)/(J508-J509),IF(M509=3,($C508-J508)/(J507-J508),0)))</f>
        <v>0.37335024319540633</v>
      </c>
      <c r="N510" s="148">
        <f>(N$526-N$490)/9+N506</f>
        <v>4388.8888888888878</v>
      </c>
      <c r="O510" s="144">
        <f>(O$526-O$490)/9+O506</f>
        <v>2.6333333333333333</v>
      </c>
      <c r="P510" s="195">
        <f t="shared" si="85"/>
        <v>1666.6666666666663</v>
      </c>
      <c r="Q510" s="191">
        <f>IF(Q509=1,($C508-N510)/(N509-N510),IF(Q509=2,($C508-N509)/(N508-N509),IF(Q509=3,($C508-N508)/(N507-N508),0)))</f>
        <v>0.393795585994904</v>
      </c>
      <c r="R510" s="148">
        <f>(R$526-R$490)/9+R506</f>
        <v>4111.1111111111113</v>
      </c>
      <c r="S510" s="144">
        <f>(S$526-S$490)/9+S506</f>
        <v>2.2111111111111117</v>
      </c>
      <c r="T510" s="204">
        <f t="shared" si="86"/>
        <v>1859.29648241206</v>
      </c>
      <c r="U510" s="191">
        <f>IF(U509=1,($C508-R510)/(R509-R510),IF(U509=2,($C508-R509)/(R508-R509),IF(U509=3,($C508-R508)/(R507-R508),0)))</f>
        <v>0.41754967745278382</v>
      </c>
      <c r="V510" s="148">
        <f>(V$526-V$490)/9+V506</f>
        <v>3655.5555555555566</v>
      </c>
      <c r="W510" s="144">
        <f>(W$526-W$490)/9+W506</f>
        <v>1.8055555555555556</v>
      </c>
      <c r="X510" s="204">
        <f t="shared" si="87"/>
        <v>2024.6153846153852</v>
      </c>
      <c r="Y510" s="191">
        <f>IF(Y509=1,($C508-V510)/(V509-V510),IF(Y509=2,($C508-V509)/(V508-V509),IF(Y509=3,($C508-V508)/(V507-V508),0)))</f>
        <v>0.45271972638420621</v>
      </c>
      <c r="Z510" s="148">
        <f>(Z$526-Z$490)/9+Z506</f>
        <v>3155.5555555555566</v>
      </c>
      <c r="AA510" s="144">
        <f>(AA$526-AA$490)/9+AA506</f>
        <v>1.3722222222222225</v>
      </c>
      <c r="AB510" s="211">
        <f t="shared" si="88"/>
        <v>2299.5951417004053</v>
      </c>
      <c r="AC510" s="191">
        <f>IF(AC509=1,($C508-Z510)/(Z509-Z510),IF(AC509=2,($C508-Z509)/(Z508-Z509),IF(AC509=3,($C508-Z508)/(Z507-Z508),0)))</f>
        <v>0.48673576549016029</v>
      </c>
      <c r="AL510" s="23"/>
    </row>
    <row r="511" spans="1:40" x14ac:dyDescent="0.25">
      <c r="A511" s="186"/>
      <c r="B511" s="251">
        <v>-1</v>
      </c>
      <c r="C511" s="25"/>
      <c r="D511" s="31">
        <f>IF(D512&gt;V$5,(1-(D512-V$5)/(Z$5-V$5))*(Y511-AC511)+AC511,IF(D512&gt;R$5,(1-(D512-R$5)/(V$5-R$5))*(U511-Y511)+Y511,IF(D512&gt;N$5,(1-(D512-N$5)/(R$5-N$5))*(Q511-U511)+U511,IF(D512&gt;J$5,(1-(D512-J$5)/(N$5-J$5))*(M511-Q511)+Q511,IF(D512&gt;F$5,(1-(D512-F$5)/(J$5-F$5))*(I511-M511)+M511,I511)))))</f>
        <v>2.8502390525869905</v>
      </c>
      <c r="E511" s="27" t="s">
        <v>6</v>
      </c>
      <c r="F511" s="95">
        <f>(F$523-F$487)/9+F507</f>
        <v>16366.666666666672</v>
      </c>
      <c r="G511" s="143">
        <f>(G$523-G$487)/9+G507</f>
        <v>3.0666666666666655</v>
      </c>
      <c r="H511" s="193">
        <f t="shared" si="89"/>
        <v>5336.9565217391337</v>
      </c>
      <c r="I511" s="16">
        <f>IF(I513=0,G514,IF(I513=1,(G513-G514)*I514+G514,IF(I513=2,(G512-G513)*I514+G513,IF(I513=3,(G511-G512)*I514+G512,G511))))</f>
        <v>3.9013224732877916</v>
      </c>
      <c r="J511" s="147">
        <f>(J$523-J$487)/9+J507</f>
        <v>16166.666666666672</v>
      </c>
      <c r="K511" s="143">
        <f>(K$523-K$487)/9+K507</f>
        <v>2.8333333333333321</v>
      </c>
      <c r="L511" s="193">
        <f t="shared" si="84"/>
        <v>5705.8823529411802</v>
      </c>
      <c r="M511" s="16">
        <f>IF(M513=0,K514,IF(M513=1,(K513-K514)*M514+K514,IF(M513=2,(K512-K513)*M514+K513,IF(M513=3,(K511-K512)*M514+K512,K511))))</f>
        <v>3.2094970321774436</v>
      </c>
      <c r="N511" s="147">
        <f>(N$523-N$487)/9+N507</f>
        <v>15900.000000000004</v>
      </c>
      <c r="O511" s="143">
        <f>(O$523-O$487)/9+O507</f>
        <v>2.5999999999999988</v>
      </c>
      <c r="P511" s="193">
        <f t="shared" si="85"/>
        <v>6115.3846153846198</v>
      </c>
      <c r="Q511" s="16">
        <f>IF(Q513=0,O514,IF(Q513=1,(O513-O514)*Q514+O514,IF(Q513=2,(O512-O513)*Q514+O513,IF(Q513=3,(O511-O512)*Q514+O512,O511))))</f>
        <v>2.8409690969096908</v>
      </c>
      <c r="R511" s="147">
        <f>(R$523-R$487)/9+R507</f>
        <v>15700.000000000004</v>
      </c>
      <c r="S511" s="143">
        <f>(S$523-S$487)/9+S507</f>
        <v>2.3666666666666658</v>
      </c>
      <c r="T511" s="203">
        <f t="shared" si="86"/>
        <v>6633.8028169014124</v>
      </c>
      <c r="U511" s="16">
        <f>IF(U513=0,S514,IF(U513=1,(S513-S514)*U514+S514,IF(U513=2,(S512-S513)*U514+S513,IF(U513=3,(S511-S512)*U514+S512,S511))))</f>
        <v>2.4632361349342484</v>
      </c>
      <c r="V511" s="147">
        <f>(V$523-V$487)/9+V507</f>
        <v>14966.666666666672</v>
      </c>
      <c r="W511" s="143">
        <f>(W$523-W$487)/9+W507</f>
        <v>2.3166666666666655</v>
      </c>
      <c r="X511" s="203">
        <f t="shared" si="87"/>
        <v>6460.4316546762639</v>
      </c>
      <c r="Y511" s="16">
        <f>IF(Y513=0,W514,IF(Y513=1,(W513-W514)*Y514+W514,IF(Y513=2,(W512-W513)*Y514+W513,IF(Y513=3,(W511-W512)*Y514+W512,W511))))</f>
        <v>2.1681415929203536</v>
      </c>
      <c r="Z511" s="147">
        <f>(Z$523-Z$487)/9+Z507</f>
        <v>14200.000000000004</v>
      </c>
      <c r="AA511" s="143">
        <f>(AA$523-AA$487)/9+AA507</f>
        <v>2.2166666666666659</v>
      </c>
      <c r="AB511" s="207">
        <f t="shared" si="88"/>
        <v>6406.0150375939884</v>
      </c>
      <c r="AC511" s="67">
        <f>IF(AC513=0,AA514,IF(AC513=1,(AA513-AA514)*AC514+AA514,IF(AC513=2,(AA512-AA513)*AC514+AA513,IF(AC513=3,(AA511-AA512)*AC514+AA512,AA511))))</f>
        <v>1.8569596378725006</v>
      </c>
      <c r="AE511" s="23"/>
      <c r="AF511" s="23"/>
      <c r="AG511" s="23"/>
      <c r="AH511" s="23"/>
      <c r="AI511" s="23"/>
      <c r="AJ511" s="23"/>
      <c r="AK511" s="23"/>
      <c r="AL511" s="23"/>
    </row>
    <row r="512" spans="1:40" x14ac:dyDescent="0.25">
      <c r="A512" s="186"/>
      <c r="B512" s="252"/>
      <c r="C512" s="13">
        <f>C$1/(21-E$1)*(C$451-B511)</f>
        <v>6763.636363636364</v>
      </c>
      <c r="D512" s="32">
        <f>(C512/P$1)^(1/1.3)*50+C$451+$C$2/2+$N$2/100*5</f>
        <v>39.874229945817206</v>
      </c>
      <c r="E512" s="28" t="s">
        <v>22</v>
      </c>
      <c r="F512" s="5">
        <v>14000</v>
      </c>
      <c r="G512" s="140">
        <f>(G$524-G$488)/9+G508</f>
        <v>3.2833333333333323</v>
      </c>
      <c r="H512" s="194">
        <f t="shared" si="89"/>
        <v>4263.9593908629458</v>
      </c>
      <c r="I512" s="76">
        <f>$C512/I511</f>
        <v>1733.6778515354033</v>
      </c>
      <c r="J512" s="57">
        <v>14000</v>
      </c>
      <c r="K512" s="140">
        <f>(K$524-K$488)/9+K508</f>
        <v>3.0333333333333323</v>
      </c>
      <c r="L512" s="194">
        <f t="shared" si="84"/>
        <v>4615.3846153846171</v>
      </c>
      <c r="M512" s="76">
        <f>$C512/M511</f>
        <v>2107.3820277215395</v>
      </c>
      <c r="N512" s="57">
        <v>14000</v>
      </c>
      <c r="O512" s="140">
        <f>(O$524-O$488)/9+O508</f>
        <v>2.7833333333333323</v>
      </c>
      <c r="P512" s="194">
        <f t="shared" si="85"/>
        <v>5029.9401197604811</v>
      </c>
      <c r="Q512" s="76">
        <f>$C512/Q511</f>
        <v>2380.7497135374042</v>
      </c>
      <c r="R512" s="57">
        <v>14000</v>
      </c>
      <c r="S512" s="140">
        <f>(S$524-S$488)/9+S508</f>
        <v>2.5333333333333323</v>
      </c>
      <c r="T512" s="201">
        <f t="shared" si="86"/>
        <v>5526.315789473686</v>
      </c>
      <c r="U512" s="76">
        <f>$C512/U511</f>
        <v>2745.8335267629172</v>
      </c>
      <c r="V512" s="57">
        <v>14000</v>
      </c>
      <c r="W512" s="140">
        <f>(W$524-W$488)/9+W508</f>
        <v>2.4166666666666656</v>
      </c>
      <c r="X512" s="201">
        <f t="shared" si="87"/>
        <v>5793.1034482758641</v>
      </c>
      <c r="Y512" s="76">
        <f>$C512/Y511</f>
        <v>3119.5547309833032</v>
      </c>
      <c r="Z512" s="57">
        <v>14000</v>
      </c>
      <c r="AA512" s="140">
        <f>(AA$524-AA$488)/9+AA508</f>
        <v>2.2499999999999991</v>
      </c>
      <c r="AB512" s="209">
        <f t="shared" si="88"/>
        <v>6222.2222222222244</v>
      </c>
      <c r="AC512" s="76">
        <f>$C512/AC511</f>
        <v>3642.3173803526456</v>
      </c>
      <c r="AL512" s="120">
        <f>C512</f>
        <v>6763.636363636364</v>
      </c>
      <c r="AM512" s="120">
        <f>AL508-AL512</f>
        <v>307.4380165289258</v>
      </c>
      <c r="AN512" s="23">
        <f>AM512/AL508*100</f>
        <v>4.3478260869565233</v>
      </c>
    </row>
    <row r="513" spans="1:40" x14ac:dyDescent="0.25">
      <c r="A513" s="186"/>
      <c r="B513" s="252"/>
      <c r="C513" s="13"/>
      <c r="D513" s="39">
        <f>IF(AND(D512&lt;F$5,C512&lt;F514),C512/F514*100,IF(AND(D512&lt;J$5,C512&lt;J514),C512/(F514-((D512-F$5)/(J$5-F$5))*(F514-J514))*100,IF(AND(D512&lt;N$5,C512&lt;N514),C512/(J514-((D512-J$5)/(N$5-J$5))*(J514-N514))*100,IF(AND(D512&lt;R$5,C512&lt;R514),C512/(N514-((D512-N$5)/(R$5-N$5))*(N514-R514))*100,IF(AND(D512&lt;V$5,C516&lt;V514),C512/(R514-((D512-R$5)/(V$5-R$5))*(R514-V514))*100,100)))))</f>
        <v>100</v>
      </c>
      <c r="E513" s="28" t="s">
        <v>23</v>
      </c>
      <c r="F513" s="5">
        <v>11200</v>
      </c>
      <c r="G513" s="140">
        <f>(G$525-G$489)/9+G509</f>
        <v>3.5166666666666657</v>
      </c>
      <c r="H513" s="194">
        <f t="shared" si="89"/>
        <v>3184.8341232227499</v>
      </c>
      <c r="I513" s="190">
        <f>IF($C512&gt;F512,3,IF($C512&gt;F513,2,IF($C512&gt;F514,1,0)))</f>
        <v>1</v>
      </c>
      <c r="J513" s="57">
        <v>11200</v>
      </c>
      <c r="K513" s="140">
        <f>(K$525-K$489)/9+K509</f>
        <v>3.2666666666666657</v>
      </c>
      <c r="L513" s="194">
        <f t="shared" si="84"/>
        <v>3428.5714285714294</v>
      </c>
      <c r="M513" s="190">
        <f>IF($C512&gt;J512,3,IF($C512&gt;J513,2,IF($C512&gt;J514,1,0)))</f>
        <v>1</v>
      </c>
      <c r="N513" s="57">
        <v>11200</v>
      </c>
      <c r="O513" s="140">
        <f>(O$525-O$489)/9+O509</f>
        <v>3.0166666666666657</v>
      </c>
      <c r="P513" s="194">
        <f t="shared" si="85"/>
        <v>3712.7071823204433</v>
      </c>
      <c r="Q513" s="190">
        <f>IF($C512&gt;N512,3,IF($C512&gt;N513,2,IF($C512&gt;N514,1,0)))</f>
        <v>1</v>
      </c>
      <c r="R513" s="57">
        <v>11200</v>
      </c>
      <c r="S513" s="140">
        <f>(S$525-S$489)/9+S509</f>
        <v>2.7666666666666657</v>
      </c>
      <c r="T513" s="201">
        <f t="shared" si="86"/>
        <v>4048.1927710843388</v>
      </c>
      <c r="U513" s="190">
        <f>IF($C512&gt;R512,3,IF($C512&gt;R513,2,IF($C512&gt;R514,1,0)))</f>
        <v>1</v>
      </c>
      <c r="V513" s="57">
        <v>11200</v>
      </c>
      <c r="W513" s="140">
        <f>(W$525-W$489)/9+W509</f>
        <v>2.5999999999999988</v>
      </c>
      <c r="X513" s="201">
        <f t="shared" si="87"/>
        <v>4307.6923076923094</v>
      </c>
      <c r="Y513" s="190">
        <f>IF($C512&gt;V512,3,IF($C512&gt;V513,2,IF($C512&gt;V514,1,0)))</f>
        <v>1</v>
      </c>
      <c r="Z513" s="57">
        <v>11200</v>
      </c>
      <c r="AA513" s="140">
        <f>(AA$525-AA$489)/9+AA509</f>
        <v>2.399999999999999</v>
      </c>
      <c r="AB513" s="209">
        <f t="shared" si="88"/>
        <v>4666.6666666666688</v>
      </c>
      <c r="AC513" s="189">
        <f>IF($C512&gt;Z512,3,IF($C512&gt;Z513,2,IF($C512&gt;Z514,1,0)))</f>
        <v>1</v>
      </c>
      <c r="AL513" s="23"/>
    </row>
    <row r="514" spans="1:40" ht="15.75" thickBot="1" x14ac:dyDescent="0.3">
      <c r="A514" s="186"/>
      <c r="B514" s="253"/>
      <c r="C514" s="14"/>
      <c r="D514" s="33">
        <f>C512/D511</f>
        <v>2373.0066983319934</v>
      </c>
      <c r="E514" s="29" t="s">
        <v>7</v>
      </c>
      <c r="F514" s="158">
        <f>(F$526-F$490)/9+F510</f>
        <v>5433.3333333333339</v>
      </c>
      <c r="G514" s="144">
        <f>(G$526-G$490)/9+G510</f>
        <v>4.0166666666666675</v>
      </c>
      <c r="H514" s="195">
        <f t="shared" si="89"/>
        <v>1352.6970954356846</v>
      </c>
      <c r="I514" s="191">
        <f>IF(I513=1,($C512-F514)/(F513-F514),IF(I513=2,($C512-F513)/(F512-F513),IF(I513=3,($C512-F512)/(F511-F512),0)))</f>
        <v>0.23068838675775089</v>
      </c>
      <c r="J514" s="148">
        <f>(J$526-J$490)/9+J510</f>
        <v>4733.3333333333358</v>
      </c>
      <c r="K514" s="144">
        <f>(K$526-K$490)/9+K510</f>
        <v>3.1833333333333327</v>
      </c>
      <c r="L514" s="195">
        <f t="shared" si="84"/>
        <v>1486.910994764399</v>
      </c>
      <c r="M514" s="191">
        <f>IF(M513=1,($C512-J514)/(J513-J514),IF(M513=2,($C512-J513)/(J512-J513),IF(M513=3,($C512-J512)/(J511-J512),0)))</f>
        <v>0.31396438612933436</v>
      </c>
      <c r="N514" s="148">
        <f>(N$526-N$490)/9+N510</f>
        <v>4466.6666666666652</v>
      </c>
      <c r="O514" s="144">
        <f>(O$526-O$490)/9+O510</f>
        <v>2.75</v>
      </c>
      <c r="P514" s="195">
        <f t="shared" si="85"/>
        <v>1624.2424242424238</v>
      </c>
      <c r="Q514" s="191">
        <f>IF(Q513=1,($C512-N514)/(N513-N514),IF(Q513=2,($C512-N513)/(N512-N513),IF(Q513=3,($C512-N512)/(N511-N512),0)))</f>
        <v>0.34113411341134131</v>
      </c>
      <c r="R514" s="148">
        <f>(R$526-R$490)/9+R510</f>
        <v>4133.3333333333339</v>
      </c>
      <c r="S514" s="144">
        <f>(S$526-S$490)/9+S510</f>
        <v>2.2833333333333341</v>
      </c>
      <c r="T514" s="204">
        <f t="shared" si="86"/>
        <v>1810.2189781021893</v>
      </c>
      <c r="U514" s="191">
        <f>IF(U513=1,($C512-R514)/(R513-R514),IF(U513=2,($C512-R513)/(R512-R513),IF(U513=3,($C512-R512)/(R511-R512),0)))</f>
        <v>0.37221269296740994</v>
      </c>
      <c r="V514" s="148">
        <f>(V$526-V$490)/9+V510</f>
        <v>3666.6666666666679</v>
      </c>
      <c r="W514" s="144">
        <f>(W$526-W$490)/9+W510</f>
        <v>1.8666666666666667</v>
      </c>
      <c r="X514" s="204">
        <f t="shared" si="87"/>
        <v>1964.2857142857149</v>
      </c>
      <c r="Y514" s="191">
        <f>IF(Y513=1,($C512-V514)/(V513-V514),IF(Y513=2,($C512-V513)/(V512-V513),IF(Y513=3,($C512-V512)/(V511-V512),0)))</f>
        <v>0.41110217216411904</v>
      </c>
      <c r="Z514" s="148">
        <f>(Z$526-Z$490)/9+Z510</f>
        <v>3166.6666666666679</v>
      </c>
      <c r="AA514" s="144">
        <f>(AA$526-AA$490)/9+AA510</f>
        <v>1.416666666666667</v>
      </c>
      <c r="AB514" s="211">
        <f t="shared" si="88"/>
        <v>2235.294117647059</v>
      </c>
      <c r="AC514" s="191">
        <f>IF(AC513=1,($C512-Z514)/(Z513-Z514),IF(AC513=2,($C512-Z513)/(Z512-Z513),IF(AC513=3,($C512-Z512)/(Z511-Z512),0)))</f>
        <v>0.44775556393813654</v>
      </c>
      <c r="AL514" s="23"/>
    </row>
    <row r="515" spans="1:40" x14ac:dyDescent="0.25">
      <c r="A515" s="186"/>
      <c r="B515" s="251">
        <v>0</v>
      </c>
      <c r="C515" s="34"/>
      <c r="D515" s="31">
        <f>IF(D516&gt;V$5,(1-(D516-V$5)/(Z$5-V$5))*(Y515-AC515)+AC515,IF(D516&gt;R$5,(1-(D516-R$5)/(V$5-R$5))*(U515-Y515)+Y515,IF(D516&gt;N$5,(1-(D516-N$5)/(R$5-N$5))*(Q515-U515)+U515,IF(D516&gt;J$5,(1-(D516-J$5)/(N$5-J$5))*(M515-Q515)+Q515,IF(D516&gt;F$5,(1-(D516-F$5)/(J$5-F$5))*(I515-M515)+M515,I515)))))</f>
        <v>2.9871357898781543</v>
      </c>
      <c r="E515" s="27" t="s">
        <v>6</v>
      </c>
      <c r="F515" s="95">
        <f>(F$523-F$487)/9+F511</f>
        <v>16411.111111111117</v>
      </c>
      <c r="G515" s="143">
        <f>(G$523-G$487)/9+G511</f>
        <v>3.1277777777777764</v>
      </c>
      <c r="H515" s="193">
        <f t="shared" si="89"/>
        <v>5246.891651865013</v>
      </c>
      <c r="I515" s="16">
        <f>IF(I517=0,G518,IF(I517=1,(G517-G518)*I518+G518,IF(I517=2,(G516-G517)*I518+G517,IF(I517=3,(G515-G516)*I518+G516,G515))))</f>
        <v>3.9902682645342713</v>
      </c>
      <c r="J515" s="147">
        <f>(J$523-J$487)/9+J511</f>
        <v>16211.111111111117</v>
      </c>
      <c r="K515" s="143">
        <f>(K$523-K$487)/9+K511</f>
        <v>2.8888888888888875</v>
      </c>
      <c r="L515" s="193">
        <f t="shared" si="84"/>
        <v>5611.5384615384664</v>
      </c>
      <c r="M515" s="16">
        <f>IF(M517=0,K518,IF(M517=1,(K517-K518)*M518+K518,IF(M517=2,(K516-K517)*M518+K517,IF(M517=3,(K515-K516)*M518+K516,K515))))</f>
        <v>3.3318808206246504</v>
      </c>
      <c r="N515" s="147">
        <f>(N$523-N$487)/9+N511</f>
        <v>15933.333333333338</v>
      </c>
      <c r="O515" s="143">
        <f>(O$523-O$487)/9+O511</f>
        <v>2.6499999999999986</v>
      </c>
      <c r="P515" s="193">
        <f t="shared" si="85"/>
        <v>6012.5786163522062</v>
      </c>
      <c r="Q515" s="16">
        <f>IF(Q517=0,O518,IF(Q517=1,(O517-O518)*Q518+O518,IF(Q517=2,(O516-O517)*Q518+O517,IF(Q517=3,(O515-O516)*Q518+O516,O515))))</f>
        <v>2.9225192431217621</v>
      </c>
      <c r="R515" s="147">
        <f>(R$523-R$487)/9+R511</f>
        <v>15733.333333333338</v>
      </c>
      <c r="S515" s="143">
        <f>(S$523-S$487)/9+S511</f>
        <v>2.4111111111111101</v>
      </c>
      <c r="T515" s="203">
        <f t="shared" si="86"/>
        <v>6525.3456221198203</v>
      </c>
      <c r="U515" s="16">
        <f>IF(U517=0,S518,IF(U517=1,(S517-S518)*U518+S518,IF(U517=2,(S516-S517)*U518+S517,IF(U517=3,(S515-S516)*U518+S516,S515))))</f>
        <v>2.504335294441403</v>
      </c>
      <c r="V515" s="147">
        <f>(V$523-V$487)/9+V511</f>
        <v>15011.111111111117</v>
      </c>
      <c r="W515" s="143">
        <f>(W$523-W$487)/9+W511</f>
        <v>2.3611111111111098</v>
      </c>
      <c r="X515" s="203">
        <f t="shared" si="87"/>
        <v>6357.6470588235352</v>
      </c>
      <c r="Y515" s="16">
        <f>IF(Y517=0,W518,IF(Y517=1,(W517-W518)*Y518+W518,IF(Y517=2,(W516-W517)*Y518+W517,IF(Y517=3,(W515-W516)*Y518+W516,W515))))</f>
        <v>2.1945389845819543</v>
      </c>
      <c r="Z515" s="147">
        <f>(Z$523-Z$487)/9+Z511</f>
        <v>14233.333333333338</v>
      </c>
      <c r="AA515" s="143">
        <f>(AA$523-AA$487)/9+AA511</f>
        <v>2.2611111111111102</v>
      </c>
      <c r="AB515" s="207">
        <f t="shared" si="88"/>
        <v>6294.8402948402991</v>
      </c>
      <c r="AC515" s="67">
        <f>IF(AC517=0,AA518,IF(AC517=1,(AA517-AA518)*AC518+AA518,IF(AC517=2,(AA516-AA517)*AC518+AA517,IF(AC517=3,(AA515-AA516)*AC518+AA516,AA515))))</f>
        <v>1.8652377463885896</v>
      </c>
      <c r="AE515" s="23"/>
      <c r="AF515" s="23"/>
      <c r="AG515" s="23"/>
      <c r="AH515" s="23"/>
      <c r="AI515" s="23"/>
      <c r="AJ515" s="23"/>
      <c r="AK515" s="23"/>
      <c r="AL515" s="23"/>
    </row>
    <row r="516" spans="1:40" x14ac:dyDescent="0.25">
      <c r="A516" s="186"/>
      <c r="B516" s="252"/>
      <c r="C516" s="13">
        <f>C$1/(21-E$1)*(C$451-B515)</f>
        <v>6456.1983471074382</v>
      </c>
      <c r="D516" s="32">
        <f>(C516/P$1)^(1/1.3)*50+C$451+$C$2/2+$N$2/100*5</f>
        <v>39.210764391341343</v>
      </c>
      <c r="E516" s="28" t="s">
        <v>22</v>
      </c>
      <c r="F516" s="5">
        <v>14000</v>
      </c>
      <c r="G516" s="140">
        <f>(G$524-G$488)/9+G512</f>
        <v>3.3222222222222211</v>
      </c>
      <c r="H516" s="194">
        <f t="shared" si="89"/>
        <v>4214.0468227424763</v>
      </c>
      <c r="I516" s="76">
        <f>$C516/I515</f>
        <v>1617.9860398085241</v>
      </c>
      <c r="J516" s="57">
        <v>14000</v>
      </c>
      <c r="K516" s="140">
        <f>(K$524-K$488)/9+K512</f>
        <v>3.0722222222222211</v>
      </c>
      <c r="L516" s="194">
        <f t="shared" si="84"/>
        <v>4556.9620253164576</v>
      </c>
      <c r="M516" s="76">
        <f>$C516/M515</f>
        <v>1937.7038659795312</v>
      </c>
      <c r="N516" s="57">
        <v>14000</v>
      </c>
      <c r="O516" s="140">
        <f>(O$524-O$488)/9+O512</f>
        <v>2.8222222222222211</v>
      </c>
      <c r="P516" s="194">
        <f t="shared" si="85"/>
        <v>4960.6299212598442</v>
      </c>
      <c r="Q516" s="76">
        <f>$C516/Q515</f>
        <v>2209.1209022155449</v>
      </c>
      <c r="R516" s="57">
        <v>14000</v>
      </c>
      <c r="S516" s="140">
        <f>(S$524-S$488)/9+S512</f>
        <v>2.5722222222222211</v>
      </c>
      <c r="T516" s="201">
        <f t="shared" si="86"/>
        <v>5442.7645788336959</v>
      </c>
      <c r="U516" s="76">
        <f>$C516/U515</f>
        <v>2578.0087680102379</v>
      </c>
      <c r="V516" s="57">
        <v>14000</v>
      </c>
      <c r="W516" s="140">
        <f>(W$524-W$488)/9+W512</f>
        <v>2.4611111111111099</v>
      </c>
      <c r="X516" s="201">
        <f t="shared" si="87"/>
        <v>5688.4875846501154</v>
      </c>
      <c r="Y516" s="76">
        <f>$C516/Y515</f>
        <v>2941.9383262117362</v>
      </c>
      <c r="Z516" s="57">
        <v>14000</v>
      </c>
      <c r="AA516" s="140">
        <f>(AA$524-AA$488)/9+AA512</f>
        <v>2.2999999999999989</v>
      </c>
      <c r="AB516" s="209">
        <f t="shared" si="88"/>
        <v>6086.9565217391337</v>
      </c>
      <c r="AC516" s="76">
        <f>$C516/AC515</f>
        <v>3461.3273077963981</v>
      </c>
      <c r="AL516" s="120">
        <f>C516</f>
        <v>6456.1983471074382</v>
      </c>
      <c r="AM516" s="120">
        <f>AL512-AL516</f>
        <v>307.4380165289258</v>
      </c>
      <c r="AN516" s="23">
        <f>AM516/AL512*100</f>
        <v>4.5454545454545476</v>
      </c>
    </row>
    <row r="517" spans="1:40" x14ac:dyDescent="0.25">
      <c r="A517" s="186"/>
      <c r="B517" s="252"/>
      <c r="C517" s="13"/>
      <c r="D517" s="39">
        <f>IF(AND(D516&lt;F$5,C516&lt;F518),C516/F518*100,IF(AND(D516&lt;J$5,C516&lt;J518),C516/(F518-((D516-F$5)/(J$5-F$5))*(F518-J518))*100,IF(AND(D516&lt;N$5,C516&lt;N518),C516/(J518-((D516-J$5)/(N$5-J$5))*(J518-N518))*100,IF(AND(D516&lt;R$5,C516&lt;R518),C516/(N518-((D516-N$5)/(R$5-N$5))*(N518-R518))*100,IF(AND(D516&lt;V$5,C520&lt;V518),C516/(R518-((D516-R$5)/(V$5-R$5))*(R518-V518))*100,100)))))</f>
        <v>100</v>
      </c>
      <c r="E517" s="28" t="s">
        <v>23</v>
      </c>
      <c r="F517" s="5">
        <v>11200</v>
      </c>
      <c r="G517" s="140">
        <f>(G$525-G$489)/9+G513</f>
        <v>3.56111111111111</v>
      </c>
      <c r="H517" s="194">
        <f t="shared" si="89"/>
        <v>3145.0858034321382</v>
      </c>
      <c r="I517" s="190">
        <f>IF($C516&gt;F516,3,IF($C516&gt;F517,2,IF($C516&gt;F518,1,0)))</f>
        <v>1</v>
      </c>
      <c r="J517" s="57">
        <v>11200</v>
      </c>
      <c r="K517" s="140">
        <f>(K$525-K$489)/9+K513</f>
        <v>3.31111111111111</v>
      </c>
      <c r="L517" s="194">
        <f t="shared" si="84"/>
        <v>3382.5503355704709</v>
      </c>
      <c r="M517" s="190">
        <f>IF($C516&gt;J516,3,IF($C516&gt;J517,2,IF($C516&gt;J518,1,0)))</f>
        <v>1</v>
      </c>
      <c r="N517" s="57">
        <v>11200</v>
      </c>
      <c r="O517" s="140">
        <f>(O$525-O$489)/9+O513</f>
        <v>3.06111111111111</v>
      </c>
      <c r="P517" s="194">
        <f t="shared" si="85"/>
        <v>3658.8021778584407</v>
      </c>
      <c r="Q517" s="190">
        <f>IF($C516&gt;N516,3,IF($C516&gt;N517,2,IF($C516&gt;N518,1,0)))</f>
        <v>1</v>
      </c>
      <c r="R517" s="57">
        <v>11200</v>
      </c>
      <c r="S517" s="140">
        <f>(S$525-S$489)/9+S513</f>
        <v>2.81111111111111</v>
      </c>
      <c r="T517" s="201">
        <f t="shared" si="86"/>
        <v>3984.1897233201598</v>
      </c>
      <c r="U517" s="190">
        <f>IF($C516&gt;R516,3,IF($C516&gt;R517,2,IF($C516&gt;R518,1,0)))</f>
        <v>1</v>
      </c>
      <c r="V517" s="57">
        <v>11200</v>
      </c>
      <c r="W517" s="140">
        <f>(W$525-W$489)/9+W513</f>
        <v>2.6499999999999986</v>
      </c>
      <c r="X517" s="201">
        <f t="shared" si="87"/>
        <v>4226.4150943396253</v>
      </c>
      <c r="Y517" s="190">
        <f>IF($C516&gt;V516,3,IF($C516&gt;V517,2,IF($C516&gt;V518,1,0)))</f>
        <v>1</v>
      </c>
      <c r="Z517" s="57">
        <v>11200</v>
      </c>
      <c r="AA517" s="140">
        <f>(AA$525-AA$489)/9+AA513</f>
        <v>2.4499999999999988</v>
      </c>
      <c r="AB517" s="209">
        <f t="shared" si="88"/>
        <v>4571.4285714285734</v>
      </c>
      <c r="AC517" s="189">
        <f>IF($C516&gt;Z516,3,IF($C516&gt;Z517,2,IF($C516&gt;Z518,1,0)))</f>
        <v>1</v>
      </c>
      <c r="AL517" s="23"/>
    </row>
    <row r="518" spans="1:40" ht="15.75" thickBot="1" x14ac:dyDescent="0.3">
      <c r="A518" s="186"/>
      <c r="B518" s="253"/>
      <c r="C518" s="35"/>
      <c r="D518" s="33">
        <f>C516/D515</f>
        <v>2161.3340675653676</v>
      </c>
      <c r="E518" s="29" t="s">
        <v>7</v>
      </c>
      <c r="F518" s="158">
        <f>(F$526-F$490)/9+F514</f>
        <v>5488.8888888888896</v>
      </c>
      <c r="G518" s="144">
        <f>(G$526-G$490)/9+G514</f>
        <v>4.0777777777777784</v>
      </c>
      <c r="H518" s="195">
        <f t="shared" si="89"/>
        <v>1346.0490463215258</v>
      </c>
      <c r="I518" s="191">
        <f>IF(I517=1,($C516-F518)/(F517-F518),IF(I517=2,($C516-F517)/(F516-F517),IF(I517=3,($C516-F516)/(F515-F516),0)))</f>
        <v>0.1693732514390455</v>
      </c>
      <c r="J518" s="148">
        <f>(J$526-J$490)/9+J514</f>
        <v>4855.5555555555584</v>
      </c>
      <c r="K518" s="144">
        <f>(K$526-K$490)/9+K514</f>
        <v>3.3388888888888881</v>
      </c>
      <c r="L518" s="195">
        <f t="shared" si="84"/>
        <v>1454.2429284525801</v>
      </c>
      <c r="M518" s="191">
        <f>IF(M517=1,($C516-J518)/(J517-J518),IF(M517=2,($C516-J517)/(J516-J517),IF(M517=3,($C516-J516)/(J515-J516),0)))</f>
        <v>0.25229045751255558</v>
      </c>
      <c r="N518" s="148">
        <f>(N$526-N$490)/9+N514</f>
        <v>4544.4444444444425</v>
      </c>
      <c r="O518" s="144">
        <f>(O$526-O$490)/9+O514</f>
        <v>2.8666666666666667</v>
      </c>
      <c r="P518" s="195">
        <f t="shared" si="85"/>
        <v>1585.2713178294566</v>
      </c>
      <c r="Q518" s="191">
        <f>IF(Q517=1,($C516-N518)/(N517-N518),IF(Q517=2,($C516-N517)/(N516-N517),IF(Q517=3,($C516-N516)/(N515-N516),0)))</f>
        <v>0.28724182176906438</v>
      </c>
      <c r="R518" s="148">
        <f>(R$526-R$490)/9+R514</f>
        <v>4155.5555555555566</v>
      </c>
      <c r="S518" s="144">
        <f>(S$526-S$490)/9+S514</f>
        <v>2.3555555555555565</v>
      </c>
      <c r="T518" s="204">
        <f t="shared" si="86"/>
        <v>1764.1509433962262</v>
      </c>
      <c r="U518" s="191">
        <f>IF(U517=1,($C516-R518)/(R517-R518),IF(U517=2,($C516-R517)/(R516-R517),IF(U517=3,($C516-R516)/(R515-R516),0)))</f>
        <v>0.32658967072503053</v>
      </c>
      <c r="V518" s="148">
        <f>(V$526-V$490)/9+V514</f>
        <v>3677.7777777777792</v>
      </c>
      <c r="W518" s="144">
        <f>(W$526-W$490)/9+W514</f>
        <v>1.9277777777777778</v>
      </c>
      <c r="X518" s="204">
        <f t="shared" si="87"/>
        <v>1907.7809798270901</v>
      </c>
      <c r="Y518" s="191">
        <f>IF(Y517=1,($C516-V518)/(V517-V518),IF(Y517=2,($C516-V517)/(V516-V517),IF(Y517=3,($C516-V516)/(V515-V516),0)))</f>
        <v>0.3693616709596298</v>
      </c>
      <c r="Z518" s="148">
        <f>(Z$526-Z$490)/9+Z514</f>
        <v>3177.7777777777792</v>
      </c>
      <c r="AA518" s="144">
        <f>(AA$526-AA$490)/9+AA514</f>
        <v>1.4611111111111115</v>
      </c>
      <c r="AB518" s="211">
        <f t="shared" si="88"/>
        <v>2174.9049429657798</v>
      </c>
      <c r="AC518" s="191">
        <f>IF(AC517=1,($C516-Z518)/(Z517-Z518),IF(AC517=2,($C516-Z517)/(Z516-Z517),IF(AC517=3,($C516-Z516)/(Z515-Z516),0)))</f>
        <v>0.4086673839884617</v>
      </c>
      <c r="AL518" s="23"/>
    </row>
    <row r="519" spans="1:40" x14ac:dyDescent="0.25">
      <c r="A519" s="186"/>
      <c r="B519" s="251">
        <v>1</v>
      </c>
      <c r="C519" s="25"/>
      <c r="D519" s="31">
        <f>IF(D520&gt;V$5,(1-(D520-V$5)/(Z$5-V$5))*(Y519-AC519)+AC519,IF(D520&gt;R$5,(1-(D520-R$5)/(V$5-R$5))*(U519-Y519)+Y519,IF(D520&gt;N$5,(1-(D520-N$5)/(R$5-N$5))*(Q519-U519)+U519,IF(D520&gt;J$5,(1-(D520-J$5)/(N$5-J$5))*(M519-Q519)+Q519,IF(D520&gt;F$5,(1-(D520-F$5)/(J$5-F$5))*(I519-M519)+M519,I519)))))</f>
        <v>3.1450309330729453</v>
      </c>
      <c r="E519" s="27" t="s">
        <v>6</v>
      </c>
      <c r="F519" s="95">
        <f>(F$523-F$487)/9+F515</f>
        <v>16455.555555555562</v>
      </c>
      <c r="G519" s="143">
        <f>(G$523-G$487)/9+G515</f>
        <v>3.1888888888888873</v>
      </c>
      <c r="H519" s="193">
        <f t="shared" si="89"/>
        <v>5160.278745644604</v>
      </c>
      <c r="I519" s="16">
        <f>IF(I521=0,G522,IF(I521=1,(G521-G522)*I522+G522,IF(I521=2,(G520-G521)*I522+G521,IF(I521=3,(G519-G520)*I522+G520,G519))))</f>
        <v>4.0819003573870516</v>
      </c>
      <c r="J519" s="147">
        <f>(J$523-J$487)/9+J515</f>
        <v>16255.555555555562</v>
      </c>
      <c r="K519" s="143">
        <f>(K$523-K$487)/9+K515</f>
        <v>2.9444444444444429</v>
      </c>
      <c r="L519" s="193">
        <f t="shared" ref="L519:L582" si="90">J519/K519</f>
        <v>5520.7547169811369</v>
      </c>
      <c r="M519" s="16">
        <f>IF(M521=0,K522,IF(M521=1,(K521-K522)*M522+K522,IF(M521=2,(K520-K521)*M522+K521,IF(M521=3,(K519-K520)*M522+K520,K519))))</f>
        <v>3.4683064410337128</v>
      </c>
      <c r="N519" s="147">
        <f>(N$523-N$487)/9+N515</f>
        <v>15966.666666666672</v>
      </c>
      <c r="O519" s="143">
        <f>(O$523-O$487)/9+O515</f>
        <v>2.6999999999999984</v>
      </c>
      <c r="P519" s="193">
        <f t="shared" ref="P519:P582" si="91">N519/O519</f>
        <v>5913.5802469135851</v>
      </c>
      <c r="Q519" s="16">
        <f>IF(Q521=0,O522,IF(Q521=1,(O521-O522)*Q522+O522,IF(Q521=2,(O520-O521)*Q522+O521,IF(Q521=3,(O519-O520)*Q522+O520,O519))))</f>
        <v>3.0116980616980613</v>
      </c>
      <c r="R519" s="147">
        <f>(R$523-R$487)/9+R515</f>
        <v>15766.666666666672</v>
      </c>
      <c r="S519" s="143">
        <f>(S$523-S$487)/9+S515</f>
        <v>2.4555555555555544</v>
      </c>
      <c r="T519" s="203">
        <f t="shared" ref="T519:T582" si="92">R519/S519</f>
        <v>6420.8144796380138</v>
      </c>
      <c r="U519" s="16">
        <f>IF(U521=0,S522,IF(U521=1,(S521-S522)*U522+S522,IF(U521=2,(S520-S521)*U522+S521,IF(U521=3,(S519-S520)*U522+S520,S519))))</f>
        <v>2.5478455440480761</v>
      </c>
      <c r="V519" s="147">
        <f>(V$523-V$487)/9+V515</f>
        <v>15055.555555555562</v>
      </c>
      <c r="W519" s="143">
        <f>(W$523-W$487)/9+W515</f>
        <v>2.4055555555555541</v>
      </c>
      <c r="X519" s="203">
        <f t="shared" ref="X519:X582" si="93">V519/W519</f>
        <v>6258.6605080831478</v>
      </c>
      <c r="Y519" s="16">
        <f>IF(Y521=0,W522,IF(Y521=1,(W521-W522)*Y522+W522,IF(Y521=2,(W520-W521)*Y522+W521,IF(Y521=3,(W519-W520)*Y522+W520,W519))))</f>
        <v>2.2217761259719295</v>
      </c>
      <c r="Z519" s="147">
        <f>(Z$523-Z$487)/9+Z515</f>
        <v>14266.666666666672</v>
      </c>
      <c r="AA519" s="143">
        <f>(AA$523-AA$487)/9+AA515</f>
        <v>2.3055555555555545</v>
      </c>
      <c r="AB519" s="207">
        <f t="shared" ref="AB519:AB582" si="94">Z519/AA519</f>
        <v>6187.9518072289211</v>
      </c>
      <c r="AC519" s="67">
        <f>IF(AC521=0,AA522,IF(AC521=1,(AA521-AA522)*AC522+AA522,IF(AC521=2,(AA520-AA521)*AC522+AA521,IF(AC521=3,(AA519-AA520)*AC522+AA520,AA519))))</f>
        <v>1.8729737164865141</v>
      </c>
      <c r="AE519" s="23"/>
      <c r="AF519" s="23"/>
      <c r="AG519" s="23"/>
      <c r="AH519" s="23"/>
      <c r="AI519" s="23"/>
      <c r="AJ519" s="23"/>
      <c r="AK519" s="23"/>
      <c r="AL519" s="23"/>
    </row>
    <row r="520" spans="1:40" x14ac:dyDescent="0.25">
      <c r="A520" s="186"/>
      <c r="B520" s="252"/>
      <c r="C520" s="13">
        <f>C$1/(21-E$1)*(C$451-B519)</f>
        <v>6148.7603305785124</v>
      </c>
      <c r="D520" s="32">
        <f>(C520/P$1)^(1/1.3)*50+C$451+$C$2/2+$N$2/100*5</f>
        <v>38.539964689556527</v>
      </c>
      <c r="E520" s="28" t="s">
        <v>22</v>
      </c>
      <c r="F520" s="5">
        <v>14000</v>
      </c>
      <c r="G520" s="140">
        <f>(G$524-G$488)/9+G516</f>
        <v>3.3611111111111098</v>
      </c>
      <c r="H520" s="194">
        <f t="shared" si="89"/>
        <v>4165.289256198349</v>
      </c>
      <c r="I520" s="76">
        <f>$C520/I519</f>
        <v>1506.347483336051</v>
      </c>
      <c r="J520" s="57">
        <v>14000</v>
      </c>
      <c r="K520" s="140">
        <f>(K$524-K$488)/9+K516</f>
        <v>3.1111111111111098</v>
      </c>
      <c r="L520" s="194">
        <f t="shared" si="90"/>
        <v>4500.0000000000018</v>
      </c>
      <c r="M520" s="76">
        <f>$C520/M519</f>
        <v>1772.8422892026526</v>
      </c>
      <c r="N520" s="57">
        <v>14000</v>
      </c>
      <c r="O520" s="140">
        <f>(O$524-O$488)/9+O516</f>
        <v>2.8611111111111098</v>
      </c>
      <c r="P520" s="194">
        <f t="shared" si="91"/>
        <v>4893.2038834951481</v>
      </c>
      <c r="Q520" s="76">
        <f>$C520/Q519</f>
        <v>2041.62575550874</v>
      </c>
      <c r="R520" s="57">
        <v>14000</v>
      </c>
      <c r="S520" s="140">
        <f>(S$524-S$488)/9+S516</f>
        <v>2.6111111111111098</v>
      </c>
      <c r="T520" s="201">
        <f t="shared" si="92"/>
        <v>5361.7021276595769</v>
      </c>
      <c r="U520" s="76">
        <f>$C520/U519</f>
        <v>2413.317536042322</v>
      </c>
      <c r="V520" s="57">
        <v>14000</v>
      </c>
      <c r="W520" s="140">
        <f>(W$524-W$488)/9+W516</f>
        <v>2.5055555555555542</v>
      </c>
      <c r="X520" s="201">
        <f t="shared" si="93"/>
        <v>5587.5831485587614</v>
      </c>
      <c r="Y520" s="76">
        <f>$C520/Y519</f>
        <v>2767.4977054174169</v>
      </c>
      <c r="Z520" s="57">
        <v>14000</v>
      </c>
      <c r="AA520" s="140">
        <f>(AA$524-AA$488)/9+AA516</f>
        <v>2.3499999999999988</v>
      </c>
      <c r="AB520" s="209">
        <f t="shared" si="94"/>
        <v>5957.4468085106419</v>
      </c>
      <c r="AC520" s="76">
        <f>$C520/AC519</f>
        <v>3282.8866077805342</v>
      </c>
      <c r="AL520" s="120">
        <f>C520</f>
        <v>6148.7603305785124</v>
      </c>
      <c r="AM520" s="120">
        <f>AL516-AL520</f>
        <v>307.4380165289258</v>
      </c>
      <c r="AN520" s="23">
        <f>AM520/AL516*100</f>
        <v>4.7619047619047645</v>
      </c>
    </row>
    <row r="521" spans="1:40" x14ac:dyDescent="0.25">
      <c r="A521" s="186"/>
      <c r="B521" s="252"/>
      <c r="C521" s="13"/>
      <c r="D521" s="39">
        <f>IF(AND(D520&lt;F$5,C520&lt;F522),C520/F522*100,IF(AND(D520&lt;J$5,C520&lt;J522),C520/(F522-((D520-F$5)/(J$5-F$5))*(F522-J522))*100,IF(AND(D520&lt;N$5,C520&lt;N522),C520/(J522-((D520-J$5)/(N$5-J$5))*(J522-N522))*100,IF(AND(D520&lt;R$5,C520&lt;R522),C520/(N522-((D520-N$5)/(R$5-N$5))*(N522-R522))*100,IF(AND(D520&lt;V$5,C524&lt;V522),C520/(R522-((D520-R$5)/(V$5-R$5))*(R522-V522))*100,100)))))</f>
        <v>100</v>
      </c>
      <c r="E521" s="28" t="s">
        <v>23</v>
      </c>
      <c r="F521" s="5">
        <v>11200</v>
      </c>
      <c r="G521" s="140">
        <f>(G$525-G$489)/9+G517</f>
        <v>3.6055555555555543</v>
      </c>
      <c r="H521" s="194">
        <f t="shared" si="89"/>
        <v>3106.3174114021581</v>
      </c>
      <c r="I521" s="190">
        <f>IF($C520&gt;F520,3,IF($C520&gt;F521,2,IF($C520&gt;F522,1,0)))</f>
        <v>1</v>
      </c>
      <c r="J521" s="57">
        <v>11200</v>
      </c>
      <c r="K521" s="140">
        <f>(K$525-K$489)/9+K517</f>
        <v>3.3555555555555543</v>
      </c>
      <c r="L521" s="194">
        <f t="shared" si="90"/>
        <v>3337.748344370862</v>
      </c>
      <c r="M521" s="190">
        <f>IF($C520&gt;J520,3,IF($C520&gt;J521,2,IF($C520&gt;J522,1,0)))</f>
        <v>1</v>
      </c>
      <c r="N521" s="57">
        <v>11200</v>
      </c>
      <c r="O521" s="140">
        <f>(O$525-O$489)/9+O517</f>
        <v>3.1055555555555543</v>
      </c>
      <c r="P521" s="194">
        <f t="shared" si="91"/>
        <v>3606.440071556352</v>
      </c>
      <c r="Q521" s="190">
        <f>IF($C520&gt;N520,3,IF($C520&gt;N521,2,IF($C520&gt;N522,1,0)))</f>
        <v>1</v>
      </c>
      <c r="R521" s="57">
        <v>11200</v>
      </c>
      <c r="S521" s="140">
        <f>(S$525-S$489)/9+S517</f>
        <v>2.8555555555555543</v>
      </c>
      <c r="T521" s="201">
        <f t="shared" si="92"/>
        <v>3922.1789883268498</v>
      </c>
      <c r="U521" s="190">
        <f>IF($C520&gt;R520,3,IF($C520&gt;R521,2,IF($C520&gt;R522,1,0)))</f>
        <v>1</v>
      </c>
      <c r="V521" s="57">
        <v>11200</v>
      </c>
      <c r="W521" s="140">
        <f>(W$525-W$489)/9+W517</f>
        <v>2.6999999999999984</v>
      </c>
      <c r="X521" s="201">
        <f t="shared" si="93"/>
        <v>4148.1481481481505</v>
      </c>
      <c r="Y521" s="190">
        <f>IF($C520&gt;V520,3,IF($C520&gt;V521,2,IF($C520&gt;V522,1,0)))</f>
        <v>1</v>
      </c>
      <c r="Z521" s="57">
        <v>11200</v>
      </c>
      <c r="AA521" s="140">
        <f>(AA$525-AA$489)/9+AA517</f>
        <v>2.4999999999999987</v>
      </c>
      <c r="AB521" s="209">
        <f t="shared" si="94"/>
        <v>4480.0000000000027</v>
      </c>
      <c r="AC521" s="189">
        <f>IF($C520&gt;Z520,3,IF($C520&gt;Z521,2,IF($C520&gt;Z522,1,0)))</f>
        <v>1</v>
      </c>
      <c r="AL521" s="23"/>
    </row>
    <row r="522" spans="1:40" ht="15.75" thickBot="1" x14ac:dyDescent="0.3">
      <c r="A522" s="186"/>
      <c r="B522" s="253"/>
      <c r="C522" s="14"/>
      <c r="D522" s="33">
        <f>C520/D519</f>
        <v>1955.0714957740288</v>
      </c>
      <c r="E522" s="29" t="s">
        <v>7</v>
      </c>
      <c r="F522" s="158">
        <f>(F$526-F$490)/9+F518</f>
        <v>5544.4444444444453</v>
      </c>
      <c r="G522" s="144">
        <f>(G$526-G$490)/9+G518</f>
        <v>4.1388888888888893</v>
      </c>
      <c r="H522" s="195">
        <f t="shared" si="89"/>
        <v>1339.5973154362416</v>
      </c>
      <c r="I522" s="191">
        <f>IF(I521=1,($C520-F522)/(F521-F522),IF(I521=2,($C520-F521)/(F520-F521),IF(I521=3,($C520-F520)/(F519-F520),0)))</f>
        <v>0.10685349656594509</v>
      </c>
      <c r="J522" s="148">
        <f>(J$526-J$490)/9+J518</f>
        <v>4977.777777777781</v>
      </c>
      <c r="K522" s="144">
        <f>(K$526-K$490)/9+K518</f>
        <v>3.4944444444444436</v>
      </c>
      <c r="L522" s="195">
        <f t="shared" si="90"/>
        <v>1424.4833068362493</v>
      </c>
      <c r="M522" s="191">
        <f>IF(M521=1,($C520-J522)/(J521-J522),IF(M521=2,($C520-J521)/(J520-J521),IF(M521=3,($C520-J520)/(J519-J520),0)))</f>
        <v>0.18819362455726049</v>
      </c>
      <c r="N522" s="148">
        <f>(N$526-N$490)/9+N518</f>
        <v>4622.2222222222199</v>
      </c>
      <c r="O522" s="144">
        <f>(O$526-O$490)/9+O518</f>
        <v>2.9833333333333334</v>
      </c>
      <c r="P522" s="195">
        <f t="shared" si="91"/>
        <v>1549.3482309124759</v>
      </c>
      <c r="Q522" s="191">
        <f>IF(Q521=1,($C520-N522)/(N521-N522),IF(Q521=2,($C520-N521)/(N520-N521),IF(Q521=3,($C520-N520)/(N519-N520),0)))</f>
        <v>0.2320750502568687</v>
      </c>
      <c r="R522" s="148">
        <f>(R$526-R$490)/9+R518</f>
        <v>4177.7777777777792</v>
      </c>
      <c r="S522" s="144">
        <f>(S$526-S$490)/9+S518</f>
        <v>2.4277777777777789</v>
      </c>
      <c r="T522" s="204">
        <f t="shared" si="92"/>
        <v>1720.8237986270021</v>
      </c>
      <c r="U522" s="191">
        <f>IF(U521=1,($C520-R522)/(R521-R522),IF(U521=2,($C520-R521)/(R520-R521),IF(U521=3,($C520-R520)/(R519-R520),0)))</f>
        <v>0.28067789517731967</v>
      </c>
      <c r="V522" s="148">
        <f>(V$526-V$490)/9+V518</f>
        <v>3688.8888888888905</v>
      </c>
      <c r="W522" s="144">
        <f>(W$526-W$490)/9+W518</f>
        <v>1.9888888888888889</v>
      </c>
      <c r="X522" s="204">
        <f t="shared" si="93"/>
        <v>1854.748603351956</v>
      </c>
      <c r="Y522" s="191">
        <f>IF(Y521=1,($C520-V522)/(V521-V522),IF(Y521=2,($C520-V521)/(V520-V521),IF(Y521=3,($C520-V520)/(V519-V520),0)))</f>
        <v>0.32749767714802663</v>
      </c>
      <c r="Z522" s="148">
        <f>(Z$526-Z$490)/9+Z518</f>
        <v>3188.8888888888905</v>
      </c>
      <c r="AA522" s="144">
        <f>(AA$526-AA$490)/9+AA518</f>
        <v>1.505555555555556</v>
      </c>
      <c r="AB522" s="211">
        <f t="shared" si="94"/>
        <v>2118.0811808118087</v>
      </c>
      <c r="AC522" s="191">
        <f>IF(AC521=1,($C520-Z522)/(Z521-Z522),IF(AC521=2,($C520-Z521)/(Z520-Z521),IF(AC521=3,($C520-Z520)/(Z519-Z520),0)))</f>
        <v>0.36947077635515396</v>
      </c>
      <c r="AL522" s="23"/>
    </row>
    <row r="523" spans="1:40" ht="15.75" customHeight="1" x14ac:dyDescent="0.25">
      <c r="A523" s="256" t="s">
        <v>72</v>
      </c>
      <c r="B523" s="251">
        <v>2</v>
      </c>
      <c r="C523" s="26"/>
      <c r="D523" s="31">
        <f>IF(D524&gt;V$5,(1-(D524-V$5)/(Z$5-V$5))*(Y523-AC523)+AC523,IF(D524&gt;R$5,(1-(D524-R$5)/(V$5-R$5))*(U523-Y523)+Y523,IF(D524&gt;N$5,(1-(D524-N$5)/(R$5-N$5))*(Q523-U523)+U523,IF(D524&gt;J$5,(1-(D524-J$5)/(N$5-J$5))*(M523-Q523)+Q523,IF(D524&gt;F$5,(1-(D524-F$5)/(J$5-F$5))*(I523-M523)+M523,I523)))))</f>
        <v>3.3272776594963878</v>
      </c>
      <c r="E523" s="27" t="s">
        <v>6</v>
      </c>
      <c r="F523" s="3">
        <v>16500</v>
      </c>
      <c r="G523" s="94">
        <v>3.25</v>
      </c>
      <c r="H523" s="193">
        <f t="shared" ref="H523:H586" si="95">F523/G523</f>
        <v>5076.9230769230771</v>
      </c>
      <c r="I523" s="16">
        <f>IF(I525=0,G526,IF(I525=1,(G525-G526)*I526+G526,IF(I525=2,(G524-G525)*I526+G525,IF(I525=3,(G523-G524)*I526+G524,G523))))</f>
        <v>4.1762987012987018</v>
      </c>
      <c r="J523" s="56">
        <v>16300</v>
      </c>
      <c r="K523" s="4">
        <v>3</v>
      </c>
      <c r="L523" s="193">
        <f t="shared" si="90"/>
        <v>5433.333333333333</v>
      </c>
      <c r="M523" s="16">
        <f>IF(M525=0,K526,IF(M525=1,(K525-K526)*M526+K526,IF(M525=2,(K524-K525)*M526+K525,IF(M525=3,(K523-K524)*M526+K524,K523))))</f>
        <v>3.6196179379487874</v>
      </c>
      <c r="N523" s="56">
        <v>16000</v>
      </c>
      <c r="O523" s="4">
        <v>2.75</v>
      </c>
      <c r="P523" s="193">
        <f t="shared" si="91"/>
        <v>5818.181818181818</v>
      </c>
      <c r="Q523" s="16">
        <f>IF(Q525=0,O526,IF(Q525=1,(O525-O526)*Q526+O526,IF(Q525=2,(O524-O525)*Q526+O525,IF(Q525=3,(O523-O524)*Q526+O524,O523))))</f>
        <v>3.1087794024157662</v>
      </c>
      <c r="R523" s="56">
        <v>15800</v>
      </c>
      <c r="S523" s="4">
        <v>2.5</v>
      </c>
      <c r="T523" s="203">
        <f t="shared" si="92"/>
        <v>6320</v>
      </c>
      <c r="U523" s="16">
        <f>IF(U525=0,S526,IF(U525=1,(S525-S526)*U526+S526,IF(U525=2,(S524-S525)*U526+S525,IF(U525=3,(S523-S524)*U526+S524,S523))))</f>
        <v>2.5937898465171192</v>
      </c>
      <c r="V523" s="56">
        <v>15100</v>
      </c>
      <c r="W523" s="4">
        <v>2.4500000000000002</v>
      </c>
      <c r="X523" s="203">
        <f t="shared" si="93"/>
        <v>6163.2653061224482</v>
      </c>
      <c r="Y523" s="16">
        <f>IF(Y525=0,W526,IF(Y525=1,(W525-W526)*Y526+W526,IF(Y525=2,(W524-W525)*Y526+W525,IF(Y525=3,(W523-W524)*Y526+W524,W523))))</f>
        <v>2.2498567493112946</v>
      </c>
      <c r="Z523" s="56">
        <v>14300</v>
      </c>
      <c r="AA523" s="4">
        <v>2.35</v>
      </c>
      <c r="AB523" s="207">
        <f t="shared" si="94"/>
        <v>6085.1063829787236</v>
      </c>
      <c r="AC523" s="67">
        <f>IF(AC525=0,AA526,IF(AC525=1,(AA525-AA526)*AC526+AA526,IF(AC525=2,(AA524-AA525)*AC526+AA525,IF(AC525=3,(AA523-AA524)*AC526+AA524,AA523))))</f>
        <v>1.8801652892561984</v>
      </c>
      <c r="AE523" s="23"/>
      <c r="AF523" s="23"/>
      <c r="AG523" s="23"/>
      <c r="AH523" s="23"/>
      <c r="AI523" s="23"/>
      <c r="AJ523" s="23"/>
      <c r="AK523" s="23"/>
      <c r="AL523" s="22"/>
    </row>
    <row r="524" spans="1:40" x14ac:dyDescent="0.25">
      <c r="A524" s="257"/>
      <c r="B524" s="252"/>
      <c r="C524" s="13">
        <f>C$1/(21-E$1)*(C$451-B523)</f>
        <v>5841.3223140495866</v>
      </c>
      <c r="D524" s="32">
        <f>(C524/P$1)^(1/1.3)*50+C$451+$C$2/2+$N$2/100*5</f>
        <v>37.861376522303324</v>
      </c>
      <c r="E524" s="28" t="s">
        <v>22</v>
      </c>
      <c r="F524" s="5">
        <v>14000</v>
      </c>
      <c r="G524" s="91">
        <v>3.4</v>
      </c>
      <c r="H524" s="194">
        <f t="shared" si="95"/>
        <v>4117.6470588235297</v>
      </c>
      <c r="I524" s="76">
        <f>$C524/I523</f>
        <v>1398.6840338391296</v>
      </c>
      <c r="J524" s="57">
        <v>14000</v>
      </c>
      <c r="K524" s="6">
        <v>3.15</v>
      </c>
      <c r="L524" s="194">
        <f t="shared" si="90"/>
        <v>4444.4444444444443</v>
      </c>
      <c r="M524" s="76">
        <f>$C524/M523</f>
        <v>1613.7952718180593</v>
      </c>
      <c r="N524" s="57">
        <v>14000</v>
      </c>
      <c r="O524" s="6">
        <v>2.9</v>
      </c>
      <c r="P524" s="194">
        <f t="shared" si="91"/>
        <v>4827.5862068965516</v>
      </c>
      <c r="Q524" s="76">
        <f>$C524/Q523</f>
        <v>1878.976137551098</v>
      </c>
      <c r="R524" s="57">
        <v>14000</v>
      </c>
      <c r="S524" s="6">
        <v>2.65</v>
      </c>
      <c r="T524" s="201">
        <f t="shared" si="92"/>
        <v>5283.0188679245284</v>
      </c>
      <c r="U524" s="76">
        <f>$C524/U523</f>
        <v>2252.041475870984</v>
      </c>
      <c r="V524" s="57">
        <v>14000</v>
      </c>
      <c r="W524" s="6">
        <v>2.5499999999999998</v>
      </c>
      <c r="X524" s="201">
        <f t="shared" si="93"/>
        <v>5490.1960784313733</v>
      </c>
      <c r="Y524" s="76">
        <f>$C524/Y523</f>
        <v>2596.3085497944162</v>
      </c>
      <c r="Z524" s="57">
        <v>14000</v>
      </c>
      <c r="AA524" s="6">
        <v>2.4</v>
      </c>
      <c r="AB524" s="209">
        <f t="shared" si="94"/>
        <v>5833.3333333333339</v>
      </c>
      <c r="AC524" s="76">
        <f>$C524/AC523</f>
        <v>3106.8131868131868</v>
      </c>
      <c r="AJ524" s="23"/>
      <c r="AK524" s="23"/>
      <c r="AL524" s="120">
        <f>C524</f>
        <v>5841.3223140495866</v>
      </c>
      <c r="AM524" s="120">
        <f>AL520-AL524</f>
        <v>307.4380165289258</v>
      </c>
      <c r="AN524" s="23">
        <f>AM524/AL520*100</f>
        <v>5.0000000000000027</v>
      </c>
    </row>
    <row r="525" spans="1:40" x14ac:dyDescent="0.25">
      <c r="A525" s="257"/>
      <c r="B525" s="252"/>
      <c r="C525" s="13"/>
      <c r="D525" s="39">
        <f>IF(AND(D524&lt;F$5,C524&lt;F526),C524/F526*100,IF(AND(D524&lt;J$5,C524&lt;J526),C524/(F526-((D524-F$5)/(J$5-F$5))*(F526-J526))*100,IF(AND(D524&lt;N$5,C524&lt;N526),C524/(J526-((D524-J$5)/(N$5-J$5))*(J526-N526))*100,IF(AND(D524&lt;R$5,C524&lt;R526),C524/(N526-((D524-N$5)/(R$5-N$5))*(N526-R526))*100,IF(AND(D524&lt;V$5,C528&lt;V526),C524/(R526-((D524-R$5)/(V$5-R$5))*(R526-V526))*100,100)))))</f>
        <v>100</v>
      </c>
      <c r="E525" s="28" t="s">
        <v>23</v>
      </c>
      <c r="F525" s="5">
        <v>11200</v>
      </c>
      <c r="G525" s="91">
        <v>3.65</v>
      </c>
      <c r="H525" s="194">
        <f t="shared" si="95"/>
        <v>3068.4931506849316</v>
      </c>
      <c r="I525" s="192">
        <f>IF($C524&gt;F524,3,IF($C524&gt;F525,2,IF($C524&gt;F526,1,0)))</f>
        <v>1</v>
      </c>
      <c r="J525" s="57">
        <v>11200</v>
      </c>
      <c r="K525" s="6">
        <v>3.4</v>
      </c>
      <c r="L525" s="194">
        <f t="shared" si="90"/>
        <v>3294.1176470588234</v>
      </c>
      <c r="M525" s="192">
        <f>IF($C524&gt;J524,3,IF($C524&gt;J525,2,IF($C524&gt;J526,1,0)))</f>
        <v>1</v>
      </c>
      <c r="N525" s="57">
        <v>11200</v>
      </c>
      <c r="O525" s="6">
        <v>3.15</v>
      </c>
      <c r="P525" s="194">
        <f t="shared" si="91"/>
        <v>3555.5555555555557</v>
      </c>
      <c r="Q525" s="192">
        <f>IF($C524&gt;N524,3,IF($C524&gt;N525,2,IF($C524&gt;N526,1,0)))</f>
        <v>1</v>
      </c>
      <c r="R525" s="57">
        <v>11200</v>
      </c>
      <c r="S525" s="6">
        <v>2.9</v>
      </c>
      <c r="T525" s="201">
        <f t="shared" si="92"/>
        <v>3862.0689655172414</v>
      </c>
      <c r="U525" s="192">
        <f>IF($C524&gt;R524,3,IF($C524&gt;R525,2,IF($C524&gt;R526,1,0)))</f>
        <v>1</v>
      </c>
      <c r="V525" s="57">
        <v>11200</v>
      </c>
      <c r="W525" s="6">
        <v>2.75</v>
      </c>
      <c r="X525" s="201">
        <f t="shared" si="93"/>
        <v>4072.7272727272725</v>
      </c>
      <c r="Y525" s="192">
        <f>IF($C524&gt;V524,3,IF($C524&gt;V525,2,IF($C524&gt;V526,1,0)))</f>
        <v>1</v>
      </c>
      <c r="Z525" s="57">
        <v>11200</v>
      </c>
      <c r="AA525" s="6">
        <v>2.5499999999999998</v>
      </c>
      <c r="AB525" s="209">
        <f t="shared" si="94"/>
        <v>4392.1568627450979</v>
      </c>
      <c r="AC525" s="189">
        <f>IF($C524&gt;Z524,3,IF($C524&gt;Z525,2,IF($C524&gt;Z526,1,0)))</f>
        <v>1</v>
      </c>
      <c r="AJ525" s="23"/>
      <c r="AK525" s="23"/>
      <c r="AL525" s="22"/>
    </row>
    <row r="526" spans="1:40" ht="15.75" thickBot="1" x14ac:dyDescent="0.3">
      <c r="A526" s="257"/>
      <c r="B526" s="253"/>
      <c r="C526" s="14"/>
      <c r="D526" s="33">
        <f>C524/D523</f>
        <v>1755.58607120685</v>
      </c>
      <c r="E526" s="29" t="s">
        <v>7</v>
      </c>
      <c r="F526" s="7">
        <v>5600</v>
      </c>
      <c r="G526" s="93">
        <v>4.2</v>
      </c>
      <c r="H526" s="195">
        <f t="shared" si="95"/>
        <v>1333.3333333333333</v>
      </c>
      <c r="I526" s="191">
        <f>IF(I525=1,($C524-F526)/(F525-F526),IF(I525=2,($C524-F525)/(F524-F525),IF(I525=3,($C524-F524)/(F523-F524),0)))</f>
        <v>4.3093270365997603E-2</v>
      </c>
      <c r="J526" s="58">
        <v>5100</v>
      </c>
      <c r="K526" s="8">
        <v>3.65</v>
      </c>
      <c r="L526" s="195">
        <f t="shared" si="90"/>
        <v>1397.2602739726028</v>
      </c>
      <c r="M526" s="191">
        <f>IF(M525=1,($C524-J526)/(J525-J526),IF(M525=2,($C524-J525)/(J524-J525),IF(M525=3,($C524-J524)/(J523-J524),0)))</f>
        <v>0.12152824820485025</v>
      </c>
      <c r="N526" s="58">
        <v>4700</v>
      </c>
      <c r="O526" s="8">
        <v>3.1</v>
      </c>
      <c r="P526" s="195">
        <f t="shared" si="91"/>
        <v>1516.1290322580644</v>
      </c>
      <c r="Q526" s="191">
        <f>IF(Q525=1,($C524-N526)/(N525-N526),IF(Q525=2,($C524-N525)/(N524-N525),IF(Q525=3,($C524-N524)/(N523-N524),0)))</f>
        <v>0.17558804831532102</v>
      </c>
      <c r="R526" s="58">
        <v>4200</v>
      </c>
      <c r="S526" s="8">
        <v>2.5</v>
      </c>
      <c r="T526" s="204">
        <f t="shared" si="92"/>
        <v>1680</v>
      </c>
      <c r="U526" s="191">
        <f>IF(U525=1,($C524-R526)/(R525-R526),IF(U525=2,($C524-R525)/(R524-R525),IF(U525=3,($C524-R524)/(R523-R524),0)))</f>
        <v>0.23447461629279809</v>
      </c>
      <c r="V526" s="58">
        <v>3700</v>
      </c>
      <c r="W526" s="8">
        <v>2.0499999999999998</v>
      </c>
      <c r="X526" s="204">
        <f t="shared" si="93"/>
        <v>1804.8780487804879</v>
      </c>
      <c r="Y526" s="191">
        <f>IF(Y525=1,($C524-V526)/(V525-V526),IF(Y525=2,($C524-V525)/(V524-V525),IF(Y525=3,($C524-V524)/(V523-V524),0)))</f>
        <v>0.28550964187327821</v>
      </c>
      <c r="Z526" s="58">
        <v>3200</v>
      </c>
      <c r="AA526" s="8">
        <v>1.55</v>
      </c>
      <c r="AB526" s="211">
        <f t="shared" si="94"/>
        <v>2064.516129032258</v>
      </c>
      <c r="AC526" s="191">
        <f>IF(AC525=1,($C524-Z526)/(Z525-Z526),IF(AC525=2,($C524-Z525)/(Z524-Z525),IF(AC525=3,($C524-Z524)/(Z523-Z524),0)))</f>
        <v>0.33016528925619831</v>
      </c>
      <c r="AL526" s="23"/>
    </row>
    <row r="527" spans="1:40" x14ac:dyDescent="0.25">
      <c r="A527" s="257"/>
      <c r="B527" s="251">
        <v>3</v>
      </c>
      <c r="C527" s="25"/>
      <c r="D527" s="31">
        <f>IF(D528&gt;V$5,(1-(D528-V$5)/(Z$5-V$5))*(Y527-AC527)+AC527,IF(D528&gt;R$5,(1-(D528-R$5)/(V$5-R$5))*(U527-Y527)+Y527,IF(D528&gt;N$5,(1-(D528-N$5)/(R$5-N$5))*(Q527-U527)+U527,IF(D528&gt;J$5,(1-(D528-J$5)/(N$5-J$5))*(M527-Q527)+Q527,IF(D528&gt;F$5,(1-(D528-F$5)/(J$5-F$5))*(I527-M527)+M527,I527)))))</f>
        <v>3.5429258568996436</v>
      </c>
      <c r="E527" s="27" t="s">
        <v>6</v>
      </c>
      <c r="F527" s="95">
        <f>(F$543-F$523)/5+F523</f>
        <v>16560</v>
      </c>
      <c r="G527" s="143">
        <f>(G$543-G$523)/5+G523</f>
        <v>3.54</v>
      </c>
      <c r="H527" s="193">
        <f t="shared" si="95"/>
        <v>4677.9661016949149</v>
      </c>
      <c r="I527" s="16">
        <f>IF(I529=0,G530,IF(I529=1,(G529-G530)*I530+G530,IF(I529=2,(G528-G529)*I530+G529,IF(I529=3,(G527-G528)*I530+G528,G527))))</f>
        <v>4.6612271733265169</v>
      </c>
      <c r="J527" s="147">
        <f>(J$543-J$523)/5+J523</f>
        <v>16360</v>
      </c>
      <c r="K527" s="143">
        <f>(K$543-K$523)/5+K523</f>
        <v>3.25</v>
      </c>
      <c r="L527" s="193">
        <f t="shared" si="90"/>
        <v>5033.8461538461543</v>
      </c>
      <c r="M527" s="16">
        <f>IF(M529=0,K530,IF(M529=1,(K529-K530)*M530+K530,IF(M529=2,(K528-K529)*M530+K529,IF(M529=3,(K527-K528)*M530+K528,K527))))</f>
        <v>3.7972922040322157</v>
      </c>
      <c r="N527" s="147">
        <f>(N$543-N$523)/5+N523</f>
        <v>16080</v>
      </c>
      <c r="O527" s="143">
        <f>(O$543-O$523)/5+O523</f>
        <v>2.96</v>
      </c>
      <c r="P527" s="193">
        <f t="shared" si="91"/>
        <v>5432.4324324324325</v>
      </c>
      <c r="Q527" s="16">
        <f>IF(Q529=0,O530,IF(Q529=1,(O529-O530)*Q530+O530,IF(Q529=2,(O528-O529)*Q530+O529,IF(Q529=3,(O527-O528)*Q530+O528,O527))))</f>
        <v>3.2124053287282597</v>
      </c>
      <c r="R527" s="147">
        <f>(R$543-R$523)/5+R523</f>
        <v>15860</v>
      </c>
      <c r="S527" s="143">
        <f>(S$543-S$523)/5+S523</f>
        <v>2.66</v>
      </c>
      <c r="T527" s="203">
        <f t="shared" si="92"/>
        <v>5962.4060150375935</v>
      </c>
      <c r="U527" s="16">
        <f>IF(U529=0,S530,IF(U529=1,(S529-S530)*U530+S530,IF(U529=2,(S528-S529)*U530+S529,IF(U529=3,(S527-S528)*U530+S528,S527))))</f>
        <v>2.6335629017447197</v>
      </c>
      <c r="V527" s="147">
        <f>(V$543-V$523)/5+V523</f>
        <v>15160</v>
      </c>
      <c r="W527" s="143">
        <f>(W$543-W$523)/5+W523</f>
        <v>2.54</v>
      </c>
      <c r="X527" s="203">
        <f t="shared" si="93"/>
        <v>5968.5039370078739</v>
      </c>
      <c r="Y527" s="16">
        <f>IF(Y529=0,W530,IF(Y529=1,(W529-W530)*Y530+W530,IF(Y529=2,(W528-W529)*Y530+W529,IF(Y529=3,(W527-W528)*Y530+W528,W527))))</f>
        <v>2.2618782870022538</v>
      </c>
      <c r="Z527" s="147">
        <f>(Z$543-Z$523)/5+Z523</f>
        <v>14360</v>
      </c>
      <c r="AA527" s="143">
        <f>(AA$543-AA$523)/5+AA523</f>
        <v>2.38</v>
      </c>
      <c r="AB527" s="207">
        <f t="shared" si="94"/>
        <v>6033.6134453781515</v>
      </c>
      <c r="AC527" s="67">
        <f>IF(AC529=0,AA530,IF(AC529=1,(AA529-AA530)*AC530+AA530,IF(AC529=2,(AA528-AA529)*AC530+AA529,IF(AC529=3,(AA527-AA528)*AC530+AA528,AA527))))</f>
        <v>1.8668212054021367</v>
      </c>
      <c r="AE527" s="23"/>
      <c r="AF527" s="23"/>
      <c r="AG527" s="23"/>
      <c r="AH527" s="23"/>
      <c r="AI527" s="23"/>
      <c r="AJ527" s="23"/>
      <c r="AK527" s="23"/>
      <c r="AL527" s="23"/>
    </row>
    <row r="528" spans="1:40" x14ac:dyDescent="0.25">
      <c r="A528" s="257"/>
      <c r="B528" s="252"/>
      <c r="C528" s="13">
        <f>C$1/(21-E$1)*(C$451-B527)</f>
        <v>5533.8842975206617</v>
      </c>
      <c r="D528" s="32">
        <f>(C528/P$1)^(1/1.3)*50+C$451+$C$2/2+$N$2/100*5</f>
        <v>37.174491836565679</v>
      </c>
      <c r="E528" s="28" t="s">
        <v>22</v>
      </c>
      <c r="F528" s="5">
        <v>14000</v>
      </c>
      <c r="G528" s="140">
        <f>(G$544-G$524)/5+G524</f>
        <v>3.7</v>
      </c>
      <c r="H528" s="194">
        <f t="shared" si="95"/>
        <v>3783.7837837837837</v>
      </c>
      <c r="I528" s="76">
        <f>$C528/I527</f>
        <v>1187.2161754286194</v>
      </c>
      <c r="J528" s="57">
        <v>14000</v>
      </c>
      <c r="K528" s="140">
        <f>(K$544-K$524)/5+K524</f>
        <v>3.41</v>
      </c>
      <c r="L528" s="194">
        <f t="shared" si="90"/>
        <v>4105.5718475073309</v>
      </c>
      <c r="M528" s="76">
        <f>$C528/M527</f>
        <v>1457.3237981644968</v>
      </c>
      <c r="N528" s="57">
        <v>14000</v>
      </c>
      <c r="O528" s="140">
        <f>(O$544-O$524)/5+O524</f>
        <v>3.12</v>
      </c>
      <c r="P528" s="194">
        <f t="shared" si="91"/>
        <v>4487.1794871794873</v>
      </c>
      <c r="Q528" s="76">
        <f>$C528/Q527</f>
        <v>1722.6606642790744</v>
      </c>
      <c r="R528" s="57">
        <v>14000</v>
      </c>
      <c r="S528" s="140">
        <f>(S$544-S$524)/5+S524</f>
        <v>2.82</v>
      </c>
      <c r="T528" s="201">
        <f t="shared" si="92"/>
        <v>4964.5390070921985</v>
      </c>
      <c r="U528" s="76">
        <f>$C528/U527</f>
        <v>2101.2918635262126</v>
      </c>
      <c r="V528" s="57">
        <v>14000</v>
      </c>
      <c r="W528" s="140">
        <f>(W$544-W$524)/5+W524</f>
        <v>2.67</v>
      </c>
      <c r="X528" s="201">
        <f t="shared" si="93"/>
        <v>5243.4456928838954</v>
      </c>
      <c r="Y528" s="76">
        <f>$C528/Y527</f>
        <v>2446.5880102040819</v>
      </c>
      <c r="Z528" s="57">
        <v>14000</v>
      </c>
      <c r="AA528" s="140">
        <f>(AA$544-AA$524)/5+AA524</f>
        <v>2.4699999999999998</v>
      </c>
      <c r="AB528" s="209">
        <f t="shared" si="94"/>
        <v>5668.0161943319845</v>
      </c>
      <c r="AC528" s="76">
        <f>$C528/AC527</f>
        <v>2964.3354604645137</v>
      </c>
      <c r="AL528" s="120">
        <f>C528</f>
        <v>5533.8842975206617</v>
      </c>
      <c r="AM528" s="120">
        <f>AL524-AL528</f>
        <v>307.43801652892489</v>
      </c>
      <c r="AN528" s="23">
        <f>AM528/AL524*100</f>
        <v>5.26315789473683</v>
      </c>
    </row>
    <row r="529" spans="1:40" x14ac:dyDescent="0.25">
      <c r="A529" s="257"/>
      <c r="B529" s="252"/>
      <c r="C529" s="13"/>
      <c r="D529" s="39">
        <f>IF(AND(D528&lt;F$5,C528&lt;F530),C528/F530*100,IF(AND(D528&lt;J$5,C528&lt;J530),C528/(F530-((D528-F$5)/(J$5-F$5))*(F530-J530))*100,IF(AND(D528&lt;N$5,C528&lt;N530),C528/(J530-((D528-J$5)/(N$5-J$5))*(J530-N530))*100,IF(AND(D528&lt;R$5,C528&lt;R530),C528/(N530-((D528-N$5)/(R$5-N$5))*(N530-R530))*100,IF(AND(D528&lt;V$5,C532&lt;V530),C528/(R530-((D528-R$5)/(V$5-R$5))*(R530-V530))*100,100)))))</f>
        <v>100</v>
      </c>
      <c r="E529" s="28" t="s">
        <v>23</v>
      </c>
      <c r="F529" s="5">
        <v>11200</v>
      </c>
      <c r="G529" s="140">
        <f>(G$545-G$525)/5+G525</f>
        <v>3.9699999999999998</v>
      </c>
      <c r="H529" s="194">
        <f t="shared" si="95"/>
        <v>2821.1586901763226</v>
      </c>
      <c r="I529" s="190">
        <f>IF($C528&gt;F528,3,IF($C528&gt;F529,2,IF($C528&gt;F530,1,0)))</f>
        <v>1</v>
      </c>
      <c r="J529" s="57">
        <v>11200</v>
      </c>
      <c r="K529" s="140">
        <f>(K$545-K$525)/5+K525</f>
        <v>3.6799999999999997</v>
      </c>
      <c r="L529" s="194">
        <f t="shared" si="90"/>
        <v>3043.4782608695655</v>
      </c>
      <c r="M529" s="190">
        <f>IF($C528&gt;J528,3,IF($C528&gt;J529,2,IF($C528&gt;J530,1,0)))</f>
        <v>1</v>
      </c>
      <c r="N529" s="57">
        <v>11200</v>
      </c>
      <c r="O529" s="140">
        <f>(O$545-O$525)/5+O525</f>
        <v>3.3899999999999997</v>
      </c>
      <c r="P529" s="194">
        <f t="shared" si="91"/>
        <v>3303.8348082595871</v>
      </c>
      <c r="Q529" s="190">
        <f>IF($C528&gt;N528,3,IF($C528&gt;N529,2,IF($C528&gt;N530,1,0)))</f>
        <v>1</v>
      </c>
      <c r="R529" s="57">
        <v>11200</v>
      </c>
      <c r="S529" s="140">
        <f>(S$545-S$525)/5+S525</f>
        <v>3.09</v>
      </c>
      <c r="T529" s="201">
        <f t="shared" si="92"/>
        <v>3624.5954692556634</v>
      </c>
      <c r="U529" s="190">
        <f>IF($C528&gt;R528,3,IF($C528&gt;R529,2,IF($C528&gt;R530,1,0)))</f>
        <v>1</v>
      </c>
      <c r="V529" s="57">
        <v>11200</v>
      </c>
      <c r="W529" s="140">
        <f>(W$545-W$525)/5+W525</f>
        <v>2.88</v>
      </c>
      <c r="X529" s="201">
        <f t="shared" si="93"/>
        <v>3888.8888888888891</v>
      </c>
      <c r="Y529" s="190">
        <f>IF($C528&gt;V528,3,IF($C528&gt;V529,2,IF($C528&gt;V530,1,0)))</f>
        <v>1</v>
      </c>
      <c r="Z529" s="57">
        <v>11200</v>
      </c>
      <c r="AA529" s="140">
        <f>(AA$545-AA$525)/5+AA525</f>
        <v>2.6199999999999997</v>
      </c>
      <c r="AB529" s="209">
        <f t="shared" si="94"/>
        <v>4274.8091603053444</v>
      </c>
      <c r="AC529" s="189">
        <f>IF($C528&gt;Z528,3,IF($C528&gt;Z529,2,IF($C528&gt;Z530,1,0)))</f>
        <v>1</v>
      </c>
      <c r="AL529" s="23"/>
    </row>
    <row r="530" spans="1:40" ht="15.75" thickBot="1" x14ac:dyDescent="0.3">
      <c r="A530" s="257"/>
      <c r="B530" s="253"/>
      <c r="C530" s="14"/>
      <c r="D530" s="33">
        <f>C528/D527</f>
        <v>1561.9531768478139</v>
      </c>
      <c r="E530" s="29" t="s">
        <v>7</v>
      </c>
      <c r="F530" s="158">
        <f>(F$546-F$526)/5+F526</f>
        <v>5380</v>
      </c>
      <c r="G530" s="144">
        <f>(G$546-G$526)/5+G526</f>
        <v>4.68</v>
      </c>
      <c r="H530" s="195">
        <f t="shared" si="95"/>
        <v>1149.5726495726497</v>
      </c>
      <c r="I530" s="191">
        <f>IF(I529=1,($C528-F530)/(F529-F530),IF(I529=2,($C528-F529)/(F528-F529),IF(I529=3,($C528-F528)/(F527-F528),0)))</f>
        <v>2.6440600948567299E-2</v>
      </c>
      <c r="J530" s="148">
        <f>(J$546-J$526)/5+J526</f>
        <v>4920</v>
      </c>
      <c r="K530" s="144">
        <f>(K$546-K$526)/5+K526</f>
        <v>3.81</v>
      </c>
      <c r="L530" s="195">
        <f t="shared" si="90"/>
        <v>1291.3385826771653</v>
      </c>
      <c r="M530" s="191">
        <f>IF(M529=1,($C528-J530)/(J529-J530),IF(M529=2,($C528-J529)/(J528-J529),IF(M529=3,($C528-J528)/(J527-J528),0)))</f>
        <v>9.7752276675264593E-2</v>
      </c>
      <c r="N530" s="148">
        <f>(N$546-N$526)/5+N526</f>
        <v>4500</v>
      </c>
      <c r="O530" s="144">
        <f>(O$546-O$526)/5+O526</f>
        <v>3.18</v>
      </c>
      <c r="P530" s="195">
        <f t="shared" si="91"/>
        <v>1415.0943396226414</v>
      </c>
      <c r="Q530" s="191">
        <f>IF(Q529=1,($C528-N530)/(N529-N530),IF(Q529=2,($C528-N529)/(N528-N529),IF(Q529=3,($C528-N528)/(N527-N528),0)))</f>
        <v>0.1543110891821883</v>
      </c>
      <c r="R530" s="148">
        <f>(R$546-R$526)/5+R526</f>
        <v>4000</v>
      </c>
      <c r="S530" s="144">
        <f>(S$546-S$526)/5+S526</f>
        <v>2.5099999999999998</v>
      </c>
      <c r="T530" s="204">
        <f t="shared" si="92"/>
        <v>1593.6254980079682</v>
      </c>
      <c r="U530" s="191">
        <f>IF(U529=1,($C528-R530)/(R529-R530),IF(U529=2,($C528-R529)/(R528-R529),IF(U529=3,($C528-R528)/(R527-R528),0)))</f>
        <v>0.21303948576675857</v>
      </c>
      <c r="V530" s="148">
        <f>(V$546-V$526)/5+V526</f>
        <v>3500</v>
      </c>
      <c r="W530" s="144">
        <f>(W$546-W$526)/5+W526</f>
        <v>2.04</v>
      </c>
      <c r="X530" s="204">
        <f t="shared" si="93"/>
        <v>1715.686274509804</v>
      </c>
      <c r="Y530" s="191">
        <f>IF(Y529=1,($C528-V530)/(V529-V530),IF(Y529=2,($C528-V529)/(V528-V529),IF(Y529=3,($C528-V528)/(V527-V528),0)))</f>
        <v>0.26414081785982618</v>
      </c>
      <c r="Z530" s="148">
        <f>(Z$546-Z$526)/5+Z526</f>
        <v>3000</v>
      </c>
      <c r="AA530" s="144">
        <f>(AA$546-AA$526)/5+AA526</f>
        <v>1.53</v>
      </c>
      <c r="AB530" s="211">
        <f t="shared" si="94"/>
        <v>1960.7843137254902</v>
      </c>
      <c r="AC530" s="191">
        <f>IF(AC529=1,($C528-Z530)/(Z529-Z530),IF(AC529=2,($C528-Z529)/(Z528-Z529),IF(AC529=3,($C528-Z528)/(Z527-Z528),0)))</f>
        <v>0.30901028018544657</v>
      </c>
      <c r="AL530" s="23"/>
    </row>
    <row r="531" spans="1:40" x14ac:dyDescent="0.25">
      <c r="A531" s="257"/>
      <c r="B531" s="251">
        <v>4</v>
      </c>
      <c r="C531" s="34"/>
      <c r="D531" s="31">
        <f>IF(D532&gt;V$5,(1-(D532-V$5)/(Z$5-V$5))*(Y531-AC531)+AC531,IF(D532&gt;R$5,(1-(D532-R$5)/(V$5-R$5))*(U531-Y531)+Y531,IF(D532&gt;N$5,(1-(D532-N$5)/(R$5-N$5))*(Q531-U531)+U531,IF(D532&gt;J$5,(1-(D532-J$5)/(N$5-J$5))*(M531-Q531)+Q531,IF(D532&gt;F$5,(1-(D532-F$5)/(J$5-F$5))*(I531-M531)+M531,I531)))))</f>
        <v>3.7741811912115177</v>
      </c>
      <c r="E531" s="27" t="s">
        <v>6</v>
      </c>
      <c r="F531" s="95">
        <f>(F$543-F$523)/5+F527</f>
        <v>16620</v>
      </c>
      <c r="G531" s="143">
        <f>(G$543-G$523)/5+G527</f>
        <v>3.83</v>
      </c>
      <c r="H531" s="193">
        <f t="shared" si="95"/>
        <v>4339.4255874673627</v>
      </c>
      <c r="I531" s="16">
        <f>IF(I533=0,G534,IF(I533=1,(G533-G534)*I534+G534,IF(I533=2,(G532-G533)*I534+G533,IF(I533=3,(G531-G532)*I534+G532,G531))))</f>
        <v>5.1504290952876133</v>
      </c>
      <c r="J531" s="147">
        <f>(J$543-J$523)/5+J527</f>
        <v>16420</v>
      </c>
      <c r="K531" s="143">
        <f>(K$543-K$523)/5+K527</f>
        <v>3.5</v>
      </c>
      <c r="L531" s="193">
        <f t="shared" si="90"/>
        <v>4691.4285714285716</v>
      </c>
      <c r="M531" s="16">
        <f>IF(M533=0,K534,IF(M533=1,(K533-K534)*M534+K534,IF(M533=2,(K532-K533)*M534+K533,IF(M533=3,(K531-K532)*M534+K532,K531))))</f>
        <v>3.9692469871811276</v>
      </c>
      <c r="N531" s="147">
        <f>(N$543-N$523)/5+N527</f>
        <v>16160</v>
      </c>
      <c r="O531" s="143">
        <f>(O$543-O$523)/5+O527</f>
        <v>3.17</v>
      </c>
      <c r="P531" s="193">
        <f t="shared" si="91"/>
        <v>5097.791798107256</v>
      </c>
      <c r="Q531" s="16">
        <f>IF(Q533=0,O534,IF(Q533=1,(O533-O534)*Q534+O534,IF(Q533=2,(O532-O533)*Q534+O533,IF(Q533=3,(O531-O532)*Q534+O532,O531))))</f>
        <v>3.30967900347347</v>
      </c>
      <c r="R531" s="147">
        <f>(R$543-R$523)/5+R527</f>
        <v>15920</v>
      </c>
      <c r="S531" s="143">
        <f>(S$543-S$523)/5+S527</f>
        <v>2.8200000000000003</v>
      </c>
      <c r="T531" s="203">
        <f t="shared" si="92"/>
        <v>5645.3900709219852</v>
      </c>
      <c r="U531" s="16">
        <f>IF(U533=0,S534,IF(U533=1,(S533-S534)*U534+S534,IF(U533=2,(S532-S533)*U534+S533,IF(U533=3,(S531-S532)*U534+S532,S531))))</f>
        <v>2.6664998883180697</v>
      </c>
      <c r="V531" s="147">
        <f>(V$543-V$523)/5+V527</f>
        <v>15220</v>
      </c>
      <c r="W531" s="143">
        <f>(W$543-W$523)/5+W527</f>
        <v>2.63</v>
      </c>
      <c r="X531" s="203">
        <f t="shared" si="93"/>
        <v>5787.0722433460078</v>
      </c>
      <c r="Y531" s="16">
        <f>IF(Y533=0,W534,IF(Y533=1,(W533-W534)*Y534+W534,IF(Y533=2,(W532-W533)*Y534+W533,IF(Y533=3,(W531-W532)*Y534+W532,W531))))</f>
        <v>2.2689768804268229</v>
      </c>
      <c r="Z531" s="147">
        <f>(Z$543-Z$523)/5+Z527</f>
        <v>14420</v>
      </c>
      <c r="AA531" s="143">
        <f>(AA$543-AA$523)/5+AA527</f>
        <v>2.4099999999999997</v>
      </c>
      <c r="AB531" s="207">
        <f t="shared" si="94"/>
        <v>5983.4024896265564</v>
      </c>
      <c r="AC531" s="67">
        <f>IF(AC533=0,AA534,IF(AC533=1,(AA533-AA534)*AC534+AA534,IF(AC533=2,(AA532-AA533)*AC534+AA533,IF(AC533=3,(AA531-AA532)*AC534+AA532,AA531))))</f>
        <v>1.8508579299488388</v>
      </c>
      <c r="AE531" s="23">
        <v>3.33</v>
      </c>
      <c r="AF531" s="23">
        <v>3.69</v>
      </c>
      <c r="AG531" s="23">
        <f>AF531-AE531</f>
        <v>0.35999999999999988</v>
      </c>
      <c r="AH531" s="23">
        <f>AG531/AE531*100</f>
        <v>10.810810810810807</v>
      </c>
      <c r="AI531" s="23"/>
      <c r="AJ531" s="23"/>
      <c r="AK531" s="23"/>
      <c r="AL531" s="23"/>
    </row>
    <row r="532" spans="1:40" x14ac:dyDescent="0.25">
      <c r="A532" s="257"/>
      <c r="B532" s="252"/>
      <c r="C532" s="13">
        <f>C$1/(21-E$1)*(C$451-B531)</f>
        <v>5226.4462809917359</v>
      </c>
      <c r="D532" s="32">
        <f>(C532/P$1)^(1/1.3)*50+C$451+$C$2/2+$N$2/100*5</f>
        <v>36.478739120060666</v>
      </c>
      <c r="E532" s="28" t="s">
        <v>22</v>
      </c>
      <c r="F532" s="5">
        <v>14000</v>
      </c>
      <c r="G532" s="140">
        <f>(G$544-G$524)/5+G528</f>
        <v>4</v>
      </c>
      <c r="H532" s="194">
        <f t="shared" si="95"/>
        <v>3500</v>
      </c>
      <c r="I532" s="76">
        <f>$C532/I531</f>
        <v>1014.7593888388202</v>
      </c>
      <c r="J532" s="57">
        <v>14000</v>
      </c>
      <c r="K532" s="140">
        <f>(K$544-K$524)/5+K528</f>
        <v>3.6700000000000004</v>
      </c>
      <c r="L532" s="194">
        <f t="shared" si="90"/>
        <v>3814.7138964577653</v>
      </c>
      <c r="M532" s="76">
        <f>$C532/M531</f>
        <v>1316.7349620395994</v>
      </c>
      <c r="N532" s="57">
        <v>14000</v>
      </c>
      <c r="O532" s="140">
        <f>(O$544-O$524)/5+O528</f>
        <v>3.3400000000000003</v>
      </c>
      <c r="P532" s="194">
        <f t="shared" si="91"/>
        <v>4191.6167664670656</v>
      </c>
      <c r="Q532" s="76">
        <f>$C532/Q531</f>
        <v>1579.1399333611025</v>
      </c>
      <c r="R532" s="57">
        <v>14000</v>
      </c>
      <c r="S532" s="140">
        <f>(S$544-S$524)/5+S528</f>
        <v>2.9899999999999998</v>
      </c>
      <c r="T532" s="201">
        <f t="shared" si="92"/>
        <v>4682.2742474916395</v>
      </c>
      <c r="U532" s="76">
        <f>$C532/U531</f>
        <v>1960.0399399560397</v>
      </c>
      <c r="V532" s="57">
        <v>14000</v>
      </c>
      <c r="W532" s="140">
        <f>(W$544-W$524)/5+W528</f>
        <v>2.79</v>
      </c>
      <c r="X532" s="201">
        <f t="shared" si="93"/>
        <v>5017.9211469534048</v>
      </c>
      <c r="Y532" s="76">
        <f>$C532/Y531</f>
        <v>2303.4374330022156</v>
      </c>
      <c r="Z532" s="57">
        <v>14000</v>
      </c>
      <c r="AA532" s="140">
        <f>(AA$544-AA$524)/5+AA528</f>
        <v>2.5399999999999996</v>
      </c>
      <c r="AB532" s="209">
        <f t="shared" si="94"/>
        <v>5511.8110236220482</v>
      </c>
      <c r="AC532" s="76">
        <f>$C532/AC531</f>
        <v>2823.7965736982333</v>
      </c>
      <c r="AE532">
        <v>37.9</v>
      </c>
      <c r="AL532" s="120">
        <f>C532</f>
        <v>5226.4462809917359</v>
      </c>
      <c r="AM532" s="120">
        <f>AL528-AL532</f>
        <v>307.4380165289258</v>
      </c>
      <c r="AN532" s="23">
        <f>AM532/AL528*100</f>
        <v>5.555555555555558</v>
      </c>
    </row>
    <row r="533" spans="1:40" x14ac:dyDescent="0.25">
      <c r="A533" s="257"/>
      <c r="B533" s="252"/>
      <c r="C533" s="13"/>
      <c r="D533" s="39">
        <f>IF(AND(D532&lt;F$5,C532&lt;F534),C532/F534*100,IF(AND(D532&lt;J$5,C532&lt;J534),C532/(F534-((D532-F$5)/(J$5-F$5))*(F534-J534))*100,IF(AND(D532&lt;N$5,C532&lt;N534),C532/(J534-((D532-J$5)/(N$5-J$5))*(J534-N534))*100,IF(AND(D532&lt;R$5,C532&lt;R534),C532/(N534-((D532-N$5)/(R$5-N$5))*(N534-R534))*100,IF(AND(D532&lt;V$5,C536&lt;V534),C532/(R534-((D532-R$5)/(V$5-R$5))*(R534-V534))*100,100)))))</f>
        <v>100</v>
      </c>
      <c r="E533" s="28" t="s">
        <v>23</v>
      </c>
      <c r="F533" s="5">
        <v>11200</v>
      </c>
      <c r="G533" s="140">
        <f>(G$545-G$525)/5+G529</f>
        <v>4.29</v>
      </c>
      <c r="H533" s="194">
        <f t="shared" si="95"/>
        <v>2610.7226107226106</v>
      </c>
      <c r="I533" s="190">
        <f>IF($C532&gt;F532,3,IF($C532&gt;F533,2,IF($C532&gt;F534,1,0)))</f>
        <v>1</v>
      </c>
      <c r="J533" s="57">
        <v>11200</v>
      </c>
      <c r="K533" s="140">
        <f>(K$545-K$525)/5+K529</f>
        <v>3.9599999999999995</v>
      </c>
      <c r="L533" s="194">
        <f t="shared" si="90"/>
        <v>2828.2828282828286</v>
      </c>
      <c r="M533" s="190">
        <f>IF($C532&gt;J532,3,IF($C532&gt;J533,2,IF($C532&gt;J534,1,0)))</f>
        <v>1</v>
      </c>
      <c r="N533" s="57">
        <v>11200</v>
      </c>
      <c r="O533" s="140">
        <f>(O$545-O$525)/5+O529</f>
        <v>3.6299999999999994</v>
      </c>
      <c r="P533" s="194">
        <f t="shared" si="91"/>
        <v>3085.3994490358132</v>
      </c>
      <c r="Q533" s="190">
        <f>IF($C532&gt;N532,3,IF($C532&gt;N533,2,IF($C532&gt;N534,1,0)))</f>
        <v>1</v>
      </c>
      <c r="R533" s="57">
        <v>11200</v>
      </c>
      <c r="S533" s="140">
        <f>(S$545-S$525)/5+S529</f>
        <v>3.28</v>
      </c>
      <c r="T533" s="201">
        <f t="shared" si="92"/>
        <v>3414.6341463414637</v>
      </c>
      <c r="U533" s="190">
        <f>IF($C532&gt;R532,3,IF($C532&gt;R533,2,IF($C532&gt;R534,1,0)))</f>
        <v>1</v>
      </c>
      <c r="V533" s="57">
        <v>11200</v>
      </c>
      <c r="W533" s="140">
        <f>(W$545-W$525)/5+W529</f>
        <v>3.01</v>
      </c>
      <c r="X533" s="201">
        <f t="shared" si="93"/>
        <v>3720.9302325581398</v>
      </c>
      <c r="Y533" s="190">
        <f>IF($C532&gt;V532,3,IF($C532&gt;V533,2,IF($C532&gt;V534,1,0)))</f>
        <v>1</v>
      </c>
      <c r="Z533" s="57">
        <v>11200</v>
      </c>
      <c r="AA533" s="140">
        <f>(AA$545-AA$525)/5+AA529</f>
        <v>2.6899999999999995</v>
      </c>
      <c r="AB533" s="209">
        <f t="shared" si="94"/>
        <v>4163.5687732342012</v>
      </c>
      <c r="AC533" s="189">
        <f>IF($C532&gt;Z532,3,IF($C532&gt;Z533,2,IF($C532&gt;Z534,1,0)))</f>
        <v>1</v>
      </c>
      <c r="AE533">
        <v>5841</v>
      </c>
      <c r="AL533" s="23"/>
    </row>
    <row r="534" spans="1:40" ht="15.75" thickBot="1" x14ac:dyDescent="0.3">
      <c r="A534" s="257"/>
      <c r="B534" s="253"/>
      <c r="C534" s="35"/>
      <c r="D534" s="33">
        <f>C532/D531</f>
        <v>1384.7894460292298</v>
      </c>
      <c r="E534" s="29" t="s">
        <v>7</v>
      </c>
      <c r="F534" s="158">
        <f>(F$546-F$526)/5+F530</f>
        <v>5160</v>
      </c>
      <c r="G534" s="144">
        <f>(G$546-G$526)/5+G530</f>
        <v>5.1599999999999993</v>
      </c>
      <c r="H534" s="195">
        <f t="shared" si="95"/>
        <v>1000.0000000000001</v>
      </c>
      <c r="I534" s="191">
        <f>IF(I533=1,($C532-F534)/(F533-F534),IF(I533=2,($C532-F533)/(F532-F533),IF(I533=3,($C532-F532)/(F531-F532),0)))</f>
        <v>1.1001039899294018E-2</v>
      </c>
      <c r="J534" s="148">
        <f>(J$546-J$526)/5+J530</f>
        <v>4740</v>
      </c>
      <c r="K534" s="144">
        <f>(K$546-K$526)/5+K530</f>
        <v>3.97</v>
      </c>
      <c r="L534" s="195">
        <f t="shared" si="90"/>
        <v>1193.9546599496221</v>
      </c>
      <c r="M534" s="191">
        <f>IF(M533=1,($C532-J534)/(J533-J534),IF(M533=2,($C532-J533)/(J532-J533),IF(M533=3,($C532-J532)/(J531-J532),0)))</f>
        <v>7.530128188726562E-2</v>
      </c>
      <c r="N534" s="148">
        <f>(N$546-N$526)/5+N530</f>
        <v>4300</v>
      </c>
      <c r="O534" s="144">
        <f>(O$546-O$526)/5+O530</f>
        <v>3.2600000000000002</v>
      </c>
      <c r="P534" s="195">
        <f t="shared" si="91"/>
        <v>1319.0184049079753</v>
      </c>
      <c r="Q534" s="191">
        <f>IF(Q533=1,($C532-N534)/(N533-N534),IF(Q533=2,($C532-N533)/(N532-N533),IF(Q533=3,($C532-N532)/(N531-N532),0)))</f>
        <v>0.13426757695532404</v>
      </c>
      <c r="R534" s="148">
        <f>(R$546-R$526)/5+R530</f>
        <v>3800</v>
      </c>
      <c r="S534" s="144">
        <f>(S$546-S$526)/5+S530</f>
        <v>2.5199999999999996</v>
      </c>
      <c r="T534" s="204">
        <f t="shared" si="92"/>
        <v>1507.9365079365082</v>
      </c>
      <c r="U534" s="191">
        <f>IF(U533=1,($C532-R534)/(R533-R534),IF(U533=2,($C532-R533)/(R532-R533),IF(U533=3,($C532-R532)/(R531-R532),0)))</f>
        <v>0.19276301094482917</v>
      </c>
      <c r="V534" s="148">
        <f>(V$546-V$526)/5+V530</f>
        <v>3300</v>
      </c>
      <c r="W534" s="144">
        <f>(W$546-W$526)/5+W530</f>
        <v>2.0300000000000002</v>
      </c>
      <c r="X534" s="204">
        <f t="shared" si="93"/>
        <v>1625.6157635467978</v>
      </c>
      <c r="Y534" s="191">
        <f>IF(Y533=1,($C532-V534)/(V533-V534),IF(Y533=2,($C532-V533)/(V532-V533),IF(Y533=3,($C532-V532)/(V531-V532),0)))</f>
        <v>0.24385395961920708</v>
      </c>
      <c r="Z534" s="148">
        <f>(Z$546-Z$526)/5+Z530</f>
        <v>2800</v>
      </c>
      <c r="AA534" s="144">
        <f>(AA$546-AA$526)/5+AA530</f>
        <v>1.51</v>
      </c>
      <c r="AB534" s="211">
        <f t="shared" si="94"/>
        <v>1854.3046357615895</v>
      </c>
      <c r="AC534" s="191">
        <f>IF(AC533=1,($C532-Z534)/(Z533-Z534),IF(AC533=2,($C532-Z533)/(Z532-Z533),IF(AC533=3,($C532-Z532)/(Z531-Z532),0)))</f>
        <v>0.28886265249901616</v>
      </c>
      <c r="AE534">
        <v>1756</v>
      </c>
      <c r="AF534">
        <v>1500</v>
      </c>
      <c r="AG534">
        <f>AE534-AF534</f>
        <v>256</v>
      </c>
      <c r="AH534" s="23">
        <f>AG534/AE534*100</f>
        <v>14.578587699316628</v>
      </c>
      <c r="AI534">
        <f>AF534*24</f>
        <v>36000</v>
      </c>
      <c r="AL534" s="23"/>
    </row>
    <row r="535" spans="1:40" x14ac:dyDescent="0.25">
      <c r="A535" s="257"/>
      <c r="B535" s="251">
        <v>5</v>
      </c>
      <c r="C535" s="34"/>
      <c r="D535" s="31">
        <f>IF(D536&gt;V$5,(1-(D536-V$5)/(Z$5-V$5))*(Y535-AC535)+AC535,IF(D536&gt;R$5,(1-(D536-R$5)/(V$5-R$5))*(U535-Y535)+Y535,IF(D536&gt;N$5,(1-(D536-N$5)/(R$5-N$5))*(Q535-U535)+U535,IF(D536&gt;J$5,(1-(D536-J$5)/(N$5-J$5))*(M535-Q535)+Q535,IF(D536&gt;F$5,(1-(D536-F$5)/(J$5-F$5))*(I535-M535)+M535,I535)))))</f>
        <v>4.022276517233113</v>
      </c>
      <c r="E535" s="27" t="s">
        <v>6</v>
      </c>
      <c r="F535" s="95">
        <f>(F$543-F$523)/5+F531</f>
        <v>16680</v>
      </c>
      <c r="G535" s="143">
        <f>(G$543-G$523)/5+G531</f>
        <v>4.12</v>
      </c>
      <c r="H535" s="193">
        <f t="shared" si="95"/>
        <v>4048.5436893203882</v>
      </c>
      <c r="I535" s="16">
        <f>IF(I537=0,G538,IF(I537=1,(G537-G538)*I538+G538,IF(I537=2,(G536-G537)*I538+G537,IF(I537=3,(G535-G536)*I538+G536,G535))))</f>
        <v>5.6399999999999988</v>
      </c>
      <c r="J535" s="147">
        <f>(J$543-J$523)/5+J531</f>
        <v>16480</v>
      </c>
      <c r="K535" s="143">
        <f>(K$543-K$523)/5+K531</f>
        <v>3.75</v>
      </c>
      <c r="L535" s="193">
        <f t="shared" si="90"/>
        <v>4394.666666666667</v>
      </c>
      <c r="M535" s="16">
        <f>IF(M537=0,K538,IF(M537=1,(K537-K538)*M538+K538,IF(M537=2,(K536-K537)*M538+K537,IF(M537=3,(K535-K536)*M538+K536,K535))))</f>
        <v>4.1359474260679079</v>
      </c>
      <c r="N535" s="147">
        <f>(N$543-N$523)/5+N531</f>
        <v>16240</v>
      </c>
      <c r="O535" s="143">
        <f>(O$543-O$523)/5+O531</f>
        <v>3.38</v>
      </c>
      <c r="P535" s="193">
        <f t="shared" si="91"/>
        <v>4804.7337278106506</v>
      </c>
      <c r="Q535" s="16">
        <f>IF(Q537=0,O538,IF(Q537=1,(O537-O538)*Q538+O538,IF(Q537=2,(O536-O537)*Q538+O537,IF(Q537=3,(O535-O536)*Q538+O536,O535))))</f>
        <v>3.4011372366429988</v>
      </c>
      <c r="R535" s="147">
        <f>(R$543-R$523)/5+R531</f>
        <v>15980</v>
      </c>
      <c r="S535" s="143">
        <f>(S$543-S$523)/5+S531</f>
        <v>2.9800000000000004</v>
      </c>
      <c r="T535" s="203">
        <f t="shared" si="92"/>
        <v>5362.4161073825499</v>
      </c>
      <c r="U535" s="16">
        <f>IF(U537=0,S538,IF(U537=1,(S537-S538)*U538+S538,IF(U537=2,(S536-S537)*U538+S537,IF(U537=3,(S535-S536)*U538+S536,S535))))</f>
        <v>2.6931404958677678</v>
      </c>
      <c r="V535" s="147">
        <f>(V$543-V$523)/5+V531</f>
        <v>15280</v>
      </c>
      <c r="W535" s="143">
        <f>(W$543-W$523)/5+W531</f>
        <v>2.7199999999999998</v>
      </c>
      <c r="X535" s="203">
        <f t="shared" si="93"/>
        <v>5617.6470588235297</v>
      </c>
      <c r="Y535" s="16">
        <f>IF(Y537=0,W538,IF(Y537=1,(W537-W538)*Y538+W538,IF(Y537=2,(W536-W537)*Y538+W537,IF(Y537=3,(W535-W536)*Y538+W536,W535))))</f>
        <v>2.2715171921232531</v>
      </c>
      <c r="Z535" s="147">
        <f>(Z$543-Z$523)/5+Z531</f>
        <v>14480</v>
      </c>
      <c r="AA535" s="143">
        <f>(AA$543-AA$523)/5+AA531</f>
        <v>2.4399999999999995</v>
      </c>
      <c r="AB535" s="207">
        <f t="shared" si="94"/>
        <v>5934.426229508198</v>
      </c>
      <c r="AC535" s="67">
        <f>IF(AC537=0,AA538,IF(AC537=1,(AA537-AA538)*AC538+AA538,IF(AC537=2,(AA536-AA537)*AC538+AA537,IF(AC537=3,(AA535-AA536)*AC538+AA536,AA535))))</f>
        <v>1.8324581971939264</v>
      </c>
      <c r="AE535" s="23">
        <v>3.33</v>
      </c>
      <c r="AF535" s="23">
        <v>3.84</v>
      </c>
      <c r="AG535" s="23">
        <f>AF535-AE535</f>
        <v>0.50999999999999979</v>
      </c>
      <c r="AH535" s="23">
        <f>AG535/AE535*100</f>
        <v>15.315315315315308</v>
      </c>
      <c r="AI535" s="23"/>
      <c r="AJ535" s="23"/>
      <c r="AK535" s="23"/>
      <c r="AL535" s="23"/>
    </row>
    <row r="536" spans="1:40" x14ac:dyDescent="0.25">
      <c r="A536" s="257"/>
      <c r="B536" s="252"/>
      <c r="C536" s="13">
        <f>C$1/(21-E$1)*(C$451-B535)</f>
        <v>4919.0082644628101</v>
      </c>
      <c r="D536" s="32">
        <f>(C536/P$1)^(1/1.3)*50+C$451+$C$2/2+$N$2/100*5</f>
        <v>35.773471234277238</v>
      </c>
      <c r="E536" s="28" t="s">
        <v>22</v>
      </c>
      <c r="F536" s="5">
        <v>14000</v>
      </c>
      <c r="G536" s="140">
        <f>(G$544-G$524)/5+G532</f>
        <v>4.3</v>
      </c>
      <c r="H536" s="194">
        <f t="shared" si="95"/>
        <v>3255.8139534883721</v>
      </c>
      <c r="I536" s="76">
        <f>$C536/I535</f>
        <v>872.1645858976616</v>
      </c>
      <c r="J536" s="57">
        <v>14000</v>
      </c>
      <c r="K536" s="140">
        <f>(K$544-K$524)/5+K532</f>
        <v>3.9300000000000006</v>
      </c>
      <c r="L536" s="194">
        <f t="shared" si="90"/>
        <v>3562.3409669211192</v>
      </c>
      <c r="M536" s="76">
        <f>$C536/M535</f>
        <v>1189.330462340854</v>
      </c>
      <c r="N536" s="57">
        <v>14000</v>
      </c>
      <c r="O536" s="140">
        <f>(O$544-O$524)/5+O532</f>
        <v>3.5600000000000005</v>
      </c>
      <c r="P536" s="194">
        <f t="shared" si="91"/>
        <v>3932.5842696629206</v>
      </c>
      <c r="Q536" s="76">
        <f>$C536/Q535</f>
        <v>1446.2833817661485</v>
      </c>
      <c r="R536" s="57">
        <v>14000</v>
      </c>
      <c r="S536" s="140">
        <f>(S$544-S$524)/5+S532</f>
        <v>3.1599999999999997</v>
      </c>
      <c r="T536" s="201">
        <f t="shared" si="92"/>
        <v>4430.3797468354433</v>
      </c>
      <c r="U536" s="76">
        <f>$C536/U535</f>
        <v>1826.4952281584688</v>
      </c>
      <c r="V536" s="57">
        <v>14000</v>
      </c>
      <c r="W536" s="140">
        <f>(W$544-W$524)/5+W532</f>
        <v>2.91</v>
      </c>
      <c r="X536" s="201">
        <f t="shared" si="93"/>
        <v>4810.9965635738827</v>
      </c>
      <c r="Y536" s="76">
        <f>$C536/Y535</f>
        <v>2165.5166342214079</v>
      </c>
      <c r="Z536" s="57">
        <v>14000</v>
      </c>
      <c r="AA536" s="140">
        <f>(AA$544-AA$524)/5+AA532</f>
        <v>2.6099999999999994</v>
      </c>
      <c r="AB536" s="209">
        <f t="shared" si="94"/>
        <v>5363.9846743295029</v>
      </c>
      <c r="AC536" s="76">
        <f>$C536/AC535</f>
        <v>2684.3767961503127</v>
      </c>
      <c r="AE536">
        <v>37.9</v>
      </c>
      <c r="AF536" s="23"/>
      <c r="AI536" s="23"/>
      <c r="AL536" s="120">
        <f>C536</f>
        <v>4919.0082644628101</v>
      </c>
      <c r="AM536" s="120">
        <f>AL532-AL536</f>
        <v>307.4380165289258</v>
      </c>
      <c r="AN536" s="23">
        <f>AM536/AL532*100</f>
        <v>5.8823529411764737</v>
      </c>
    </row>
    <row r="537" spans="1:40" x14ac:dyDescent="0.25">
      <c r="A537" s="257"/>
      <c r="B537" s="252"/>
      <c r="C537" s="13"/>
      <c r="D537" s="39">
        <f>IF(AND(D536&lt;F$5,C536&lt;F538),C536/F538*100,IF(AND(D536&lt;J$5,C536&lt;J538),C536/(F538-((D536-F$5)/(J$5-F$5))*(F538-J538))*100,IF(AND(D536&lt;N$5,C536&lt;N538),C536/(J538-((D536-J$5)/(N$5-J$5))*(J538-N538))*100,IF(AND(D536&lt;R$5,C536&lt;R538),C536/(N538-((D536-N$5)/(R$5-N$5))*(N538-R538))*100,IF(AND(D536&lt;V$5,C540&lt;V538),C536/(R538-((D536-R$5)/(V$5-R$5))*(R538-V538))*100,100)))))</f>
        <v>100</v>
      </c>
      <c r="E537" s="28" t="s">
        <v>23</v>
      </c>
      <c r="F537" s="5">
        <v>11200</v>
      </c>
      <c r="G537" s="140">
        <f>(G$545-G$525)/5+G533</f>
        <v>4.6100000000000003</v>
      </c>
      <c r="H537" s="194">
        <f t="shared" si="95"/>
        <v>2429.5010845986985</v>
      </c>
      <c r="I537" s="190">
        <f>IF($C536&gt;F536,3,IF($C536&gt;F537,2,IF($C536&gt;F538,1,0)))</f>
        <v>0</v>
      </c>
      <c r="J537" s="57">
        <v>11200</v>
      </c>
      <c r="K537" s="140">
        <f>(K$545-K$525)/5+K533</f>
        <v>4.2399999999999993</v>
      </c>
      <c r="L537" s="194">
        <f t="shared" si="90"/>
        <v>2641.5094339622647</v>
      </c>
      <c r="M537" s="190">
        <f>IF($C536&gt;J536,3,IF($C536&gt;J537,2,IF($C536&gt;J538,1,0)))</f>
        <v>1</v>
      </c>
      <c r="N537" s="57">
        <v>11200</v>
      </c>
      <c r="O537" s="140">
        <f>(O$545-O$525)/5+O533</f>
        <v>3.8699999999999992</v>
      </c>
      <c r="P537" s="194">
        <f t="shared" si="91"/>
        <v>2894.0568475452201</v>
      </c>
      <c r="Q537" s="190">
        <f>IF($C536&gt;N536,3,IF($C536&gt;N537,2,IF($C536&gt;N538,1,0)))</f>
        <v>1</v>
      </c>
      <c r="R537" s="57">
        <v>11200</v>
      </c>
      <c r="S537" s="140">
        <f>(S$545-S$525)/5+S533</f>
        <v>3.4699999999999998</v>
      </c>
      <c r="T537" s="201">
        <f t="shared" si="92"/>
        <v>3227.6657060518733</v>
      </c>
      <c r="U537" s="190">
        <f>IF($C536&gt;R536,3,IF($C536&gt;R537,2,IF($C536&gt;R538,1,0)))</f>
        <v>1</v>
      </c>
      <c r="V537" s="57">
        <v>11200</v>
      </c>
      <c r="W537" s="140">
        <f>(W$545-W$525)/5+W533</f>
        <v>3.1399999999999997</v>
      </c>
      <c r="X537" s="201">
        <f t="shared" si="93"/>
        <v>3566.8789808917199</v>
      </c>
      <c r="Y537" s="190">
        <f>IF($C536&gt;V536,3,IF($C536&gt;V537,2,IF($C536&gt;V538,1,0)))</f>
        <v>1</v>
      </c>
      <c r="Z537" s="57">
        <v>11200</v>
      </c>
      <c r="AA537" s="140">
        <f>(AA$545-AA$525)/5+AA533</f>
        <v>2.7599999999999993</v>
      </c>
      <c r="AB537" s="209">
        <f t="shared" si="94"/>
        <v>4057.9710144927544</v>
      </c>
      <c r="AC537" s="189">
        <f>IF($C536&gt;Z536,3,IF($C536&gt;Z537,2,IF($C536&gt;Z538,1,0)))</f>
        <v>1</v>
      </c>
      <c r="AE537">
        <v>5841</v>
      </c>
      <c r="AF537" s="23"/>
      <c r="AI537" s="23"/>
      <c r="AL537" s="23"/>
    </row>
    <row r="538" spans="1:40" ht="15.75" thickBot="1" x14ac:dyDescent="0.3">
      <c r="A538" s="257"/>
      <c r="B538" s="253"/>
      <c r="C538" s="35"/>
      <c r="D538" s="33">
        <f>C536/D535</f>
        <v>1222.941347614398</v>
      </c>
      <c r="E538" s="29" t="s">
        <v>7</v>
      </c>
      <c r="F538" s="158">
        <f>(F$546-F$526)/5+F534</f>
        <v>4940</v>
      </c>
      <c r="G538" s="144">
        <f>(G$546-G$526)/5+G534</f>
        <v>5.6399999999999988</v>
      </c>
      <c r="H538" s="195">
        <f t="shared" si="95"/>
        <v>875.88652482269526</v>
      </c>
      <c r="I538" s="191">
        <f>IF(I537=1,($C536-F538)/(F537-F538),IF(I537=2,($C536-F537)/(F536-F537),IF(I537=3,($C536-F536)/(F535-F536),0)))</f>
        <v>0</v>
      </c>
      <c r="J538" s="148">
        <f>(J$546-J$526)/5+J534</f>
        <v>4560</v>
      </c>
      <c r="K538" s="144">
        <f>(K$546-K$526)/5+K534</f>
        <v>4.13</v>
      </c>
      <c r="L538" s="195">
        <f t="shared" si="90"/>
        <v>1104.1162227602906</v>
      </c>
      <c r="M538" s="191">
        <f>IF(M537=1,($C536-J538)/(J537-J538),IF(M537=2,($C536-J537)/(J536-J537),IF(M537=3,($C536-J536)/(J535-J536),0)))</f>
        <v>5.4067509708254531E-2</v>
      </c>
      <c r="N538" s="148">
        <f>(N$546-N$526)/5+N534</f>
        <v>4100</v>
      </c>
      <c r="O538" s="144">
        <f>(O$546-O$526)/5+O534</f>
        <v>3.3400000000000003</v>
      </c>
      <c r="P538" s="195">
        <f t="shared" si="91"/>
        <v>1227.5449101796405</v>
      </c>
      <c r="Q538" s="191">
        <f>IF(Q537=1,($C536-N538)/(N537-N538),IF(Q537=2,($C536-N537)/(N536-N537),IF(Q537=3,($C536-N536)/(N535-N536),0)))</f>
        <v>0.11535327668490283</v>
      </c>
      <c r="R538" s="148">
        <f>(R$546-R$526)/5+R534</f>
        <v>3600</v>
      </c>
      <c r="S538" s="144">
        <f>(S$546-S$526)/5+S534</f>
        <v>2.5299999999999994</v>
      </c>
      <c r="T538" s="204">
        <f t="shared" si="92"/>
        <v>1422.9249011857712</v>
      </c>
      <c r="U538" s="191">
        <f>IF(U537=1,($C536-R538)/(R537-R538),IF(U537=2,($C536-R537)/(R536-R537),IF(U537=3,($C536-R536)/(R535-R536),0)))</f>
        <v>0.1735537190082645</v>
      </c>
      <c r="V538" s="148">
        <f>(V$546-V$526)/5+V534</f>
        <v>3100</v>
      </c>
      <c r="W538" s="144">
        <f>(W$546-W$526)/5+W534</f>
        <v>2.0200000000000005</v>
      </c>
      <c r="X538" s="204">
        <f t="shared" si="93"/>
        <v>1534.6534653465344</v>
      </c>
      <c r="Y538" s="191">
        <f>IF(Y537=1,($C536-V538)/(V537-V538),IF(Y537=2,($C536-V537)/(V536-V537),IF(Y537=3,($C536-V536)/(V535-V536),0)))</f>
        <v>0.22456892153861852</v>
      </c>
      <c r="Z538" s="148">
        <f>(Z$546-Z$526)/5+Z534</f>
        <v>2600</v>
      </c>
      <c r="AA538" s="144">
        <f>(AA$546-AA$526)/5+AA534</f>
        <v>1.49</v>
      </c>
      <c r="AB538" s="211">
        <f t="shared" si="94"/>
        <v>1744.9664429530201</v>
      </c>
      <c r="AC538" s="191">
        <f>IF(AC537=1,($C536-Z538)/(Z537-Z538),IF(AC537=2,($C536-Z537)/(Z536-Z537),IF(AC537=3,($C536-Z536)/(Z535-Z536),0)))</f>
        <v>0.26965212377474534</v>
      </c>
      <c r="AE538">
        <v>1756</v>
      </c>
      <c r="AF538">
        <v>1440</v>
      </c>
      <c r="AG538">
        <f>AE538-AF538</f>
        <v>316</v>
      </c>
      <c r="AH538" s="23">
        <f>AG538/AE538*100</f>
        <v>17.995444191343964</v>
      </c>
      <c r="AI538">
        <f>AF538*24</f>
        <v>34560</v>
      </c>
      <c r="AL538" s="23"/>
    </row>
    <row r="539" spans="1:40" x14ac:dyDescent="0.25">
      <c r="A539" s="257"/>
      <c r="B539" s="251">
        <v>6</v>
      </c>
      <c r="C539" s="34"/>
      <c r="D539" s="31">
        <f>IF(D540&gt;V$5,(1-(D540-V$5)/(Z$5-V$5))*(Y539-AC539)+AC539,IF(D540&gt;R$5,(1-(D540-R$5)/(V$5-R$5))*(U539-Y539)+Y539,IF(D540&gt;N$5,(1-(D540-N$5)/(R$5-N$5))*(Q539-U539)+U539,IF(D540&gt;J$5,(1-(D540-J$5)/(N$5-J$5))*(M539-Q539)+Q539,IF(D540&gt;F$5,(1-(D540-F$5)/(J$5-F$5))*(I539-M539)+M539,I539)))))</f>
        <v>4.2884152617296261</v>
      </c>
      <c r="E539" s="27" t="s">
        <v>6</v>
      </c>
      <c r="F539" s="95">
        <f>(F$543-F$523)/5+F535</f>
        <v>16740</v>
      </c>
      <c r="G539" s="143">
        <f>(G$543-G$523)/5+G535</f>
        <v>4.41</v>
      </c>
      <c r="H539" s="193">
        <f t="shared" si="95"/>
        <v>3795.9183673469388</v>
      </c>
      <c r="I539" s="16">
        <f>IF(I541=0,G542,IF(I541=1,(G541-G542)*I542+G542,IF(I541=2,(G540-G541)*I542+G541,IF(I541=3,(G539-G540)*I542+G540,G539))))</f>
        <v>6.1199999999999983</v>
      </c>
      <c r="J539" s="147">
        <f>(J$543-J$523)/5+J535</f>
        <v>16540</v>
      </c>
      <c r="K539" s="143">
        <f>(K$543-K$523)/5+K535</f>
        <v>4</v>
      </c>
      <c r="L539" s="193">
        <f t="shared" si="90"/>
        <v>4135</v>
      </c>
      <c r="M539" s="16">
        <f>IF(M541=0,K542,IF(M541=1,(K541-K542)*M542+K542,IF(M541=2,(K540-K541)*M542+K541,IF(M541=3,(K539-K540)*M542+K540,K539))))</f>
        <v>4.2978095538159522</v>
      </c>
      <c r="N539" s="147">
        <f>(N$543-N$523)/5+N535</f>
        <v>16320</v>
      </c>
      <c r="O539" s="143">
        <f>(O$543-O$523)/5+O535</f>
        <v>3.59</v>
      </c>
      <c r="P539" s="193">
        <f t="shared" si="91"/>
        <v>4545.9610027855151</v>
      </c>
      <c r="Q539" s="16">
        <f>IF(Q541=0,O542,IF(Q541=1,(O541-O542)*Q542+O542,IF(Q541=2,(O540-O541)*Q542+O541,IF(Q541=3,(O539-O540)*Q542+O540,O539))))</f>
        <v>3.4872580097362169</v>
      </c>
      <c r="R539" s="147">
        <f>(R$543-R$523)/5+R535</f>
        <v>16040</v>
      </c>
      <c r="S539" s="143">
        <f>(S$543-S$523)/5+S535</f>
        <v>3.1400000000000006</v>
      </c>
      <c r="T539" s="203">
        <f t="shared" si="92"/>
        <v>5108.2802547770689</v>
      </c>
      <c r="U539" s="16">
        <f>IF(U541=0,S542,IF(U541=1,(S541-S542)*U542+S542,IF(U541=2,(S540-S541)*U542+S541,IF(U541=3,(S539-S540)*U542+S540,S539))))</f>
        <v>2.7139690612417877</v>
      </c>
      <c r="V539" s="147">
        <f>(V$543-V$523)/5+V535</f>
        <v>15340</v>
      </c>
      <c r="W539" s="143">
        <f>(W$543-W$523)/5+W535</f>
        <v>2.8099999999999996</v>
      </c>
      <c r="X539" s="203">
        <f t="shared" si="93"/>
        <v>5459.0747330960858</v>
      </c>
      <c r="Y539" s="16">
        <f>IF(Y541=0,W542,IF(Y541=1,(W541-W542)*Y542+W542,IF(Y541=2,(W540-W541)*Y542+W541,IF(Y541=3,(W539-W540)*Y542+W540,W539))))</f>
        <v>2.2698287364333369</v>
      </c>
      <c r="Z539" s="147">
        <f>(Z$543-Z$523)/5+Z535</f>
        <v>14540</v>
      </c>
      <c r="AA539" s="143">
        <f>(AA$543-AA$523)/5+AA535</f>
        <v>2.4699999999999993</v>
      </c>
      <c r="AB539" s="207">
        <f t="shared" si="94"/>
        <v>5886.6396761133619</v>
      </c>
      <c r="AC539" s="67">
        <f>IF(AC541=0,AA542,IF(AC541=1,(AA541-AA542)*AC542+AA542,IF(AC541=2,(AA540-AA541)*AC542+AA541,IF(AC541=3,(AA539-AA540)*AC542+AA540,AA539))))</f>
        <v>1.8117881292261455</v>
      </c>
      <c r="AE539" s="23">
        <v>3.33</v>
      </c>
      <c r="AF539" s="23">
        <v>4</v>
      </c>
      <c r="AG539" s="23">
        <f>AF539-AE539</f>
        <v>0.66999999999999993</v>
      </c>
      <c r="AH539" s="23">
        <f>AG539/AE539*100</f>
        <v>20.120120120120117</v>
      </c>
      <c r="AI539" s="23"/>
      <c r="AJ539" s="23"/>
      <c r="AK539" s="23"/>
      <c r="AL539" s="23"/>
    </row>
    <row r="540" spans="1:40" x14ac:dyDescent="0.25">
      <c r="A540" s="257"/>
      <c r="B540" s="252"/>
      <c r="C540" s="13">
        <f>C$1/(21-E$1)*(C$451-B539)</f>
        <v>4611.5702479338843</v>
      </c>
      <c r="D540" s="32">
        <f>(C540/P$1)^(1/1.3)*50+C$451+$C$2/2+$N$2/100*5</f>
        <v>35.05794999809045</v>
      </c>
      <c r="E540" s="28" t="s">
        <v>22</v>
      </c>
      <c r="F540" s="5">
        <v>14000</v>
      </c>
      <c r="G540" s="140">
        <f>(G$544-G$524)/5+G536</f>
        <v>4.5999999999999996</v>
      </c>
      <c r="H540" s="194">
        <f t="shared" si="95"/>
        <v>3043.4782608695655</v>
      </c>
      <c r="I540" s="76">
        <f>$C540/I539</f>
        <v>753.52455031599436</v>
      </c>
      <c r="J540" s="57">
        <v>14000</v>
      </c>
      <c r="K540" s="140">
        <f>(K$544-K$524)/5+K536</f>
        <v>4.1900000000000004</v>
      </c>
      <c r="L540" s="194">
        <f t="shared" si="90"/>
        <v>3341.2887828162288</v>
      </c>
      <c r="M540" s="76">
        <f>$C540/M539</f>
        <v>1073.004792369022</v>
      </c>
      <c r="N540" s="57">
        <v>14000</v>
      </c>
      <c r="O540" s="140">
        <f>(O$544-O$524)/5+O536</f>
        <v>3.7800000000000007</v>
      </c>
      <c r="P540" s="194">
        <f t="shared" si="91"/>
        <v>3703.703703703703</v>
      </c>
      <c r="Q540" s="76">
        <f>$C540/Q539</f>
        <v>1322.4058085345721</v>
      </c>
      <c r="R540" s="57">
        <v>14000</v>
      </c>
      <c r="S540" s="140">
        <f>(S$544-S$524)/5+S536</f>
        <v>3.3299999999999996</v>
      </c>
      <c r="T540" s="201">
        <f t="shared" si="92"/>
        <v>4204.2042042042049</v>
      </c>
      <c r="U540" s="76">
        <f>$C540/U539</f>
        <v>1699.1977962430572</v>
      </c>
      <c r="V540" s="57">
        <v>14000</v>
      </c>
      <c r="W540" s="140">
        <f>(W$544-W$524)/5+W536</f>
        <v>3.0300000000000002</v>
      </c>
      <c r="X540" s="201">
        <f t="shared" si="93"/>
        <v>4620.4620462046205</v>
      </c>
      <c r="Y540" s="76">
        <f>$C540/Y539</f>
        <v>2031.6820268916895</v>
      </c>
      <c r="Z540" s="57">
        <v>14000</v>
      </c>
      <c r="AA540" s="140">
        <f>(AA$544-AA$524)/5+AA536</f>
        <v>2.6799999999999993</v>
      </c>
      <c r="AB540" s="209">
        <f t="shared" si="94"/>
        <v>5223.8805970149269</v>
      </c>
      <c r="AC540" s="76">
        <f>$C540/AC539</f>
        <v>2545.3143077516393</v>
      </c>
      <c r="AE540">
        <v>37.9</v>
      </c>
      <c r="AL540" s="120">
        <f>C540</f>
        <v>4611.5702479338843</v>
      </c>
      <c r="AM540" s="120">
        <f>AL536-AL540</f>
        <v>307.4380165289258</v>
      </c>
      <c r="AN540" s="23">
        <f>AM540/AL536*100</f>
        <v>6.2500000000000027</v>
      </c>
    </row>
    <row r="541" spans="1:40" x14ac:dyDescent="0.25">
      <c r="A541" s="257"/>
      <c r="B541" s="252"/>
      <c r="C541" s="13"/>
      <c r="D541" s="39">
        <f>IF(AND(D540&lt;F$5,C540&lt;F542),C540/F542*100,IF(AND(D540&lt;J$5,C540&lt;J542),C540/(F542-((D540-F$5)/(J$5-F$5))*(F542-J542))*100,IF(AND(D540&lt;N$5,C540&lt;N542),C540/(J542-((D540-J$5)/(N$5-J$5))*(J542-N542))*100,IF(AND(D540&lt;R$5,C540&lt;R542),C540/(N542-((D540-N$5)/(R$5-N$5))*(N542-R542))*100,IF(AND(D540&lt;V$5,C544&lt;V542),C540/(R542-((D540-R$5)/(V$5-R$5))*(R542-V542))*100,100)))))</f>
        <v>100</v>
      </c>
      <c r="E541" s="28" t="s">
        <v>23</v>
      </c>
      <c r="F541" s="5">
        <v>11200</v>
      </c>
      <c r="G541" s="140">
        <f>(G$545-G$525)/5+G537</f>
        <v>4.9300000000000006</v>
      </c>
      <c r="H541" s="194">
        <f t="shared" si="95"/>
        <v>2271.805273833671</v>
      </c>
      <c r="I541" s="190">
        <f>IF($C540&gt;F540,3,IF($C540&gt;F541,2,IF($C540&gt;F542,1,0)))</f>
        <v>0</v>
      </c>
      <c r="J541" s="57">
        <v>11200</v>
      </c>
      <c r="K541" s="140">
        <f>(K$545-K$525)/5+K537</f>
        <v>4.5199999999999996</v>
      </c>
      <c r="L541" s="194">
        <f t="shared" si="90"/>
        <v>2477.8761061946907</v>
      </c>
      <c r="M541" s="190">
        <f>IF($C540&gt;J540,3,IF($C540&gt;J541,2,IF($C540&gt;J542,1,0)))</f>
        <v>1</v>
      </c>
      <c r="N541" s="57">
        <v>11200</v>
      </c>
      <c r="O541" s="140">
        <f>(O$545-O$525)/5+O537</f>
        <v>4.1099999999999994</v>
      </c>
      <c r="P541" s="194">
        <f t="shared" si="91"/>
        <v>2725.0608272506088</v>
      </c>
      <c r="Q541" s="190">
        <f>IF($C540&gt;N540,3,IF($C540&gt;N541,2,IF($C540&gt;N542,1,0)))</f>
        <v>1</v>
      </c>
      <c r="R541" s="57">
        <v>11200</v>
      </c>
      <c r="S541" s="140">
        <f>(S$545-S$525)/5+S537</f>
        <v>3.6599999999999997</v>
      </c>
      <c r="T541" s="201">
        <f t="shared" si="92"/>
        <v>3060.1092896174864</v>
      </c>
      <c r="U541" s="190">
        <f>IF($C540&gt;R540,3,IF($C540&gt;R541,2,IF($C540&gt;R542,1,0)))</f>
        <v>1</v>
      </c>
      <c r="V541" s="57">
        <v>11200</v>
      </c>
      <c r="W541" s="140">
        <f>(W$545-W$525)/5+W537</f>
        <v>3.2699999999999996</v>
      </c>
      <c r="X541" s="201">
        <f t="shared" si="93"/>
        <v>3425.0764525993886</v>
      </c>
      <c r="Y541" s="190">
        <f>IF($C540&gt;V540,3,IF($C540&gt;V541,2,IF($C540&gt;V542,1,0)))</f>
        <v>1</v>
      </c>
      <c r="Z541" s="57">
        <v>11200</v>
      </c>
      <c r="AA541" s="140">
        <f>(AA$545-AA$525)/5+AA537</f>
        <v>2.8299999999999992</v>
      </c>
      <c r="AB541" s="209">
        <f t="shared" si="94"/>
        <v>3957.5971731448776</v>
      </c>
      <c r="AC541" s="189">
        <f>IF($C540&gt;Z540,3,IF($C540&gt;Z541,2,IF($C540&gt;Z542,1,0)))</f>
        <v>1</v>
      </c>
      <c r="AE541">
        <v>5841</v>
      </c>
      <c r="AL541" s="23"/>
    </row>
    <row r="542" spans="1:40" ht="15.75" thickBot="1" x14ac:dyDescent="0.3">
      <c r="A542" s="257"/>
      <c r="B542" s="253"/>
      <c r="C542" s="35"/>
      <c r="D542" s="33">
        <f>C540/D539</f>
        <v>1075.3553390895083</v>
      </c>
      <c r="E542" s="29" t="s">
        <v>7</v>
      </c>
      <c r="F542" s="158">
        <f>(F$546-F$526)/5+F538</f>
        <v>4720</v>
      </c>
      <c r="G542" s="144">
        <f>(G$546-G$526)/5+G538</f>
        <v>6.1199999999999983</v>
      </c>
      <c r="H542" s="195">
        <f t="shared" si="95"/>
        <v>771.24183006535964</v>
      </c>
      <c r="I542" s="191">
        <f>IF(I541=1,($C540-F542)/(F541-F542),IF(I541=2,($C540-F541)/(F540-F541),IF(I541=3,($C540-F540)/(F539-F540),0)))</f>
        <v>0</v>
      </c>
      <c r="J542" s="148">
        <f>(J$546-J$526)/5+J538</f>
        <v>4380</v>
      </c>
      <c r="K542" s="144">
        <f>(K$546-K$526)/5+K538</f>
        <v>4.29</v>
      </c>
      <c r="L542" s="195">
        <f t="shared" si="90"/>
        <v>1020.979020979021</v>
      </c>
      <c r="M542" s="191">
        <f>IF(M541=1,($C540-J542)/(J541-J542),IF(M541=2,($C540-J541)/(J540-J541),IF(M541=3,($C540-J540)/(J539-J540),0)))</f>
        <v>3.3954581808487427E-2</v>
      </c>
      <c r="N542" s="148">
        <f>(N$546-N$526)/5+N538</f>
        <v>3900</v>
      </c>
      <c r="O542" s="144">
        <f>(O$546-O$526)/5+O538</f>
        <v>3.4200000000000004</v>
      </c>
      <c r="P542" s="195">
        <f t="shared" si="91"/>
        <v>1140.3508771929824</v>
      </c>
      <c r="Q542" s="191">
        <f>IF(Q541=1,($C540-N542)/(N541-N542),IF(Q541=2,($C540-N541)/(N540-N541),IF(Q541=3,($C540-N540)/(N539-N540),0)))</f>
        <v>9.747537642929921E-2</v>
      </c>
      <c r="R542" s="148">
        <f>(R$546-R$526)/5+R538</f>
        <v>3400</v>
      </c>
      <c r="S542" s="144">
        <f>(S$546-S$526)/5+S538</f>
        <v>2.5399999999999991</v>
      </c>
      <c r="T542" s="204">
        <f t="shared" si="92"/>
        <v>1338.5826771653549</v>
      </c>
      <c r="U542" s="191">
        <f>IF(U541=1,($C540-R542)/(R541-R542),IF(U541=2,($C540-R541)/(R540-R541),IF(U541=3,($C540-R540)/(R539-R540),0)))</f>
        <v>0.1553295189658826</v>
      </c>
      <c r="V542" s="148">
        <f>(V$546-V$526)/5+V538</f>
        <v>2900</v>
      </c>
      <c r="W542" s="144">
        <f>(W$546-W$526)/5+W538</f>
        <v>2.0100000000000007</v>
      </c>
      <c r="X542" s="204">
        <f t="shared" si="93"/>
        <v>1442.7860696517407</v>
      </c>
      <c r="Y542" s="191">
        <f>IF(Y541=1,($C540-V542)/(V541-V542),IF(Y541=2,($C540-V541)/(V540-V541),IF(Y541=3,($C540-V540)/(V539-V540),0)))</f>
        <v>0.20621328288360052</v>
      </c>
      <c r="Z542" s="148">
        <f>(Z$546-Z$526)/5+Z538</f>
        <v>2400</v>
      </c>
      <c r="AA542" s="144">
        <f>(AA$546-AA$526)/5+AA538</f>
        <v>1.47</v>
      </c>
      <c r="AB542" s="211">
        <f t="shared" si="94"/>
        <v>1632.6530612244899</v>
      </c>
      <c r="AC542" s="191">
        <f>IF(AC541=1,($C540-Z542)/(Z541-Z542),IF(AC541=2,($C540-Z541)/(Z540-Z541),IF(AC541=3,($C540-Z540)/(Z539-Z540),0)))</f>
        <v>0.25131480090157776</v>
      </c>
      <c r="AE542">
        <v>1756</v>
      </c>
      <c r="AF542">
        <v>1383</v>
      </c>
      <c r="AG542">
        <f>AE542-AF542</f>
        <v>373</v>
      </c>
      <c r="AH542" s="23">
        <f>AG542/AE542*100</f>
        <v>21.241457858769934</v>
      </c>
      <c r="AI542">
        <f>AF542*24</f>
        <v>33192</v>
      </c>
      <c r="AL542" s="23"/>
    </row>
    <row r="543" spans="1:40" x14ac:dyDescent="0.25">
      <c r="A543" s="257"/>
      <c r="B543" s="251">
        <v>7</v>
      </c>
      <c r="C543" s="34"/>
      <c r="D543" s="31">
        <f>IF(D544&gt;V$5,(1-(D544-V$5)/(Z$5-V$5))*(Y543-AC543)+AC543,IF(D544&gt;R$5,(1-(D544-R$5)/(V$5-R$5))*(U543-Y543)+Y543,IF(D544&gt;N$5,(1-(D544-N$5)/(R$5-N$5))*(Q543-U543)+U543,IF(D544&gt;J$5,(1-(D544-J$5)/(N$5-J$5))*(M543-Q543)+Q543,IF(D544&gt;F$5,(1-(D544-F$5)/(J$5-F$5))*(I543-M543)+M543,I543)))))</f>
        <v>4.5986232883582945</v>
      </c>
      <c r="E543" s="27" t="s">
        <v>6</v>
      </c>
      <c r="F543" s="3">
        <v>16800</v>
      </c>
      <c r="G543" s="94">
        <v>4.7</v>
      </c>
      <c r="H543" s="193">
        <f t="shared" si="95"/>
        <v>3574.4680851063827</v>
      </c>
      <c r="I543" s="16">
        <f>IF(I545=0,G546,IF(I545=1,(G545-G546)*I546+G546,IF(I545=2,(G544-G545)*I546+G545,IF(I545=3,(G543-G544)*I546+G544,G543))))</f>
        <v>6.6</v>
      </c>
      <c r="J543" s="56">
        <v>16600</v>
      </c>
      <c r="K543" s="4">
        <v>4.25</v>
      </c>
      <c r="L543" s="193">
        <f t="shared" si="90"/>
        <v>3905.8823529411766</v>
      </c>
      <c r="M543" s="16">
        <f>IF(M545=0,K546,IF(M545=1,(K545-K546)*M546+K546,IF(M545=2,(K544-K545)*M546+K545,IF(M545=3,(K543-K544)*M546+K544,K543))))</f>
        <v>4.4552066115702482</v>
      </c>
      <c r="N543" s="56">
        <v>16400</v>
      </c>
      <c r="O543" s="4">
        <v>3.8</v>
      </c>
      <c r="P543" s="193">
        <f t="shared" si="91"/>
        <v>4315.7894736842109</v>
      </c>
      <c r="Q543" s="16">
        <f>IF(Q545=0,O546,IF(Q545=1,(O545-O546)*Q546+O546,IF(Q545=2,(O544-O545)*Q546+O545,IF(Q545=3,(O543-O544)*Q546+O544,O543))))</f>
        <v>3.5684683195592286</v>
      </c>
      <c r="R543" s="56">
        <v>16100</v>
      </c>
      <c r="S543" s="4">
        <v>3.3</v>
      </c>
      <c r="T543" s="203">
        <f t="shared" si="92"/>
        <v>4878.787878787879</v>
      </c>
      <c r="U543" s="16">
        <f>IF(U545=0,S546,IF(U545=1,(S545-S546)*U546+S546,IF(U545=2,(S544-S545)*U546+S545,IF(U545=3,(S543-S544)*U546+S544,S543))))</f>
        <v>2.7294214876033056</v>
      </c>
      <c r="V543" s="56">
        <v>15400</v>
      </c>
      <c r="W543" s="4">
        <v>2.9</v>
      </c>
      <c r="X543" s="203">
        <f t="shared" si="93"/>
        <v>5310.3448275862074</v>
      </c>
      <c r="Y543" s="16">
        <f>IF(Y545=0,W546,IF(Y545=1,(W545-W546)*Y546+W546,IF(Y545=2,(W544-W545)*Y546+W545,IF(Y545=3,(W543-W544)*Y546+W544,W543))))</f>
        <v>2.264210014584346</v>
      </c>
      <c r="Z543" s="56">
        <v>14600</v>
      </c>
      <c r="AA543" s="4">
        <v>2.5</v>
      </c>
      <c r="AB543" s="212">
        <f t="shared" si="94"/>
        <v>5840</v>
      </c>
      <c r="AC543" s="67">
        <f>IF(AC545=0,AA546,IF(AC545=1,(AA545-AA546)*AC546+AA546,IF(AC545=2,(AA544-AA545)*AC546+AA545,IF(AC545=3,(AA543-AA544)*AC546+AA544,AA543))))</f>
        <v>1.7889990817263544</v>
      </c>
      <c r="AE543" s="23">
        <v>3.33</v>
      </c>
      <c r="AF543" s="23">
        <v>4.16</v>
      </c>
      <c r="AG543" s="23">
        <f>AF543-AE543</f>
        <v>0.83000000000000007</v>
      </c>
      <c r="AH543" s="23">
        <f>AG543/AE543*100</f>
        <v>24.924924924924927</v>
      </c>
      <c r="AI543" s="23"/>
      <c r="AJ543" s="23"/>
      <c r="AK543" s="23"/>
      <c r="AL543" s="23"/>
    </row>
    <row r="544" spans="1:40" x14ac:dyDescent="0.25">
      <c r="A544" s="257"/>
      <c r="B544" s="252"/>
      <c r="C544" s="13">
        <f>C$1/(21-E$1)*(C$451-B543)</f>
        <v>4304.1322314049585</v>
      </c>
      <c r="D544" s="32">
        <f>(C544/P$1)^(1/1.3)*50+C$451+$C$2/2+$N$2/100*5</f>
        <v>34.331326375949693</v>
      </c>
      <c r="E544" s="28" t="s">
        <v>22</v>
      </c>
      <c r="F544" s="5">
        <v>14000</v>
      </c>
      <c r="G544" s="91">
        <v>4.9000000000000004</v>
      </c>
      <c r="H544" s="194">
        <f t="shared" si="95"/>
        <v>2857.1428571428569</v>
      </c>
      <c r="I544" s="76">
        <f>$C544/I543</f>
        <v>652.14124718256949</v>
      </c>
      <c r="J544" s="57">
        <v>14000</v>
      </c>
      <c r="K544" s="6">
        <v>4.45</v>
      </c>
      <c r="L544" s="194">
        <f t="shared" si="90"/>
        <v>3146.067415730337</v>
      </c>
      <c r="M544" s="76">
        <f>$C544/M543</f>
        <v>966.09037619648279</v>
      </c>
      <c r="N544" s="57">
        <v>14000</v>
      </c>
      <c r="O544" s="6">
        <v>4</v>
      </c>
      <c r="P544" s="194">
        <f t="shared" si="91"/>
        <v>3500</v>
      </c>
      <c r="Q544" s="76">
        <f>$C544/Q543</f>
        <v>1206.1567725888058</v>
      </c>
      <c r="R544" s="57">
        <v>14000</v>
      </c>
      <c r="S544" s="6">
        <v>3.5</v>
      </c>
      <c r="T544" s="201">
        <f t="shared" si="92"/>
        <v>4000</v>
      </c>
      <c r="U544" s="76">
        <f>$C544/U543</f>
        <v>1576.9393810936838</v>
      </c>
      <c r="V544" s="57">
        <v>14000</v>
      </c>
      <c r="W544" s="6">
        <v>3.15</v>
      </c>
      <c r="X544" s="201">
        <f t="shared" si="93"/>
        <v>4444.4444444444443</v>
      </c>
      <c r="Y544" s="76">
        <f>$C544/Y543</f>
        <v>1900.9421403849292</v>
      </c>
      <c r="Z544" s="57">
        <v>14000</v>
      </c>
      <c r="AA544" s="6">
        <v>2.75</v>
      </c>
      <c r="AB544" s="209">
        <f t="shared" si="94"/>
        <v>5090.909090909091</v>
      </c>
      <c r="AC544" s="76">
        <f>$C544/AC543</f>
        <v>2405.8884520228721</v>
      </c>
      <c r="AE544">
        <v>37.9</v>
      </c>
      <c r="AL544" s="120">
        <f>C544</f>
        <v>4304.1322314049585</v>
      </c>
      <c r="AM544" s="120">
        <f>AL540-AL544</f>
        <v>307.4380165289258</v>
      </c>
      <c r="AN544" s="23">
        <f>AM544/AL540*100</f>
        <v>6.6666666666666705</v>
      </c>
    </row>
    <row r="545" spans="1:40" x14ac:dyDescent="0.25">
      <c r="A545" s="257"/>
      <c r="B545" s="252"/>
      <c r="C545" s="13"/>
      <c r="D545" s="39">
        <f>IF(AND(D544&lt;F$5,C544&lt;F546),C544/F546*100,IF(AND(D544&lt;J$5,C544&lt;J546),C544/(F546-((D544-F$5)/(J$5-F$5))*(F546-J546))*100,IF(AND(D544&lt;N$5,C544&lt;N546),C544/(J546-((D544-J$5)/(N$5-J$5))*(J546-N546))*100,IF(AND(D544&lt;R$5,C544&lt;R546),C544/(N546-((D544-N$5)/(R$5-N$5))*(N546-R546))*100,IF(AND(D544&lt;V$5,C548&lt;V546),C544/(R546-((D544-R$5)/(V$5-R$5))*(R546-V546))*100,100)))))</f>
        <v>100</v>
      </c>
      <c r="E545" s="28" t="s">
        <v>23</v>
      </c>
      <c r="F545" s="5">
        <v>11200</v>
      </c>
      <c r="G545" s="91">
        <v>5.25</v>
      </c>
      <c r="H545" s="194">
        <f t="shared" si="95"/>
        <v>2133.3333333333335</v>
      </c>
      <c r="I545" s="192">
        <f>IF($C544&gt;F544,3,IF($C544&gt;F545,2,IF($C544&gt;F546,1,0)))</f>
        <v>0</v>
      </c>
      <c r="J545" s="57">
        <v>11200</v>
      </c>
      <c r="K545" s="6">
        <v>4.8</v>
      </c>
      <c r="L545" s="194">
        <f t="shared" si="90"/>
        <v>2333.3333333333335</v>
      </c>
      <c r="M545" s="192">
        <f>IF($C544&gt;J544,3,IF($C544&gt;J545,2,IF($C544&gt;J546,1,0)))</f>
        <v>1</v>
      </c>
      <c r="N545" s="57">
        <v>11200</v>
      </c>
      <c r="O545" s="6">
        <v>4.3499999999999996</v>
      </c>
      <c r="P545" s="194">
        <f t="shared" si="91"/>
        <v>2574.7126436781609</v>
      </c>
      <c r="Q545" s="192">
        <f>IF($C544&gt;N544,3,IF($C544&gt;N545,2,IF($C544&gt;N546,1,0)))</f>
        <v>1</v>
      </c>
      <c r="R545" s="57">
        <v>11200</v>
      </c>
      <c r="S545" s="6">
        <v>3.85</v>
      </c>
      <c r="T545" s="201">
        <f t="shared" si="92"/>
        <v>2909.090909090909</v>
      </c>
      <c r="U545" s="192">
        <f>IF($C544&gt;R544,3,IF($C544&gt;R545,2,IF($C544&gt;R546,1,0)))</f>
        <v>1</v>
      </c>
      <c r="V545" s="57">
        <v>11200</v>
      </c>
      <c r="W545" s="6">
        <v>3.4</v>
      </c>
      <c r="X545" s="201">
        <f t="shared" si="93"/>
        <v>3294.1176470588234</v>
      </c>
      <c r="Y545" s="192">
        <f>IF($C544&gt;V544,3,IF($C544&gt;V545,2,IF($C544&gt;V546,1,0)))</f>
        <v>1</v>
      </c>
      <c r="Z545" s="57">
        <v>11200</v>
      </c>
      <c r="AA545" s="6">
        <v>2.9</v>
      </c>
      <c r="AB545" s="209">
        <f t="shared" si="94"/>
        <v>3862.0689655172414</v>
      </c>
      <c r="AC545" s="189">
        <f>IF($C544&gt;Z544,3,IF($C544&gt;Z545,2,IF($C544&gt;Z546,1,0)))</f>
        <v>1</v>
      </c>
      <c r="AE545">
        <v>5841</v>
      </c>
      <c r="AL545" s="23"/>
    </row>
    <row r="546" spans="1:40" ht="15.75" thickBot="1" x14ac:dyDescent="0.3">
      <c r="A546" s="257"/>
      <c r="B546" s="253"/>
      <c r="C546" s="35"/>
      <c r="D546" s="33">
        <f>C544/D543</f>
        <v>935.96103910079808</v>
      </c>
      <c r="E546" s="29" t="s">
        <v>7</v>
      </c>
      <c r="F546" s="7">
        <v>4500</v>
      </c>
      <c r="G546" s="93">
        <v>6.6</v>
      </c>
      <c r="H546" s="195">
        <f t="shared" si="95"/>
        <v>681.81818181818187</v>
      </c>
      <c r="I546" s="191">
        <f>IF(I545=1,($C544-F546)/(F545-F546),IF(I545=2,($C544-F545)/(F544-F545),IF(I545=3,($C544-F544)/(F543-F544),0)))</f>
        <v>0</v>
      </c>
      <c r="J546" s="58">
        <v>4200</v>
      </c>
      <c r="K546" s="8">
        <v>4.45</v>
      </c>
      <c r="L546" s="195">
        <f t="shared" si="90"/>
        <v>943.82022471910113</v>
      </c>
      <c r="M546" s="191">
        <f>IF(M545=1,($C544-J546)/(J545-J546),IF(M545=2,($C544-J545)/(J544-J545),IF(M545=3,($C544-J544)/(J543-J544),0)))</f>
        <v>1.487603305785121E-2</v>
      </c>
      <c r="N546" s="58">
        <v>3700</v>
      </c>
      <c r="O546" s="8">
        <v>3.5</v>
      </c>
      <c r="P546" s="195">
        <f t="shared" si="91"/>
        <v>1057.1428571428571</v>
      </c>
      <c r="Q546" s="191">
        <f>IF(Q545=1,($C544-N546)/(N545-N546),IF(Q545=2,($C544-N545)/(N544-N545),IF(Q545=3,($C544-N544)/(N543-N544),0)))</f>
        <v>8.0550964187327795E-2</v>
      </c>
      <c r="R546" s="58">
        <v>3200</v>
      </c>
      <c r="S546" s="8">
        <v>2.5499999999999998</v>
      </c>
      <c r="T546" s="204">
        <f t="shared" si="92"/>
        <v>1254.9019607843138</v>
      </c>
      <c r="U546" s="191">
        <f>IF(U545=1,($C544-R546)/(R545-R546),IF(U545=2,($C544-R545)/(R544-R545),IF(U545=3,($C544-R544)/(R543-R544),0)))</f>
        <v>0.1380165289256198</v>
      </c>
      <c r="V546" s="58">
        <v>2700</v>
      </c>
      <c r="W546" s="8">
        <v>2</v>
      </c>
      <c r="X546" s="204">
        <f t="shared" si="93"/>
        <v>1350</v>
      </c>
      <c r="Y546" s="191">
        <f>IF(Y545=1,($C544-V546)/(V545-V546),IF(Y545=2,($C544-V545)/(V544-V545),IF(Y545=3,($C544-V544)/(V543-V544),0)))</f>
        <v>0.18872143898881866</v>
      </c>
      <c r="Z546" s="58">
        <v>2200</v>
      </c>
      <c r="AA546" s="8">
        <v>1.45</v>
      </c>
      <c r="AB546" s="211">
        <f t="shared" si="94"/>
        <v>1517.2413793103449</v>
      </c>
      <c r="AC546" s="191">
        <f>IF(AC545=1,($C544-Z546)/(Z545-Z546),IF(AC545=2,($C544-Z545)/(Z544-Z545),IF(AC545=3,($C544-Z544)/(Z543-Z544),0)))</f>
        <v>0.23379247015610649</v>
      </c>
      <c r="AE546">
        <v>1756</v>
      </c>
      <c r="AF546">
        <v>1329</v>
      </c>
      <c r="AG546">
        <f>AE546-AF546</f>
        <v>427</v>
      </c>
      <c r="AH546" s="23">
        <f>AG546/AE546*100</f>
        <v>24.316628701594535</v>
      </c>
      <c r="AI546">
        <f>AF546*24</f>
        <v>31896</v>
      </c>
      <c r="AL546" s="23"/>
    </row>
    <row r="547" spans="1:40" x14ac:dyDescent="0.25">
      <c r="A547" s="257"/>
      <c r="B547" s="251">
        <v>8</v>
      </c>
      <c r="C547" s="34"/>
      <c r="D547" s="31">
        <f>IF(D548&gt;V$5,(1-(D548-V$5)/(Z$5-V$5))*(Y547-AC547)+AC547,IF(D548&gt;R$5,(1-(D548-R$5)/(V$5-R$5))*(U547-Y547)+Y547,IF(D548&gt;N$5,(1-(D548-N$5)/(R$5-N$5))*(Q547-U547)+U547,IF(D548&gt;J$5,(1-(D548-J$5)/(N$5-J$5))*(M547-Q547)+Q547,IF(D548&gt;F$5,(1-(D548-F$5)/(J$5-F$5))*(I547-M547)+M547,I547)))))</f>
        <v>4.7891072143842957</v>
      </c>
      <c r="E547" s="27" t="s">
        <v>6</v>
      </c>
      <c r="F547" s="95">
        <f>(F$563-F$543)/5+F543</f>
        <v>16860</v>
      </c>
      <c r="G547" s="143">
        <f>(G$563-G$543)/5+G543</f>
        <v>4.8100000000000005</v>
      </c>
      <c r="H547" s="193">
        <f t="shared" si="95"/>
        <v>3505.1975051975051</v>
      </c>
      <c r="I547" s="16">
        <f>IF(I549=0,G550,IF(I549=1,(G549-G550)*I550+G550,IF(I549=2,(G548-G549)*I550+G549,IF(I549=3,(G547-G548)*I550+G548,G547))))</f>
        <v>6.31</v>
      </c>
      <c r="J547" s="147">
        <f>(J$563-J$543)/5+J543</f>
        <v>16640</v>
      </c>
      <c r="K547" s="143">
        <f>(K$563-K$543)/5+K543</f>
        <v>4.38</v>
      </c>
      <c r="L547" s="193">
        <f t="shared" si="90"/>
        <v>3799.0867579908677</v>
      </c>
      <c r="M547" s="16">
        <f>IF(M549=0,K550,IF(M549=1,(K549-K550)*M550+K550,IF(M549=2,(K548-K549)*M550+K549,IF(M549=3,(K547-K548)*M550+K548,K547))))</f>
        <v>4.54</v>
      </c>
      <c r="N547" s="147">
        <f>(N$563-N$543)/5+N543</f>
        <v>16440</v>
      </c>
      <c r="O547" s="143">
        <f>(O$563-O$543)/5+O543</f>
        <v>3.9299999999999997</v>
      </c>
      <c r="P547" s="193">
        <f t="shared" si="91"/>
        <v>4183.2061068702296</v>
      </c>
      <c r="Q547" s="16">
        <f>IF(Q549=0,O550,IF(Q549=1,(O549-O550)*Q550+O550,IF(Q549=2,(O548-O549)*Q550+O549,IF(Q549=3,(O547-O548)*Q550+O548,O547))))</f>
        <v>3.73</v>
      </c>
      <c r="R547" s="147">
        <f>(R$563-R$543)/5+R543</f>
        <v>16160</v>
      </c>
      <c r="S547" s="143">
        <f>(S$563-S$543)/5+S543</f>
        <v>3.48</v>
      </c>
      <c r="T547" s="203">
        <f t="shared" si="92"/>
        <v>4643.6781609195405</v>
      </c>
      <c r="U547" s="16">
        <f>IF(U549=0,S550,IF(U549=1,(S549-S550)*U550+S550,IF(U549=2,(S548-S549)*U550+S549,IF(U549=3,(S547-S548)*U550+S548,S547))))</f>
        <v>2.9642590406226765</v>
      </c>
      <c r="V547" s="147">
        <f>(V$563-V$543)/5+V543</f>
        <v>15440</v>
      </c>
      <c r="W547" s="143">
        <f>(W$563-W$543)/5+W543</f>
        <v>3.06</v>
      </c>
      <c r="X547" s="203">
        <f t="shared" si="93"/>
        <v>5045.751633986928</v>
      </c>
      <c r="Y547" s="16">
        <f>IF(Y549=0,W550,IF(Y549=1,(W549-W550)*Y550+W550,IF(Y549=2,(W548-W549)*Y550+W549,IF(Y549=3,(W547-W548)*Y550+W548,W547))))</f>
        <v>2.4634876033057851</v>
      </c>
      <c r="Z547" s="147">
        <f>(Z$563-Z$543)/5+Z543</f>
        <v>14640</v>
      </c>
      <c r="AA547" s="143">
        <f>(AA$563-AA$543)/5+AA543</f>
        <v>2.64</v>
      </c>
      <c r="AB547" s="207">
        <f t="shared" si="94"/>
        <v>5545.454545454545</v>
      </c>
      <c r="AC547" s="67">
        <f>IF(AC549=0,AA550,IF(AC549=1,(AA549-AA550)*AC550+AA550,IF(AC549=2,(AA548-AA549)*AC550+AA549,IF(AC549=3,(AA547-AA548)*AC550+AA548,AA547))))</f>
        <v>1.9590207982452705</v>
      </c>
      <c r="AE547" s="23">
        <v>3.33</v>
      </c>
      <c r="AF547" s="23">
        <v>4.29</v>
      </c>
      <c r="AG547" s="23">
        <f>AF547-AE547</f>
        <v>0.96</v>
      </c>
      <c r="AH547" s="23">
        <f>AG547/AE547*100</f>
        <v>28.828828828828829</v>
      </c>
      <c r="AI547" s="23"/>
      <c r="AJ547" s="23"/>
      <c r="AK547" s="23"/>
      <c r="AL547" s="23"/>
    </row>
    <row r="548" spans="1:40" x14ac:dyDescent="0.25">
      <c r="A548" s="257"/>
      <c r="B548" s="252"/>
      <c r="C548" s="13">
        <f>C$1/(21-E$1)*(C$451-B547)</f>
        <v>3996.6942148760331</v>
      </c>
      <c r="D548" s="32">
        <f>(C548/P$1)^(1/1.3)*50+C$451+$C$2/2+$N$2/100*5</f>
        <v>33.592614607998328</v>
      </c>
      <c r="E548" s="28" t="s">
        <v>22</v>
      </c>
      <c r="F548" s="5">
        <v>14000</v>
      </c>
      <c r="G548" s="140">
        <f>(G$564-G$544)/5+G544</f>
        <v>5.0200000000000005</v>
      </c>
      <c r="H548" s="194">
        <f t="shared" si="95"/>
        <v>2788.8446215139438</v>
      </c>
      <c r="I548" s="76">
        <f>$C548/I547</f>
        <v>633.39052533693075</v>
      </c>
      <c r="J548" s="57">
        <v>14000</v>
      </c>
      <c r="K548" s="140">
        <f>(K$564-K$544)/5+K544</f>
        <v>4.59</v>
      </c>
      <c r="L548" s="194">
        <f t="shared" si="90"/>
        <v>3050.1089324618738</v>
      </c>
      <c r="M548" s="76">
        <f>$C548/M547</f>
        <v>880.32912221939057</v>
      </c>
      <c r="N548" s="57">
        <v>14000</v>
      </c>
      <c r="O548" s="140">
        <f>(O$564-O$544)/5+O544</f>
        <v>4.16</v>
      </c>
      <c r="P548" s="194">
        <f t="shared" si="91"/>
        <v>3365.3846153846152</v>
      </c>
      <c r="Q548" s="76">
        <f>$C548/Q547</f>
        <v>1071.4997895110009</v>
      </c>
      <c r="R548" s="57">
        <v>14000</v>
      </c>
      <c r="S548" s="140">
        <f>(S$564-S$544)/5+S544</f>
        <v>3.69</v>
      </c>
      <c r="T548" s="201">
        <f t="shared" si="92"/>
        <v>3794.0379403794041</v>
      </c>
      <c r="U548" s="76">
        <f>$C548/U547</f>
        <v>1348.2945181594123</v>
      </c>
      <c r="V548" s="57">
        <v>14000</v>
      </c>
      <c r="W548" s="140">
        <f>(W$564-W$544)/5+W544</f>
        <v>3.32</v>
      </c>
      <c r="X548" s="201">
        <f t="shared" si="93"/>
        <v>4216.8674698795185</v>
      </c>
      <c r="Y548" s="76">
        <f>$C548/Y547</f>
        <v>1622.3723673351628</v>
      </c>
      <c r="Z548" s="57">
        <v>14000</v>
      </c>
      <c r="AA548" s="140">
        <f>(AA$564-AA$544)/5+AA544</f>
        <v>2.9</v>
      </c>
      <c r="AB548" s="209">
        <f t="shared" si="94"/>
        <v>4827.5862068965516</v>
      </c>
      <c r="AC548" s="76">
        <f>$C548/AC547</f>
        <v>2040.1489450525194</v>
      </c>
      <c r="AE548">
        <v>37.9</v>
      </c>
      <c r="AL548" s="120">
        <f>C548</f>
        <v>3996.6942148760331</v>
      </c>
      <c r="AM548" s="120">
        <f>AL544-AL548</f>
        <v>307.43801652892535</v>
      </c>
      <c r="AN548" s="23">
        <f>AM548/AL544*100</f>
        <v>7.142857142857137</v>
      </c>
    </row>
    <row r="549" spans="1:40" x14ac:dyDescent="0.25">
      <c r="A549" s="257"/>
      <c r="B549" s="252"/>
      <c r="C549" s="13"/>
      <c r="D549" s="39">
        <f>IF(AND(D548&lt;F$5,C548&lt;F550),C548/F550*100,IF(AND(D548&lt;J$5,C548&lt;J550),C548/(F550-((D548-F$5)/(J$5-F$5))*(F550-J550))*100,IF(AND(D548&lt;N$5,C548&lt;N550),C548/(J550-((D548-J$5)/(N$5-J$5))*(J550-N550))*100,IF(AND(D548&lt;R$5,C548&lt;R550),C548/(N550-((D548-N$5)/(R$5-N$5))*(N550-R550))*100,IF(AND(D548&lt;V$5,C552&lt;V550),C548/(R550-((D548-R$5)/(V$5-R$5))*(R550-V550))*100,100)))))</f>
        <v>86.042259494815866</v>
      </c>
      <c r="E549" s="28" t="s">
        <v>23</v>
      </c>
      <c r="F549" s="5">
        <v>11200</v>
      </c>
      <c r="G549" s="140">
        <f>(G$565-G$545)/5+G545</f>
        <v>5.37</v>
      </c>
      <c r="H549" s="194">
        <f t="shared" si="95"/>
        <v>2085.6610800744879</v>
      </c>
      <c r="I549" s="190">
        <f>IF($C548&gt;F548,3,IF($C548&gt;F549,2,IF($C548&gt;F550,1,0)))</f>
        <v>0</v>
      </c>
      <c r="J549" s="57">
        <v>11200</v>
      </c>
      <c r="K549" s="140">
        <f>(K$565-K$545)/5+K545</f>
        <v>4.95</v>
      </c>
      <c r="L549" s="194">
        <f t="shared" si="90"/>
        <v>2262.6262626262624</v>
      </c>
      <c r="M549" s="190">
        <f>IF($C548&gt;J548,3,IF($C548&gt;J549,2,IF($C548&gt;J550,1,0)))</f>
        <v>0</v>
      </c>
      <c r="N549" s="57">
        <v>11200</v>
      </c>
      <c r="O549" s="140">
        <f>(O$565-O$545)/5+O545</f>
        <v>4.5299999999999994</v>
      </c>
      <c r="P549" s="194">
        <f t="shared" si="91"/>
        <v>2472.4061810154531</v>
      </c>
      <c r="Q549" s="190">
        <f>IF($C548&gt;N548,3,IF($C548&gt;N549,2,IF($C548&gt;N550,1,0)))</f>
        <v>0</v>
      </c>
      <c r="R549" s="57">
        <v>11200</v>
      </c>
      <c r="S549" s="140">
        <f>(S$565-S$545)/5+S545</f>
        <v>4.0600000000000005</v>
      </c>
      <c r="T549" s="201">
        <f t="shared" si="92"/>
        <v>2758.6206896551721</v>
      </c>
      <c r="U549" s="190">
        <f>IF($C548&gt;R548,3,IF($C548&gt;R549,2,IF($C548&gt;R550,1,0)))</f>
        <v>1</v>
      </c>
      <c r="V549" s="57">
        <v>11200</v>
      </c>
      <c r="W549" s="140">
        <f>(W$565-W$545)/5+W545</f>
        <v>3.58</v>
      </c>
      <c r="X549" s="201">
        <f t="shared" si="93"/>
        <v>3128.4916201117317</v>
      </c>
      <c r="Y549" s="190">
        <f>IF($C548&gt;V548,3,IF($C548&gt;V549,2,IF($C548&gt;V550,1,0)))</f>
        <v>1</v>
      </c>
      <c r="Z549" s="57">
        <v>11200</v>
      </c>
      <c r="AA549" s="140">
        <f>(AA$565-AA$545)/5+AA545</f>
        <v>3.06</v>
      </c>
      <c r="AB549" s="209">
        <f t="shared" si="94"/>
        <v>3660.1307189542481</v>
      </c>
      <c r="AC549" s="189">
        <f>IF($C548&gt;Z548,3,IF($C548&gt;Z549,2,IF($C548&gt;Z550,1,0)))</f>
        <v>1</v>
      </c>
      <c r="AE549">
        <v>5841</v>
      </c>
      <c r="AL549" s="23"/>
    </row>
    <row r="550" spans="1:40" ht="15.75" thickBot="1" x14ac:dyDescent="0.3">
      <c r="A550" s="257"/>
      <c r="B550" s="253"/>
      <c r="C550" s="35"/>
      <c r="D550" s="33">
        <f>C548/D547</f>
        <v>834.53847156977088</v>
      </c>
      <c r="E550" s="29" t="s">
        <v>7</v>
      </c>
      <c r="F550" s="158">
        <f>(F$566-F$546)/5+F546</f>
        <v>4920</v>
      </c>
      <c r="G550" s="144">
        <f>(G$566-G$546)/5+G546</f>
        <v>6.31</v>
      </c>
      <c r="H550" s="195">
        <f t="shared" si="95"/>
        <v>779.71473851030112</v>
      </c>
      <c r="I550" s="191">
        <f>IF(I549=1,($C548-F550)/(F549-F550),IF(I549=2,($C548-F549)/(F548-F549),IF(I549=3,($C548-F548)/(F547-F548),0)))</f>
        <v>0</v>
      </c>
      <c r="J550" s="148">
        <f>(J$566-J$546)/5+J546</f>
        <v>4600</v>
      </c>
      <c r="K550" s="144">
        <f>(K$566-K$546)/5+K546</f>
        <v>4.54</v>
      </c>
      <c r="L550" s="195">
        <f t="shared" si="90"/>
        <v>1013.215859030837</v>
      </c>
      <c r="M550" s="191">
        <f>IF(M549=1,($C548-J550)/(J549-J550),IF(M549=2,($C548-J549)/(J548-J549),IF(M549=3,($C548-J548)/(J547-J548),0)))</f>
        <v>0</v>
      </c>
      <c r="N550" s="148">
        <f>(N$566-N$546)/5+N546</f>
        <v>4120</v>
      </c>
      <c r="O550" s="144">
        <f>(O$566-O$546)/5+O546</f>
        <v>3.73</v>
      </c>
      <c r="P550" s="195">
        <f t="shared" si="91"/>
        <v>1104.5576407506703</v>
      </c>
      <c r="Q550" s="191">
        <f>IF(Q549=1,($C548-N550)/(N549-N550),IF(Q549=2,($C548-N549)/(N548-N549),IF(Q549=3,($C548-N548)/(N547-N548),0)))</f>
        <v>0</v>
      </c>
      <c r="R550" s="148">
        <f>(R$566-R$546)/5+R546</f>
        <v>3640</v>
      </c>
      <c r="S550" s="144">
        <f>(S$566-S$546)/5+S546</f>
        <v>2.9099999999999997</v>
      </c>
      <c r="T550" s="204">
        <f t="shared" si="92"/>
        <v>1250.8591065292098</v>
      </c>
      <c r="U550" s="191">
        <f>IF(U549=1,($C548-R550)/(R549-R550),IF(U549=2,($C548-R549)/(R548-R549),IF(U549=3,($C548-R548)/(R547-R548),0)))</f>
        <v>4.7181774454501738E-2</v>
      </c>
      <c r="V550" s="148">
        <f>(V$566-V$546)/5+V546</f>
        <v>3200</v>
      </c>
      <c r="W550" s="144">
        <f>(W$566-W$546)/5+W546</f>
        <v>2.34</v>
      </c>
      <c r="X550" s="204">
        <f t="shared" si="93"/>
        <v>1367.5213675213677</v>
      </c>
      <c r="Y550" s="191">
        <f>IF(Y549=1,($C548-V550)/(V549-V550),IF(Y549=2,($C548-V549)/(V548-V549),IF(Y549=3,($C548-V548)/(V547-V548),0)))</f>
        <v>9.9586776859504136E-2</v>
      </c>
      <c r="Z550" s="148">
        <f>(Z$566-Z$546)/5+Z546</f>
        <v>2760</v>
      </c>
      <c r="AA550" s="144">
        <f>(AA$566-AA$546)/5+AA546</f>
        <v>1.77</v>
      </c>
      <c r="AB550" s="211">
        <f t="shared" si="94"/>
        <v>1559.3220338983051</v>
      </c>
      <c r="AC550" s="191">
        <f>IF(AC549=1,($C548-Z550)/(Z549-Z550),IF(AC549=2,($C548-Z549)/(Z548-Z549),IF(AC549=3,($C548-Z548)/(Z547-Z548),0)))</f>
        <v>0.14652775057772904</v>
      </c>
      <c r="AE550">
        <v>1756</v>
      </c>
      <c r="AF550">
        <v>1290</v>
      </c>
      <c r="AG550">
        <f>AE550-AF550</f>
        <v>466</v>
      </c>
      <c r="AH550" s="23">
        <f>AG550/AE550*100</f>
        <v>26.537585421412302</v>
      </c>
      <c r="AI550">
        <f>AF550*24</f>
        <v>30960</v>
      </c>
      <c r="AL550" s="23"/>
    </row>
    <row r="551" spans="1:40" x14ac:dyDescent="0.25">
      <c r="A551" s="257"/>
      <c r="B551" s="251">
        <v>9</v>
      </c>
      <c r="C551" s="25"/>
      <c r="D551" s="31">
        <f>IF(D552&gt;V$5,(1-(D552-V$5)/(Z$5-V$5))*(Y551-AC551)+AC551,IF(D552&gt;R$5,(1-(D552-R$5)/(V$5-R$5))*(U551-Y551)+Y551,IF(D552&gt;N$5,(1-(D552-N$5)/(R$5-N$5))*(Q551-U551)+U551,IF(D552&gt;J$5,(1-(D552-J$5)/(N$5-J$5))*(M551-Q551)+Q551,IF(D552&gt;F$5,(1-(D552-F$5)/(J$5-F$5))*(I551-M551)+M551,I551)))))</f>
        <v>4.9301485642421898</v>
      </c>
      <c r="E551" s="27" t="s">
        <v>6</v>
      </c>
      <c r="F551" s="95">
        <f>(F$563-F$543)/5+F547</f>
        <v>16920</v>
      </c>
      <c r="G551" s="143">
        <f>(G$563-G$543)/5+G547</f>
        <v>4.9200000000000008</v>
      </c>
      <c r="H551" s="193">
        <f t="shared" si="95"/>
        <v>3439.024390243902</v>
      </c>
      <c r="I551" s="16">
        <f>IF(I553=0,G554,IF(I553=1,(G553-G554)*I554+G554,IF(I553=2,(G552-G553)*I554+G553,IF(I553=3,(G551-G552)*I554+G552,G551))))</f>
        <v>6.02</v>
      </c>
      <c r="J551" s="147">
        <f>(J$563-J$543)/5+J547</f>
        <v>16680</v>
      </c>
      <c r="K551" s="143">
        <f>(K$563-K$543)/5+K547</f>
        <v>4.51</v>
      </c>
      <c r="L551" s="193">
        <f t="shared" si="90"/>
        <v>3698.4478935698448</v>
      </c>
      <c r="M551" s="16">
        <f>IF(M553=0,K554,IF(M553=1,(K553-K554)*M554+K554,IF(M553=2,(K552-K553)*M554+K553,IF(M553=3,(K551-K552)*M554+K552,K551))))</f>
        <v>4.63</v>
      </c>
      <c r="N551" s="147">
        <f>(N$563-N$543)/5+N547</f>
        <v>16480</v>
      </c>
      <c r="O551" s="143">
        <f>(O$563-O$543)/5+O547</f>
        <v>4.0599999999999996</v>
      </c>
      <c r="P551" s="193">
        <f t="shared" si="91"/>
        <v>4059.1133004926114</v>
      </c>
      <c r="Q551" s="16">
        <f>IF(Q553=0,O554,IF(Q553=1,(O553-O554)*Q554+O554,IF(Q553=2,(O552-O553)*Q554+O553,IF(Q553=3,(O551-O552)*Q554+O552,O551))))</f>
        <v>3.96</v>
      </c>
      <c r="R551" s="147">
        <f>(R$563-R$543)/5+R547</f>
        <v>16220</v>
      </c>
      <c r="S551" s="143">
        <f>(S$563-S$543)/5+S547</f>
        <v>3.66</v>
      </c>
      <c r="T551" s="203">
        <f t="shared" si="92"/>
        <v>4431.6939890710382</v>
      </c>
      <c r="U551" s="16">
        <f>IF(U553=0,S554,IF(U553=1,(S553-S554)*U554+S554,IF(U553=2,(S552-S553)*U554+S553,IF(U553=3,(S551-S552)*U554+S552,S551))))</f>
        <v>3.2699999999999996</v>
      </c>
      <c r="V551" s="147">
        <f>(V$563-V$543)/5+V547</f>
        <v>15480</v>
      </c>
      <c r="W551" s="143">
        <f>(W$563-W$543)/5+W547</f>
        <v>3.22</v>
      </c>
      <c r="X551" s="203">
        <f t="shared" si="93"/>
        <v>4807.4534161490683</v>
      </c>
      <c r="Y551" s="16">
        <f>IF(Y553=0,W554,IF(Y553=1,(W553-W554)*Y554+W554,IF(Y553=2,(W552-W553)*Y554+W553,IF(Y553=3,(W551-W552)*Y554+W552,W551))))</f>
        <v>2.6799999999999997</v>
      </c>
      <c r="Z551" s="147">
        <f>(Z$563-Z$543)/5+Z547</f>
        <v>14680</v>
      </c>
      <c r="AA551" s="143">
        <f>(AA$563-AA$543)/5+AA547</f>
        <v>2.7800000000000002</v>
      </c>
      <c r="AB551" s="207">
        <f t="shared" si="94"/>
        <v>5280.5755395683445</v>
      </c>
      <c r="AC551" s="67">
        <f>IF(AC553=0,AA554,IF(AC553=1,(AA553-AA554)*AC554+AA554,IF(AC553=2,(AA552-AA553)*AC554+AA553,IF(AC553=3,(AA551-AA552)*AC554+AA552,AA551))))</f>
        <v>2.1429517137223644</v>
      </c>
      <c r="AE551" s="23">
        <v>3.33</v>
      </c>
      <c r="AF551" s="23">
        <v>4.41</v>
      </c>
      <c r="AG551" s="23">
        <f>AF551-AE551</f>
        <v>1.08</v>
      </c>
      <c r="AH551" s="23">
        <f>AG551/AE551*100</f>
        <v>32.432432432432435</v>
      </c>
      <c r="AI551" s="23"/>
      <c r="AJ551" s="23"/>
      <c r="AK551" s="23"/>
      <c r="AL551" s="23"/>
    </row>
    <row r="552" spans="1:40" x14ac:dyDescent="0.25">
      <c r="A552" s="257"/>
      <c r="B552" s="252"/>
      <c r="C552" s="13">
        <f>C$1/(21-E$1)*(C$451-B551)</f>
        <v>3689.2561983471078</v>
      </c>
      <c r="D552" s="32">
        <f>(C552/P$1)^(1/1.3)*50+C$451+$C$2/2+$N$2/100*5</f>
        <v>32.840657811207265</v>
      </c>
      <c r="E552" s="28" t="s">
        <v>22</v>
      </c>
      <c r="F552" s="5">
        <v>14000</v>
      </c>
      <c r="G552" s="140">
        <f>(G$564-G$544)/5+G548</f>
        <v>5.1400000000000006</v>
      </c>
      <c r="H552" s="194">
        <f t="shared" si="95"/>
        <v>2723.735408560311</v>
      </c>
      <c r="I552" s="76">
        <f>$C552/I551</f>
        <v>612.83325553938676</v>
      </c>
      <c r="J552" s="57">
        <v>14000</v>
      </c>
      <c r="K552" s="140">
        <f>(K$564-K$544)/5+K548</f>
        <v>4.7299999999999995</v>
      </c>
      <c r="L552" s="194">
        <f t="shared" si="90"/>
        <v>2959.8308668076111</v>
      </c>
      <c r="M552" s="76">
        <f>$C552/M551</f>
        <v>796.81559359548771</v>
      </c>
      <c r="N552" s="57">
        <v>14000</v>
      </c>
      <c r="O552" s="140">
        <f>(O$564-O$544)/5+O548</f>
        <v>4.32</v>
      </c>
      <c r="P552" s="194">
        <f t="shared" si="91"/>
        <v>3240.7407407407404</v>
      </c>
      <c r="Q552" s="76">
        <f>$C552/Q551</f>
        <v>931.63035311795647</v>
      </c>
      <c r="R552" s="57">
        <v>14000</v>
      </c>
      <c r="S552" s="140">
        <f>(S$564-S$544)/5+S548</f>
        <v>3.88</v>
      </c>
      <c r="T552" s="201">
        <f t="shared" si="92"/>
        <v>3608.2474226804125</v>
      </c>
      <c r="U552" s="76">
        <f>$C552/U551</f>
        <v>1128.2129046933053</v>
      </c>
      <c r="V552" s="57">
        <v>14000</v>
      </c>
      <c r="W552" s="140">
        <f>(W$564-W$544)/5+W548</f>
        <v>3.4899999999999998</v>
      </c>
      <c r="X552" s="201">
        <f t="shared" si="93"/>
        <v>4011.4613180515762</v>
      </c>
      <c r="Y552" s="76">
        <f>$C552/Y551</f>
        <v>1376.5881337116075</v>
      </c>
      <c r="Z552" s="57">
        <v>14000</v>
      </c>
      <c r="AA552" s="140">
        <f>(AA$564-AA$544)/5+AA548</f>
        <v>3.05</v>
      </c>
      <c r="AB552" s="209">
        <f t="shared" si="94"/>
        <v>4590.1639344262294</v>
      </c>
      <c r="AC552" s="76">
        <f>$C552/AC551</f>
        <v>1721.5769140867719</v>
      </c>
      <c r="AE552">
        <v>37.9</v>
      </c>
      <c r="AL552" s="120">
        <f>C552</f>
        <v>3689.2561983471078</v>
      </c>
      <c r="AM552" s="120">
        <f>AL548-AL552</f>
        <v>307.43801652892535</v>
      </c>
      <c r="AN552" s="23">
        <f>AM552/AL548*100</f>
        <v>7.6923076923076854</v>
      </c>
    </row>
    <row r="553" spans="1:40" x14ac:dyDescent="0.25">
      <c r="A553" s="257"/>
      <c r="B553" s="252"/>
      <c r="C553" s="13"/>
      <c r="D553" s="39">
        <f>IF(AND(D552&lt;F$5,C552&lt;F554),C552/F554*100,IF(AND(D552&lt;J$5,C552&lt;J554),C552/(F554-((D552-F$5)/(J$5-F$5))*(F554-J554))*100,IF(AND(D552&lt;N$5,C552&lt;N554),C552/(J554-((D552-J$5)/(N$5-J$5))*(J554-N554))*100,IF(AND(D552&lt;R$5,C552&lt;R554),C552/(N554-((D552-N$5)/(R$5-N$5))*(N554-R554))*100,IF(AND(D552&lt;V$5,C556&lt;V554),C552/(R554-((D552-R$5)/(V$5-R$5))*(R554-V554))*100,100)))))</f>
        <v>72.717376415427509</v>
      </c>
      <c r="E553" s="28" t="s">
        <v>23</v>
      </c>
      <c r="F553" s="5">
        <v>11200</v>
      </c>
      <c r="G553" s="140">
        <f>(G$565-G$545)/5+G549</f>
        <v>5.49</v>
      </c>
      <c r="H553" s="194">
        <f t="shared" si="95"/>
        <v>2040.0728597449909</v>
      </c>
      <c r="I553" s="190">
        <f>IF($C552&gt;F552,3,IF($C552&gt;F553,2,IF($C552&gt;F554,1,0)))</f>
        <v>0</v>
      </c>
      <c r="J553" s="57">
        <v>11200</v>
      </c>
      <c r="K553" s="140">
        <f>(K$565-K$545)/5+K549</f>
        <v>5.1000000000000005</v>
      </c>
      <c r="L553" s="194">
        <f t="shared" si="90"/>
        <v>2196.0784313725489</v>
      </c>
      <c r="M553" s="190">
        <f>IF($C552&gt;J552,3,IF($C552&gt;J553,2,IF($C552&gt;J554,1,0)))</f>
        <v>0</v>
      </c>
      <c r="N553" s="57">
        <v>11200</v>
      </c>
      <c r="O553" s="140">
        <f>(O$565-O$545)/5+O549</f>
        <v>4.7099999999999991</v>
      </c>
      <c r="P553" s="194">
        <f t="shared" si="91"/>
        <v>2377.9193205944803</v>
      </c>
      <c r="Q553" s="190">
        <f>IF($C552&gt;N552,3,IF($C552&gt;N553,2,IF($C552&gt;N554,1,0)))</f>
        <v>0</v>
      </c>
      <c r="R553" s="57">
        <v>11200</v>
      </c>
      <c r="S553" s="140">
        <f>(S$565-S$545)/5+S549</f>
        <v>4.2700000000000005</v>
      </c>
      <c r="T553" s="201">
        <f t="shared" si="92"/>
        <v>2622.9508196721308</v>
      </c>
      <c r="U553" s="190">
        <f>IF($C552&gt;R552,3,IF($C552&gt;R553,2,IF($C552&gt;R554,1,0)))</f>
        <v>0</v>
      </c>
      <c r="V553" s="57">
        <v>11200</v>
      </c>
      <c r="W553" s="140">
        <f>(W$565-W$545)/5+W549</f>
        <v>3.7600000000000002</v>
      </c>
      <c r="X553" s="201">
        <f t="shared" si="93"/>
        <v>2978.7234042553191</v>
      </c>
      <c r="Y553" s="190">
        <f>IF($C552&gt;V552,3,IF($C552&gt;V553,2,IF($C552&gt;V554,1,0)))</f>
        <v>0</v>
      </c>
      <c r="Z553" s="57">
        <v>11200</v>
      </c>
      <c r="AA553" s="140">
        <f>(AA$565-AA$545)/5+AA549</f>
        <v>3.22</v>
      </c>
      <c r="AB553" s="209">
        <f t="shared" si="94"/>
        <v>3478.260869565217</v>
      </c>
      <c r="AC553" s="189">
        <f>IF($C552&gt;Z552,3,IF($C552&gt;Z553,2,IF($C552&gt;Z554,1,0)))</f>
        <v>1</v>
      </c>
      <c r="AE553">
        <v>5841</v>
      </c>
      <c r="AL553" s="23"/>
    </row>
    <row r="554" spans="1:40" ht="15.75" thickBot="1" x14ac:dyDescent="0.3">
      <c r="A554" s="257"/>
      <c r="B554" s="253"/>
      <c r="C554" s="14"/>
      <c r="D554" s="33">
        <f>C552/D551</f>
        <v>748.30527929824791</v>
      </c>
      <c r="E554" s="29" t="s">
        <v>7</v>
      </c>
      <c r="F554" s="158">
        <f>(F$566-F$546)/5+F550</f>
        <v>5340</v>
      </c>
      <c r="G554" s="144">
        <f>(G$566-G$546)/5+G550</f>
        <v>6.02</v>
      </c>
      <c r="H554" s="195">
        <f t="shared" si="95"/>
        <v>887.04318936877087</v>
      </c>
      <c r="I554" s="191">
        <f>IF(I553=1,($C552-F554)/(F553-F554),IF(I553=2,($C552-F553)/(F552-F553),IF(I553=3,($C552-F552)/(F551-F552),0)))</f>
        <v>0</v>
      </c>
      <c r="J554" s="148">
        <f>(J$566-J$546)/5+J550</f>
        <v>5000</v>
      </c>
      <c r="K554" s="144">
        <f>(K$566-K$546)/5+K550</f>
        <v>4.63</v>
      </c>
      <c r="L554" s="195">
        <f t="shared" si="90"/>
        <v>1079.913606911447</v>
      </c>
      <c r="M554" s="191">
        <f>IF(M553=1,($C552-J554)/(J553-J554),IF(M553=2,($C552-J553)/(J552-J553),IF(M553=3,($C552-J552)/(J551-J552),0)))</f>
        <v>0</v>
      </c>
      <c r="N554" s="148">
        <f>(N$566-N$546)/5+N550</f>
        <v>4540</v>
      </c>
      <c r="O554" s="144">
        <f>(O$566-O$546)/5+O550</f>
        <v>3.96</v>
      </c>
      <c r="P554" s="195">
        <f t="shared" si="91"/>
        <v>1146.4646464646464</v>
      </c>
      <c r="Q554" s="191">
        <f>IF(Q553=1,($C552-N554)/(N553-N554),IF(Q553=2,($C552-N553)/(N552-N553),IF(Q553=3,($C552-N552)/(N551-N552),0)))</f>
        <v>0</v>
      </c>
      <c r="R554" s="148">
        <f>(R$566-R$546)/5+R550</f>
        <v>4080</v>
      </c>
      <c r="S554" s="144">
        <f>(S$566-S$546)/5+S550</f>
        <v>3.2699999999999996</v>
      </c>
      <c r="T554" s="204">
        <f t="shared" si="92"/>
        <v>1247.7064220183488</v>
      </c>
      <c r="U554" s="191">
        <f>IF(U553=1,($C552-R554)/(R553-R554),IF(U553=2,($C552-R553)/(R552-R553),IF(U553=3,($C552-R552)/(R551-R552),0)))</f>
        <v>0</v>
      </c>
      <c r="V554" s="148">
        <f>(V$566-V$546)/5+V550</f>
        <v>3700</v>
      </c>
      <c r="W554" s="144">
        <f>(W$566-W$546)/5+W550</f>
        <v>2.6799999999999997</v>
      </c>
      <c r="X554" s="204">
        <f t="shared" si="93"/>
        <v>1380.5970149253733</v>
      </c>
      <c r="Y554" s="191">
        <f>IF(Y553=1,($C552-V554)/(V553-V554),IF(Y553=2,($C552-V553)/(V552-V553),IF(Y553=3,($C552-V552)/(V551-V552),0)))</f>
        <v>0</v>
      </c>
      <c r="Z554" s="148">
        <f>(Z$566-Z$546)/5+Z550</f>
        <v>3320</v>
      </c>
      <c r="AA554" s="144">
        <f>(AA$566-AA$546)/5+AA550</f>
        <v>2.09</v>
      </c>
      <c r="AB554" s="211">
        <f t="shared" si="94"/>
        <v>1588.5167464114834</v>
      </c>
      <c r="AC554" s="191">
        <f>IF(AC553=1,($C552-Z554)/(Z553-Z554),IF(AC553=2,($C552-Z553)/(Z552-Z553),IF(AC553=3,($C552-Z552)/(Z551-Z552),0)))</f>
        <v>4.6859923648110126E-2</v>
      </c>
      <c r="AE554">
        <v>1756</v>
      </c>
      <c r="AF554">
        <v>1255</v>
      </c>
      <c r="AG554">
        <f>AE554-AF554</f>
        <v>501</v>
      </c>
      <c r="AH554" s="23">
        <f>AG554/AE554*100</f>
        <v>28.530751708428248</v>
      </c>
      <c r="AI554">
        <f>AF554*24</f>
        <v>30120</v>
      </c>
      <c r="AL554" s="23"/>
    </row>
    <row r="555" spans="1:40" x14ac:dyDescent="0.25">
      <c r="A555" s="186"/>
      <c r="B555" s="251">
        <v>10</v>
      </c>
      <c r="C555" s="34"/>
      <c r="D555" s="31">
        <f>IF(D556&gt;V$5,(1-(D556-V$5)/(Z$5-V$5))*(Y555-AC555)+AC555,IF(D556&gt;R$5,(1-(D556-R$5)/(V$5-R$5))*(U555-Y555)+Y555,IF(D556&gt;N$5,(1-(D556-N$5)/(R$5-N$5))*(Q555-U555)+U555,IF(D556&gt;J$5,(1-(D556-J$5)/(N$5-J$5))*(M555-Q555)+Q555,IF(D556&gt;F$5,(1-(D556-F$5)/(J$5-F$5))*(I555-M555)+M555,I555)))))</f>
        <v>5.0155177910001862</v>
      </c>
      <c r="E555" s="27" t="s">
        <v>6</v>
      </c>
      <c r="F555" s="95">
        <f>(F$563-F$543)/5+F551</f>
        <v>16980</v>
      </c>
      <c r="G555" s="143">
        <f>(G$563-G$543)/5+G551</f>
        <v>5.0300000000000011</v>
      </c>
      <c r="H555" s="193">
        <f t="shared" si="95"/>
        <v>3375.7455268389654</v>
      </c>
      <c r="I555" s="16">
        <f>IF(I557=0,G558,IF(I557=1,(G557-G558)*I558+G558,IF(I557=2,(G556-G557)*I558+G557,IF(I557=3,(G555-G556)*I558+G556,G555))))</f>
        <v>5.7299999999999995</v>
      </c>
      <c r="J555" s="147">
        <f>(J$563-J$543)/5+J551</f>
        <v>16720</v>
      </c>
      <c r="K555" s="143">
        <f>(K$563-K$543)/5+K551</f>
        <v>4.6399999999999997</v>
      </c>
      <c r="L555" s="193">
        <f t="shared" si="90"/>
        <v>3603.4482758620693</v>
      </c>
      <c r="M555" s="16">
        <f>IF(M557=0,K558,IF(M557=1,(K557-K558)*M558+K558,IF(M557=2,(K556-K557)*M558+K557,IF(M557=3,(K555-K556)*M558+K556,K555))))</f>
        <v>4.72</v>
      </c>
      <c r="N555" s="147">
        <f>(N$563-N$543)/5+N551</f>
        <v>16520</v>
      </c>
      <c r="O555" s="143">
        <f>(O$563-O$543)/5+O551</f>
        <v>4.1899999999999995</v>
      </c>
      <c r="P555" s="193">
        <f t="shared" si="91"/>
        <v>3942.7207637231509</v>
      </c>
      <c r="Q555" s="16">
        <f>IF(Q557=0,O558,IF(Q557=1,(O557-O558)*Q558+O558,IF(Q557=2,(O556-O557)*Q558+O557,IF(Q557=3,(O555-O556)*Q558+O556,O555))))</f>
        <v>4.1900000000000004</v>
      </c>
      <c r="R555" s="147">
        <f>(R$563-R$543)/5+R551</f>
        <v>16280</v>
      </c>
      <c r="S555" s="143">
        <f>(S$563-S$543)/5+S551</f>
        <v>3.8400000000000003</v>
      </c>
      <c r="T555" s="203">
        <f t="shared" si="92"/>
        <v>4239.583333333333</v>
      </c>
      <c r="U555" s="16">
        <f>IF(U557=0,S558,IF(U557=1,(S557-S558)*U558+S558,IF(U557=2,(S556-S557)*U558+S557,IF(U557=3,(S555-S556)*U558+S556,S555))))</f>
        <v>3.6299999999999994</v>
      </c>
      <c r="V555" s="147">
        <f>(V$563-V$543)/5+V551</f>
        <v>15520</v>
      </c>
      <c r="W555" s="143">
        <f>(W$563-W$543)/5+W551</f>
        <v>3.3800000000000003</v>
      </c>
      <c r="X555" s="203">
        <f t="shared" si="93"/>
        <v>4591.7159763313603</v>
      </c>
      <c r="Y555" s="16">
        <f>IF(Y557=0,W558,IF(Y557=1,(W557-W558)*Y558+W558,IF(Y557=2,(W556-W557)*Y558+W557,IF(Y557=3,(W555-W556)*Y558+W556,W555))))</f>
        <v>3.0199999999999996</v>
      </c>
      <c r="Z555" s="147">
        <f>(Z$563-Z$543)/5+Z551</f>
        <v>14720</v>
      </c>
      <c r="AA555" s="143">
        <f>(AA$563-AA$543)/5+AA551</f>
        <v>2.9200000000000004</v>
      </c>
      <c r="AB555" s="207">
        <f t="shared" si="94"/>
        <v>5041.0958904109584</v>
      </c>
      <c r="AC555" s="67">
        <f>IF(AC557=0,AA558,IF(AC557=1,(AA557-AA558)*AC558+AA558,IF(AC557=2,(AA556-AA557)*AC558+AA557,IF(AC557=3,(AA555-AA556)*AC558+AA556,AA555))))</f>
        <v>2.4099999999999997</v>
      </c>
      <c r="AE555" s="23">
        <v>3.33</v>
      </c>
      <c r="AF555" s="23">
        <v>4.5199999999999996</v>
      </c>
      <c r="AG555" s="23">
        <f>AF555-AE555</f>
        <v>1.1899999999999995</v>
      </c>
      <c r="AH555" s="23">
        <f>AG555/AE555*100</f>
        <v>35.735735735735716</v>
      </c>
      <c r="AI555" s="23"/>
      <c r="AJ555" s="23"/>
      <c r="AK555" s="23"/>
      <c r="AL555" s="23"/>
    </row>
    <row r="556" spans="1:40" x14ac:dyDescent="0.25">
      <c r="A556" s="186"/>
      <c r="B556" s="252"/>
      <c r="C556" s="13">
        <f>C$1/(21-E$1)*(C$451-B555)</f>
        <v>3381.818181818182</v>
      </c>
      <c r="D556" s="32">
        <f>(C556/P$1)^(1/1.3)*50+C$451+$C$2/2+$N$2/100*5</f>
        <v>32.074081277225872</v>
      </c>
      <c r="E556" s="28" t="s">
        <v>22</v>
      </c>
      <c r="F556" s="5">
        <v>14000</v>
      </c>
      <c r="G556" s="140">
        <f>(G$564-G$544)/5+G552</f>
        <v>5.2600000000000007</v>
      </c>
      <c r="H556" s="194">
        <f t="shared" si="95"/>
        <v>2661.5969581749046</v>
      </c>
      <c r="I556" s="76">
        <f>$C556/I555</f>
        <v>590.1951451689672</v>
      </c>
      <c r="J556" s="57">
        <v>14000</v>
      </c>
      <c r="K556" s="140">
        <f>(K$564-K$544)/5+K552</f>
        <v>4.8699999999999992</v>
      </c>
      <c r="L556" s="194">
        <f t="shared" si="90"/>
        <v>2874.7433264887068</v>
      </c>
      <c r="M556" s="76">
        <f>$C556/M555</f>
        <v>716.48690292758101</v>
      </c>
      <c r="N556" s="57">
        <v>14000</v>
      </c>
      <c r="O556" s="140">
        <f>(O$564-O$544)/5+O552</f>
        <v>4.4800000000000004</v>
      </c>
      <c r="P556" s="194">
        <f t="shared" si="91"/>
        <v>3124.9999999999995</v>
      </c>
      <c r="Q556" s="76">
        <f>$C556/Q555</f>
        <v>807.1165111737904</v>
      </c>
      <c r="R556" s="57">
        <v>14000</v>
      </c>
      <c r="S556" s="140">
        <f>(S$564-S$544)/5+S552</f>
        <v>4.07</v>
      </c>
      <c r="T556" s="201">
        <f t="shared" si="92"/>
        <v>3439.8034398034397</v>
      </c>
      <c r="U556" s="76">
        <f>$C556/U555</f>
        <v>931.63035311795659</v>
      </c>
      <c r="V556" s="57">
        <v>14000</v>
      </c>
      <c r="W556" s="140">
        <f>(W$564-W$544)/5+W552</f>
        <v>3.6599999999999997</v>
      </c>
      <c r="X556" s="201">
        <f t="shared" si="93"/>
        <v>3825.1366120218581</v>
      </c>
      <c r="Y556" s="76">
        <f>$C556/Y555</f>
        <v>1119.8073449729081</v>
      </c>
      <c r="Z556" s="57">
        <v>14000</v>
      </c>
      <c r="AA556" s="140">
        <f>(AA$564-AA$544)/5+AA552</f>
        <v>3.1999999999999997</v>
      </c>
      <c r="AB556" s="209">
        <f t="shared" si="94"/>
        <v>4375</v>
      </c>
      <c r="AC556" s="76">
        <f>$C556/AC555</f>
        <v>1403.2440588457189</v>
      </c>
      <c r="AE556">
        <v>37.9</v>
      </c>
      <c r="AL556" s="120">
        <f>C556</f>
        <v>3381.818181818182</v>
      </c>
      <c r="AM556" s="120">
        <f>AL552-AL556</f>
        <v>307.4380165289258</v>
      </c>
      <c r="AN556" s="23">
        <f>AM556/AL552*100</f>
        <v>8.3333333333333375</v>
      </c>
    </row>
    <row r="557" spans="1:40" x14ac:dyDescent="0.25">
      <c r="A557" s="186"/>
      <c r="B557" s="252"/>
      <c r="C557" s="13"/>
      <c r="D557" s="39">
        <f>IF(AND(D556&lt;F$5,C556&lt;F558),C556/F558*100,IF(AND(D556&lt;J$5,C556&lt;J558),C556/(F558-((D556-F$5)/(J$5-F$5))*(F558-J558))*100,IF(AND(D556&lt;N$5,C556&lt;N558),C556/(J558-((D556-J$5)/(N$5-J$5))*(J558-N558))*100,IF(AND(D556&lt;R$5,C556&lt;R558),C556/(N558-((D556-N$5)/(R$5-N$5))*(N558-R558))*100,IF(AND(D556&lt;V$5,C560&lt;V558),C556/(R558-((D556-R$5)/(V$5-R$5))*(R558-V558))*100,100)))))</f>
        <v>61.428039618116244</v>
      </c>
      <c r="E557" s="28" t="s">
        <v>23</v>
      </c>
      <c r="F557" s="5">
        <v>11200</v>
      </c>
      <c r="G557" s="140">
        <f>(G$565-G$545)/5+G553</f>
        <v>5.61</v>
      </c>
      <c r="H557" s="194">
        <f t="shared" si="95"/>
        <v>1996.434937611408</v>
      </c>
      <c r="I557" s="190">
        <f>IF($C556&gt;F556,3,IF($C556&gt;F557,2,IF($C556&gt;F558,1,0)))</f>
        <v>0</v>
      </c>
      <c r="J557" s="57">
        <v>11200</v>
      </c>
      <c r="K557" s="140">
        <f>(K$565-K$545)/5+K553</f>
        <v>5.2500000000000009</v>
      </c>
      <c r="L557" s="194">
        <f t="shared" si="90"/>
        <v>2133.333333333333</v>
      </c>
      <c r="M557" s="190">
        <f>IF($C556&gt;J556,3,IF($C556&gt;J557,2,IF($C556&gt;J558,1,0)))</f>
        <v>0</v>
      </c>
      <c r="N557" s="57">
        <v>11200</v>
      </c>
      <c r="O557" s="140">
        <f>(O$565-O$545)/5+O553</f>
        <v>4.8899999999999988</v>
      </c>
      <c r="P557" s="194">
        <f t="shared" si="91"/>
        <v>2290.3885480572603</v>
      </c>
      <c r="Q557" s="190">
        <f>IF($C556&gt;N556,3,IF($C556&gt;N557,2,IF($C556&gt;N558,1,0)))</f>
        <v>0</v>
      </c>
      <c r="R557" s="57">
        <v>11200</v>
      </c>
      <c r="S557" s="140">
        <f>(S$565-S$545)/5+S553</f>
        <v>4.4800000000000004</v>
      </c>
      <c r="T557" s="201">
        <f t="shared" si="92"/>
        <v>2499.9999999999995</v>
      </c>
      <c r="U557" s="190">
        <f>IF($C556&gt;R556,3,IF($C556&gt;R557,2,IF($C556&gt;R558,1,0)))</f>
        <v>0</v>
      </c>
      <c r="V557" s="57">
        <v>11200</v>
      </c>
      <c r="W557" s="140">
        <f>(W$565-W$545)/5+W553</f>
        <v>3.9400000000000004</v>
      </c>
      <c r="X557" s="201">
        <f t="shared" si="93"/>
        <v>2842.6395939086292</v>
      </c>
      <c r="Y557" s="190">
        <f>IF($C556&gt;V556,3,IF($C556&gt;V557,2,IF($C556&gt;V558,1,0)))</f>
        <v>0</v>
      </c>
      <c r="Z557" s="57">
        <v>11200</v>
      </c>
      <c r="AA557" s="140">
        <f>(AA$565-AA$545)/5+AA553</f>
        <v>3.3800000000000003</v>
      </c>
      <c r="AB557" s="209">
        <f t="shared" si="94"/>
        <v>3313.6094674556211</v>
      </c>
      <c r="AC557" s="189">
        <f>IF($C556&gt;Z556,3,IF($C556&gt;Z557,2,IF($C556&gt;Z558,1,0)))</f>
        <v>0</v>
      </c>
      <c r="AE557">
        <v>5841</v>
      </c>
      <c r="AL557" s="23"/>
    </row>
    <row r="558" spans="1:40" ht="15.75" thickBot="1" x14ac:dyDescent="0.3">
      <c r="A558" s="186"/>
      <c r="B558" s="253"/>
      <c r="C558" s="35"/>
      <c r="D558" s="33">
        <f>C556/D555</f>
        <v>674.27099708159653</v>
      </c>
      <c r="E558" s="29" t="s">
        <v>7</v>
      </c>
      <c r="F558" s="158">
        <f>(F$566-F$546)/5+F554</f>
        <v>5760</v>
      </c>
      <c r="G558" s="144">
        <f>(G$566-G$546)/5+G554</f>
        <v>5.7299999999999995</v>
      </c>
      <c r="H558" s="195">
        <f t="shared" si="95"/>
        <v>1005.2356020942409</v>
      </c>
      <c r="I558" s="191">
        <f>IF(I557=1,($C556-F558)/(F557-F558),IF(I557=2,($C556-F557)/(F556-F557),IF(I557=3,($C556-F556)/(F555-F556),0)))</f>
        <v>0</v>
      </c>
      <c r="J558" s="148">
        <f>(J$566-J$546)/5+J554</f>
        <v>5400</v>
      </c>
      <c r="K558" s="144">
        <f>(K$566-K$546)/5+K554</f>
        <v>4.72</v>
      </c>
      <c r="L558" s="195">
        <f t="shared" si="90"/>
        <v>1144.0677966101696</v>
      </c>
      <c r="M558" s="191">
        <f>IF(M557=1,($C556-J558)/(J557-J558),IF(M557=2,($C556-J557)/(J556-J557),IF(M557=3,($C556-J556)/(J555-J556),0)))</f>
        <v>0</v>
      </c>
      <c r="N558" s="148">
        <f>(N$566-N$546)/5+N554</f>
        <v>4960</v>
      </c>
      <c r="O558" s="144">
        <f>(O$566-O$546)/5+O554</f>
        <v>4.1900000000000004</v>
      </c>
      <c r="P558" s="195">
        <f t="shared" si="91"/>
        <v>1183.7708830548925</v>
      </c>
      <c r="Q558" s="191">
        <f>IF(Q557=1,($C556-N558)/(N557-N558),IF(Q557=2,($C556-N557)/(N556-N557),IF(Q557=3,($C556-N556)/(N555-N556),0)))</f>
        <v>0</v>
      </c>
      <c r="R558" s="148">
        <f>(R$566-R$546)/5+R554</f>
        <v>4520</v>
      </c>
      <c r="S558" s="144">
        <f>(S$566-S$546)/5+S554</f>
        <v>3.6299999999999994</v>
      </c>
      <c r="T558" s="204">
        <f t="shared" si="92"/>
        <v>1245.1790633608816</v>
      </c>
      <c r="U558" s="191">
        <f>IF(U557=1,($C556-R558)/(R557-R558),IF(U557=2,($C556-R557)/(R556-R557),IF(U557=3,($C556-R556)/(R555-R556),0)))</f>
        <v>0</v>
      </c>
      <c r="V558" s="148">
        <f>(V$566-V$546)/5+V554</f>
        <v>4200</v>
      </c>
      <c r="W558" s="144">
        <f>(W$566-W$546)/5+W554</f>
        <v>3.0199999999999996</v>
      </c>
      <c r="X558" s="204">
        <f t="shared" si="93"/>
        <v>1390.7284768211923</v>
      </c>
      <c r="Y558" s="191">
        <f>IF(Y557=1,($C556-V558)/(V557-V558),IF(Y557=2,($C556-V557)/(V556-V557),IF(Y557=3,($C556-V556)/(V555-V556),0)))</f>
        <v>0</v>
      </c>
      <c r="Z558" s="148">
        <f>(Z$566-Z$546)/5+Z554</f>
        <v>3880</v>
      </c>
      <c r="AA558" s="144">
        <f>(AA$566-AA$546)/5+AA554</f>
        <v>2.4099999999999997</v>
      </c>
      <c r="AB558" s="211">
        <f t="shared" si="94"/>
        <v>1609.9585062240667</v>
      </c>
      <c r="AC558" s="191">
        <f>IF(AC557=1,($C556-Z558)/(Z557-Z558),IF(AC557=2,($C556-Z557)/(Z556-Z557),IF(AC557=3,($C556-Z556)/(Z555-Z556),0)))</f>
        <v>0</v>
      </c>
      <c r="AE558">
        <v>1756</v>
      </c>
      <c r="AF558">
        <v>1223</v>
      </c>
      <c r="AG558">
        <f>AE558-AF558</f>
        <v>533</v>
      </c>
      <c r="AH558" s="23">
        <f>AG558/AE558*100</f>
        <v>30.353075170842825</v>
      </c>
      <c r="AI558">
        <f>AF558*24</f>
        <v>29352</v>
      </c>
      <c r="AL558" s="23"/>
    </row>
    <row r="559" spans="1:40" x14ac:dyDescent="0.25">
      <c r="A559" s="186"/>
      <c r="B559" s="251">
        <v>11</v>
      </c>
      <c r="C559" s="25"/>
      <c r="D559" s="31">
        <f>IF(D560&gt;V$5,(1-(D560-V$5)/(Z$5-V$5))*(Y559-AC559)+AC559,IF(D560&gt;R$5,(1-(D560-R$5)/(V$5-R$5))*(U559-Y559)+Y559,IF(D560&gt;N$5,(1-(D560-N$5)/(R$5-N$5))*(Q559-U559)+U559,IF(D560&gt;J$5,(1-(D560-J$5)/(N$5-J$5))*(M559-Q559)+Q559,IF(D560&gt;F$5,(1-(D560-F$5)/(J$5-F$5))*(I559-M559)+M559,I559)))))</f>
        <v>5.0436526664582342</v>
      </c>
      <c r="E559" s="27" t="s">
        <v>6</v>
      </c>
      <c r="F559" s="95">
        <f>(F$563-F$543)/5+F555</f>
        <v>17040</v>
      </c>
      <c r="G559" s="143">
        <f>(G$563-G$543)/5+G555</f>
        <v>5.1400000000000015</v>
      </c>
      <c r="H559" s="193">
        <f t="shared" si="95"/>
        <v>3315.1750972762638</v>
      </c>
      <c r="I559" s="16">
        <f>IF(I561=0,G562,IF(I561=1,(G561-G562)*I562+G562,IF(I561=2,(G560-G561)*I562+G561,IF(I561=3,(G559-G560)*I562+G560,G559))))</f>
        <v>5.4399999999999995</v>
      </c>
      <c r="J559" s="147">
        <f>(J$563-J$543)/5+J555</f>
        <v>16760</v>
      </c>
      <c r="K559" s="143">
        <f>(K$563-K$543)/5+K555</f>
        <v>4.7699999999999996</v>
      </c>
      <c r="L559" s="193">
        <f t="shared" si="90"/>
        <v>3513.6268343815518</v>
      </c>
      <c r="M559" s="16">
        <f>IF(M561=0,K562,IF(M561=1,(K561-K562)*M562+K562,IF(M561=2,(K560-K561)*M562+K561,IF(M561=3,(K559-K560)*M562+K560,K559))))</f>
        <v>4.8099999999999996</v>
      </c>
      <c r="N559" s="147">
        <f>(N$563-N$543)/5+N555</f>
        <v>16560</v>
      </c>
      <c r="O559" s="143">
        <f>(O$563-O$543)/5+O555</f>
        <v>4.3199999999999994</v>
      </c>
      <c r="P559" s="193">
        <f t="shared" si="91"/>
        <v>3833.3333333333339</v>
      </c>
      <c r="Q559" s="16">
        <f>IF(Q561=0,O562,IF(Q561=1,(O561-O562)*Q562+O562,IF(Q561=2,(O560-O561)*Q562+O561,IF(Q561=3,(O559-O560)*Q562+O560,O559))))</f>
        <v>4.4200000000000008</v>
      </c>
      <c r="R559" s="147">
        <f>(R$563-R$543)/5+R555</f>
        <v>16340</v>
      </c>
      <c r="S559" s="143">
        <f>(S$563-S$543)/5+S555</f>
        <v>4.0200000000000005</v>
      </c>
      <c r="T559" s="203">
        <f t="shared" si="92"/>
        <v>4064.6766169154225</v>
      </c>
      <c r="U559" s="16">
        <f>IF(U561=0,S562,IF(U561=1,(S561-S562)*U562+S562,IF(U561=2,(S560-S561)*U562+S561,IF(U561=3,(S559-S560)*U562+S560,S559))))</f>
        <v>3.9899999999999993</v>
      </c>
      <c r="V559" s="147">
        <f>(V$563-V$543)/5+V555</f>
        <v>15560</v>
      </c>
      <c r="W559" s="143">
        <f>(W$563-W$543)/5+W555</f>
        <v>3.5400000000000005</v>
      </c>
      <c r="X559" s="203">
        <f t="shared" si="93"/>
        <v>4395.4802259887001</v>
      </c>
      <c r="Y559" s="16">
        <f>IF(Y561=0,W562,IF(Y561=1,(W561-W562)*Y562+W562,IF(Y561=2,(W560-W561)*Y562+W561,IF(Y561=3,(W559-W560)*Y562+W560,W559))))</f>
        <v>3.3599999999999994</v>
      </c>
      <c r="Z559" s="147">
        <f>(Z$563-Z$543)/5+Z555</f>
        <v>14760</v>
      </c>
      <c r="AA559" s="143">
        <f>(AA$563-AA$543)/5+AA555</f>
        <v>3.0600000000000005</v>
      </c>
      <c r="AB559" s="207">
        <f t="shared" si="94"/>
        <v>4823.5294117647054</v>
      </c>
      <c r="AC559" s="67">
        <f>IF(AC561=0,AA562,IF(AC561=1,(AA561-AA562)*AC562+AA562,IF(AC561=2,(AA560-AA561)*AC562+AA561,IF(AC561=3,(AA559-AA560)*AC562+AA560,AA559))))</f>
        <v>2.7299999999999995</v>
      </c>
      <c r="AE559" s="23">
        <v>3.33</v>
      </c>
      <c r="AF559" s="23">
        <v>4.6500000000000004</v>
      </c>
      <c r="AG559" s="23">
        <f>AF559-AE559</f>
        <v>1.3200000000000003</v>
      </c>
      <c r="AH559" s="23">
        <f>AG559/AE559*100</f>
        <v>39.639639639639647</v>
      </c>
      <c r="AI559" s="23"/>
      <c r="AJ559" s="23"/>
      <c r="AK559" s="23"/>
      <c r="AL559" s="23"/>
    </row>
    <row r="560" spans="1:40" x14ac:dyDescent="0.25">
      <c r="A560" s="186"/>
      <c r="B560" s="252"/>
      <c r="C560" s="13">
        <f>C$1/(21-E$1)*(C$451-B559)</f>
        <v>3074.3801652892562</v>
      </c>
      <c r="D560" s="32">
        <f>(C560/P$1)^(1/1.3)*50+C$451+$C$2/2+$N$2/100*5</f>
        <v>31.291227516535955</v>
      </c>
      <c r="E560" s="28" t="s">
        <v>22</v>
      </c>
      <c r="F560" s="5">
        <v>14000</v>
      </c>
      <c r="G560" s="140">
        <f>(G$564-G$544)/5+G556</f>
        <v>5.3800000000000008</v>
      </c>
      <c r="H560" s="194">
        <f t="shared" si="95"/>
        <v>2602.2304832713753</v>
      </c>
      <c r="I560" s="76">
        <f>$C560/I559</f>
        <v>565.14341273699563</v>
      </c>
      <c r="J560" s="57">
        <v>14000</v>
      </c>
      <c r="K560" s="140">
        <f>(K$564-K$544)/5+K556</f>
        <v>5.0099999999999989</v>
      </c>
      <c r="L560" s="194">
        <f t="shared" si="90"/>
        <v>2794.4111776447112</v>
      </c>
      <c r="M560" s="76">
        <f>$C560/M559</f>
        <v>639.16427552791197</v>
      </c>
      <c r="N560" s="57">
        <v>14000</v>
      </c>
      <c r="O560" s="140">
        <f>(O$564-O$544)/5+O556</f>
        <v>4.6400000000000006</v>
      </c>
      <c r="P560" s="194">
        <f t="shared" si="91"/>
        <v>3017.2413793103447</v>
      </c>
      <c r="Q560" s="76">
        <f>$C560/Q559</f>
        <v>695.56112336860986</v>
      </c>
      <c r="R560" s="57">
        <v>14000</v>
      </c>
      <c r="S560" s="140">
        <f>(S$564-S$544)/5+S556</f>
        <v>4.2600000000000007</v>
      </c>
      <c r="T560" s="201">
        <f t="shared" si="92"/>
        <v>3286.384976525821</v>
      </c>
      <c r="U560" s="76">
        <f>$C560/U559</f>
        <v>770.52134468402426</v>
      </c>
      <c r="V560" s="57">
        <v>14000</v>
      </c>
      <c r="W560" s="140">
        <f>(W$564-W$544)/5+W556</f>
        <v>3.8299999999999996</v>
      </c>
      <c r="X560" s="201">
        <f t="shared" si="93"/>
        <v>3655.352480417755</v>
      </c>
      <c r="Y560" s="76">
        <f>$C560/Y559</f>
        <v>914.99409681227883</v>
      </c>
      <c r="Z560" s="57">
        <v>14000</v>
      </c>
      <c r="AA560" s="140">
        <f>(AA$564-AA$544)/5+AA556</f>
        <v>3.3499999999999996</v>
      </c>
      <c r="AB560" s="209">
        <f t="shared" si="94"/>
        <v>4179.1044776119406</v>
      </c>
      <c r="AC560" s="76">
        <f>$C560/AC559</f>
        <v>1126.1465806920355</v>
      </c>
      <c r="AE560">
        <v>37.9</v>
      </c>
      <c r="AL560" s="120">
        <f>C560</f>
        <v>3074.3801652892562</v>
      </c>
      <c r="AM560" s="120">
        <f>AL556-AL560</f>
        <v>307.4380165289258</v>
      </c>
      <c r="AN560" s="23">
        <f>AM560/AL556*100</f>
        <v>9.0909090909090953</v>
      </c>
    </row>
    <row r="561" spans="1:40" x14ac:dyDescent="0.25">
      <c r="A561" s="186"/>
      <c r="B561" s="252"/>
      <c r="C561" s="13"/>
      <c r="D561" s="39">
        <f>IF(AND(D560&lt;F$5,C560&lt;F562),C560/F562*100,IF(AND(D560&lt;J$5,C560&lt;J562),C560/(F562-((D560-F$5)/(J$5-F$5))*(F562-J562))*100,IF(AND(D560&lt;N$5,C560&lt;N562),C560/(J562-((D560-J$5)/(N$5-J$5))*(J562-N562))*100,IF(AND(D560&lt;R$5,C560&lt;R562),C560/(N562-((D560-N$5)/(R$5-N$5))*(N562-R562))*100,IF(AND(D560&lt;V$5,C564&lt;V562),C560/(R562-((D560-R$5)/(V$5-R$5))*(R562-V562))*100,100)))))</f>
        <v>51.749110483237025</v>
      </c>
      <c r="E561" s="28" t="s">
        <v>23</v>
      </c>
      <c r="F561" s="5">
        <v>11200</v>
      </c>
      <c r="G561" s="140">
        <f>(G$565-G$545)/5+G557</f>
        <v>5.73</v>
      </c>
      <c r="H561" s="194">
        <f t="shared" si="95"/>
        <v>1954.6247818499126</v>
      </c>
      <c r="I561" s="190">
        <f>IF($C560&gt;F560,3,IF($C560&gt;F561,2,IF($C560&gt;F562,1,0)))</f>
        <v>0</v>
      </c>
      <c r="J561" s="57">
        <v>11200</v>
      </c>
      <c r="K561" s="140">
        <f>(K$565-K$545)/5+K557</f>
        <v>5.4000000000000012</v>
      </c>
      <c r="L561" s="194">
        <f t="shared" si="90"/>
        <v>2074.0740740740735</v>
      </c>
      <c r="M561" s="190">
        <f>IF($C560&gt;J560,3,IF($C560&gt;J561,2,IF($C560&gt;J562,1,0)))</f>
        <v>0</v>
      </c>
      <c r="N561" s="57">
        <v>11200</v>
      </c>
      <c r="O561" s="140">
        <f>(O$565-O$545)/5+O557</f>
        <v>5.0699999999999985</v>
      </c>
      <c r="P561" s="194">
        <f t="shared" si="91"/>
        <v>2209.0729783037482</v>
      </c>
      <c r="Q561" s="190">
        <f>IF($C560&gt;N560,3,IF($C560&gt;N561,2,IF($C560&gt;N562,1,0)))</f>
        <v>0</v>
      </c>
      <c r="R561" s="57">
        <v>11200</v>
      </c>
      <c r="S561" s="140">
        <f>(S$565-S$545)/5+S557</f>
        <v>4.6900000000000004</v>
      </c>
      <c r="T561" s="201">
        <f t="shared" si="92"/>
        <v>2388.059701492537</v>
      </c>
      <c r="U561" s="190">
        <f>IF($C560&gt;R560,3,IF($C560&gt;R561,2,IF($C560&gt;R562,1,0)))</f>
        <v>0</v>
      </c>
      <c r="V561" s="57">
        <v>11200</v>
      </c>
      <c r="W561" s="140">
        <f>(W$565-W$545)/5+W557</f>
        <v>4.12</v>
      </c>
      <c r="X561" s="201">
        <f t="shared" si="93"/>
        <v>2718.4466019417473</v>
      </c>
      <c r="Y561" s="190">
        <f>IF($C560&gt;V560,3,IF($C560&gt;V561,2,IF($C560&gt;V562,1,0)))</f>
        <v>0</v>
      </c>
      <c r="Z561" s="57">
        <v>11200</v>
      </c>
      <c r="AA561" s="140">
        <f>(AA$565-AA$545)/5+AA557</f>
        <v>3.5400000000000005</v>
      </c>
      <c r="AB561" s="209">
        <f t="shared" si="94"/>
        <v>3163.8418079096041</v>
      </c>
      <c r="AC561" s="189">
        <f>IF($C560&gt;Z560,3,IF($C560&gt;Z561,2,IF($C560&gt;Z562,1,0)))</f>
        <v>0</v>
      </c>
      <c r="AE561">
        <v>5841</v>
      </c>
      <c r="AL561" s="23"/>
    </row>
    <row r="562" spans="1:40" ht="15.75" thickBot="1" x14ac:dyDescent="0.3">
      <c r="A562" s="186"/>
      <c r="B562" s="253"/>
      <c r="C562" s="14"/>
      <c r="D562" s="33">
        <f>C560/D559</f>
        <v>609.55429895773432</v>
      </c>
      <c r="E562" s="29" t="s">
        <v>7</v>
      </c>
      <c r="F562" s="158">
        <f>(F$566-F$546)/5+F558</f>
        <v>6180</v>
      </c>
      <c r="G562" s="144">
        <f>(G$566-G$546)/5+G558</f>
        <v>5.4399999999999995</v>
      </c>
      <c r="H562" s="195">
        <f t="shared" si="95"/>
        <v>1136.0294117647061</v>
      </c>
      <c r="I562" s="191">
        <f>IF(I561=1,($C560-F562)/(F561-F562),IF(I561=2,($C560-F561)/(F560-F561),IF(I561=3,($C560-F560)/(F559-F560),0)))</f>
        <v>0</v>
      </c>
      <c r="J562" s="148">
        <f>(J$566-J$546)/5+J558</f>
        <v>5800</v>
      </c>
      <c r="K562" s="144">
        <f>(K$566-K$546)/5+K558</f>
        <v>4.8099999999999996</v>
      </c>
      <c r="L562" s="195">
        <f t="shared" si="90"/>
        <v>1205.8212058212059</v>
      </c>
      <c r="M562" s="191">
        <f>IF(M561=1,($C560-J562)/(J561-J562),IF(M561=2,($C560-J561)/(J560-J561),IF(M561=3,($C560-J560)/(J559-J560),0)))</f>
        <v>0</v>
      </c>
      <c r="N562" s="148">
        <f>(N$566-N$546)/5+N558</f>
        <v>5380</v>
      </c>
      <c r="O562" s="144">
        <f>(O$566-O$546)/5+O558</f>
        <v>4.4200000000000008</v>
      </c>
      <c r="P562" s="195">
        <f t="shared" si="91"/>
        <v>1217.1945701357463</v>
      </c>
      <c r="Q562" s="191">
        <f>IF(Q561=1,($C560-N562)/(N561-N562),IF(Q561=2,($C560-N561)/(N560-N561),IF(Q561=3,($C560-N560)/(N559-N560),0)))</f>
        <v>0</v>
      </c>
      <c r="R562" s="148">
        <f>(R$566-R$546)/5+R558</f>
        <v>4960</v>
      </c>
      <c r="S562" s="144">
        <f>(S$566-S$546)/5+S558</f>
        <v>3.9899999999999993</v>
      </c>
      <c r="T562" s="204">
        <f t="shared" si="92"/>
        <v>1243.1077694235591</v>
      </c>
      <c r="U562" s="191">
        <f>IF(U561=1,($C560-R562)/(R561-R562),IF(U561=2,($C560-R561)/(R560-R561),IF(U561=3,($C560-R560)/(R559-R560),0)))</f>
        <v>0</v>
      </c>
      <c r="V562" s="148">
        <f>(V$566-V$546)/5+V558</f>
        <v>4700</v>
      </c>
      <c r="W562" s="144">
        <f>(W$566-W$546)/5+W558</f>
        <v>3.3599999999999994</v>
      </c>
      <c r="X562" s="204">
        <f t="shared" si="93"/>
        <v>1398.8095238095241</v>
      </c>
      <c r="Y562" s="191">
        <f>IF(Y561=1,($C560-V562)/(V561-V562),IF(Y561=2,($C560-V561)/(V560-V561),IF(Y561=3,($C560-V560)/(V559-V560),0)))</f>
        <v>0</v>
      </c>
      <c r="Z562" s="148">
        <f>(Z$566-Z$546)/5+Z558</f>
        <v>4440</v>
      </c>
      <c r="AA562" s="144">
        <f>(AA$566-AA$546)/5+AA558</f>
        <v>2.7299999999999995</v>
      </c>
      <c r="AB562" s="211">
        <f t="shared" si="94"/>
        <v>1626.3736263736266</v>
      </c>
      <c r="AC562" s="191">
        <f>IF(AC561=1,($C560-Z562)/(Z561-Z562),IF(AC561=2,($C560-Z561)/(Z560-Z561),IF(AC561=3,($C560-Z560)/(Z559-Z560),0)))</f>
        <v>0</v>
      </c>
      <c r="AE562">
        <v>1756</v>
      </c>
      <c r="AF562">
        <v>1191</v>
      </c>
      <c r="AG562">
        <f>AE562-AF562</f>
        <v>565</v>
      </c>
      <c r="AH562" s="23">
        <f>AG562/AE562*100</f>
        <v>32.175398633257402</v>
      </c>
      <c r="AI562">
        <f>AF562*24</f>
        <v>28584</v>
      </c>
      <c r="AL562" s="23"/>
    </row>
    <row r="563" spans="1:40" x14ac:dyDescent="0.25">
      <c r="A563" s="186"/>
      <c r="B563" s="251">
        <v>12</v>
      </c>
      <c r="C563" s="34"/>
      <c r="D563" s="31">
        <f>IF(D564&gt;V$5,(1-(D564-V$5)/(Z$5-V$5))*(Y563-AC563)+AC563,IF(D564&gt;R$5,(1-(D564-R$5)/(V$5-R$5))*(U563-Y563)+Y563,IF(D564&gt;N$5,(1-(D564-N$5)/(R$5-N$5))*(Q563-U563)+U563,IF(D564&gt;J$5,(1-(D564-J$5)/(N$5-J$5))*(M563-Q563)+Q563,IF(D564&gt;F$5,(1-(D564-F$5)/(J$5-F$5))*(I563-M563)+M563,I563)))))</f>
        <v>5.0127484171140324</v>
      </c>
      <c r="E563" s="27" t="s">
        <v>6</v>
      </c>
      <c r="F563" s="3">
        <v>17100</v>
      </c>
      <c r="G563" s="94">
        <v>5.25</v>
      </c>
      <c r="H563" s="193">
        <f t="shared" si="95"/>
        <v>3257.1428571428573</v>
      </c>
      <c r="I563" s="16">
        <f>IF(I565=0,G566,IF(I565=1,(G565-G566)*I566+G566,IF(I565=2,(G564-G565)*I566+G565,IF(I565=3,(G563-G564)*I566+G564,G563))))</f>
        <v>5.15</v>
      </c>
      <c r="J563" s="56">
        <v>16800</v>
      </c>
      <c r="K563" s="4">
        <v>4.9000000000000004</v>
      </c>
      <c r="L563" s="193">
        <f t="shared" si="90"/>
        <v>3428.5714285714284</v>
      </c>
      <c r="M563" s="16">
        <f>IF(M565=0,K566,IF(M565=1,(K565-K566)*M566+K566,IF(M565=2,(K564-K565)*M566+K565,IF(M565=3,(K563-K564)*M566+K564,K563))))</f>
        <v>4.9000000000000004</v>
      </c>
      <c r="N563" s="56">
        <v>16600</v>
      </c>
      <c r="O563" s="4">
        <v>4.45</v>
      </c>
      <c r="P563" s="193">
        <f t="shared" si="91"/>
        <v>3730.3370786516853</v>
      </c>
      <c r="Q563" s="16">
        <f>IF(Q565=0,O566,IF(Q565=1,(O565-O566)*Q566+O566,IF(Q565=2,(O564-O565)*Q566+O565,IF(Q565=3,(O563-O564)*Q566+O564,O563))))</f>
        <v>4.6500000000000004</v>
      </c>
      <c r="R563" s="56">
        <v>16400</v>
      </c>
      <c r="S563" s="4">
        <v>4.2</v>
      </c>
      <c r="T563" s="203">
        <f t="shared" si="92"/>
        <v>3904.7619047619046</v>
      </c>
      <c r="U563" s="16">
        <f>IF(U565=0,S566,IF(U565=1,(S565-S566)*U566+S566,IF(U565=2,(S564-S565)*U566+S565,IF(U565=3,(S563-S564)*U566+S564,S563))))</f>
        <v>4.3499999999999996</v>
      </c>
      <c r="V563" s="56">
        <v>15600</v>
      </c>
      <c r="W563" s="4">
        <v>3.7</v>
      </c>
      <c r="X563" s="203">
        <f t="shared" si="93"/>
        <v>4216.2162162162158</v>
      </c>
      <c r="Y563" s="16">
        <f>IF(Y565=0,W566,IF(Y565=1,(W565-W566)*Y566+W566,IF(Y565=2,(W564-W565)*Y566+W565,IF(Y565=3,(W563-W564)*Y566+W564,W563))))</f>
        <v>3.7</v>
      </c>
      <c r="Z563" s="56">
        <v>14800</v>
      </c>
      <c r="AA563" s="4">
        <v>3.2</v>
      </c>
      <c r="AB563" s="212">
        <f t="shared" si="94"/>
        <v>4625</v>
      </c>
      <c r="AC563" s="67">
        <f>IF(AC565=0,AA566,IF(AC565=1,(AA565-AA566)*AC566+AA566,IF(AC565=2,(AA564-AA565)*AC566+AA565,IF(AC565=3,(AA563-AA564)*AC566+AA564,AA563))))</f>
        <v>3.05</v>
      </c>
      <c r="AE563" s="23">
        <v>3.33</v>
      </c>
      <c r="AF563" s="23">
        <v>4.79</v>
      </c>
      <c r="AG563" s="23">
        <f>AF563-AE563</f>
        <v>1.46</v>
      </c>
      <c r="AH563" s="23">
        <f>AG563/AE563*100</f>
        <v>43.843843843843842</v>
      </c>
      <c r="AI563" s="23"/>
      <c r="AJ563" s="23"/>
      <c r="AK563" s="23"/>
      <c r="AL563" s="23"/>
    </row>
    <row r="564" spans="1:40" x14ac:dyDescent="0.25">
      <c r="A564" s="186"/>
      <c r="B564" s="252"/>
      <c r="C564" s="13">
        <f>C$1/(21-E$1)*(C$451-B563)</f>
        <v>2766.9421487603308</v>
      </c>
      <c r="D564" s="32">
        <f>(C564/P$1)^(1/1.3)*50+C$451+$C$2/2+$N$2/100*5</f>
        <v>30.490063315438718</v>
      </c>
      <c r="E564" s="28" t="s">
        <v>22</v>
      </c>
      <c r="F564" s="5">
        <v>14000</v>
      </c>
      <c r="G564" s="91">
        <v>5.5</v>
      </c>
      <c r="H564" s="194">
        <f t="shared" si="95"/>
        <v>2545.4545454545455</v>
      </c>
      <c r="I564" s="76">
        <f>$C564/I563</f>
        <v>537.27032014763699</v>
      </c>
      <c r="J564" s="57">
        <v>14000</v>
      </c>
      <c r="K564" s="6">
        <v>5.15</v>
      </c>
      <c r="L564" s="194">
        <f t="shared" si="90"/>
        <v>2718.4466019417473</v>
      </c>
      <c r="M564" s="76">
        <f>$C564/M563</f>
        <v>564.68207117557768</v>
      </c>
      <c r="N564" s="57">
        <v>14000</v>
      </c>
      <c r="O564" s="6">
        <v>4.8</v>
      </c>
      <c r="P564" s="194">
        <f t="shared" si="91"/>
        <v>2916.666666666667</v>
      </c>
      <c r="Q564" s="76">
        <f>$C564/Q563</f>
        <v>595.04132231404958</v>
      </c>
      <c r="R564" s="57">
        <v>14000</v>
      </c>
      <c r="S564" s="6">
        <v>4.45</v>
      </c>
      <c r="T564" s="201">
        <f t="shared" si="92"/>
        <v>3146.067415730337</v>
      </c>
      <c r="U564" s="76">
        <f>$C564/U563</f>
        <v>636.07865488743244</v>
      </c>
      <c r="V564" s="57">
        <v>14000</v>
      </c>
      <c r="W564" s="6">
        <v>4</v>
      </c>
      <c r="X564" s="201">
        <f t="shared" si="93"/>
        <v>3500</v>
      </c>
      <c r="Y564" s="76">
        <f>$C564/Y563</f>
        <v>747.82220236765693</v>
      </c>
      <c r="Z564" s="57">
        <v>14000</v>
      </c>
      <c r="AA564" s="6">
        <v>3.5</v>
      </c>
      <c r="AB564" s="208">
        <f t="shared" si="94"/>
        <v>4000</v>
      </c>
      <c r="AC564" s="76">
        <f>$C564/AC563</f>
        <v>907.19414713453477</v>
      </c>
      <c r="AE564">
        <v>37.9</v>
      </c>
      <c r="AL564" s="120">
        <f>C564</f>
        <v>2766.9421487603308</v>
      </c>
      <c r="AM564" s="120">
        <f>AL560-AL564</f>
        <v>307.43801652892535</v>
      </c>
      <c r="AN564" s="23">
        <f>AM564/AL560*100</f>
        <v>9.9999999999999911</v>
      </c>
    </row>
    <row r="565" spans="1:40" x14ac:dyDescent="0.25">
      <c r="A565" s="186"/>
      <c r="B565" s="252"/>
      <c r="C565" s="13"/>
      <c r="D565" s="39">
        <f>IF(AND(D564&lt;F$5,C564&lt;F566),C564/F566*100,IF(AND(D564&lt;J$5,C564&lt;J566),C564/(F566-((D564-F$5)/(J$5-F$5))*(F566-J566))*100,IF(AND(D564&lt;N$5,C564&lt;N566),C564/(J566-((D564-J$5)/(N$5-J$5))*(J566-N566))*100,IF(AND(D564&lt;R$5,C564&lt;R566),C564/(N566-((D564-N$5)/(R$5-N$5))*(N566-R566))*100,IF(AND(D564&lt;V$5,C568&lt;V566),C564/(R566-((D564-R$5)/(V$5-R$5))*(R566-V566))*100,100)))))</f>
        <v>43.366297521515769</v>
      </c>
      <c r="E565" s="28" t="s">
        <v>23</v>
      </c>
      <c r="F565" s="5">
        <v>11200</v>
      </c>
      <c r="G565" s="91">
        <v>5.85</v>
      </c>
      <c r="H565" s="194">
        <f t="shared" si="95"/>
        <v>1914.5299145299145</v>
      </c>
      <c r="I565" s="190">
        <f>IF($C564&gt;F564,3,IF($C564&gt;F565,2,IF($C564&gt;F566,1,0)))</f>
        <v>0</v>
      </c>
      <c r="J565" s="57">
        <v>11200</v>
      </c>
      <c r="K565" s="6">
        <v>5.55</v>
      </c>
      <c r="L565" s="194">
        <f t="shared" si="90"/>
        <v>2018.018018018018</v>
      </c>
      <c r="M565" s="190">
        <f>IF($C564&gt;J564,3,IF($C564&gt;J565,2,IF($C564&gt;J566,1,0)))</f>
        <v>0</v>
      </c>
      <c r="N565" s="57">
        <v>11200</v>
      </c>
      <c r="O565" s="6">
        <v>5.25</v>
      </c>
      <c r="P565" s="194">
        <f t="shared" si="91"/>
        <v>2133.3333333333335</v>
      </c>
      <c r="Q565" s="190">
        <f>IF($C564&gt;N564,3,IF($C564&gt;N565,2,IF($C564&gt;N566,1,0)))</f>
        <v>0</v>
      </c>
      <c r="R565" s="57">
        <v>11200</v>
      </c>
      <c r="S565" s="6">
        <v>4.9000000000000004</v>
      </c>
      <c r="T565" s="201">
        <f t="shared" si="92"/>
        <v>2285.7142857142853</v>
      </c>
      <c r="U565" s="190">
        <f>IF($C564&gt;R564,3,IF($C564&gt;R565,2,IF($C564&gt;R566,1,0)))</f>
        <v>0</v>
      </c>
      <c r="V565" s="57">
        <v>11200</v>
      </c>
      <c r="W565" s="6">
        <v>4.3</v>
      </c>
      <c r="X565" s="201">
        <f t="shared" si="93"/>
        <v>2604.651162790698</v>
      </c>
      <c r="Y565" s="190">
        <f>IF($C564&gt;V564,3,IF($C564&gt;V565,2,IF($C564&gt;V566,1,0)))</f>
        <v>0</v>
      </c>
      <c r="Z565" s="57">
        <v>11200</v>
      </c>
      <c r="AA565" s="6">
        <v>3.7</v>
      </c>
      <c r="AB565" s="209">
        <f t="shared" si="94"/>
        <v>3027.0270270270271</v>
      </c>
      <c r="AC565" s="189">
        <f>IF($C564&gt;Z564,3,IF($C564&gt;Z565,2,IF($C564&gt;Z566,1,0)))</f>
        <v>0</v>
      </c>
      <c r="AE565">
        <v>5841</v>
      </c>
      <c r="AL565" s="23"/>
    </row>
    <row r="566" spans="1:40" ht="15.75" thickBot="1" x14ac:dyDescent="0.3">
      <c r="A566" s="186"/>
      <c r="B566" s="253"/>
      <c r="C566" s="35"/>
      <c r="D566" s="33">
        <f>C564/D563</f>
        <v>551.9810528120081</v>
      </c>
      <c r="E566" s="29" t="s">
        <v>7</v>
      </c>
      <c r="F566" s="7">
        <v>6600</v>
      </c>
      <c r="G566" s="93">
        <v>5.15</v>
      </c>
      <c r="H566" s="195">
        <f t="shared" si="95"/>
        <v>1281.5533980582522</v>
      </c>
      <c r="I566" s="191">
        <f>IF(I565=1,($C564-F566)/(F565-F566),IF(I565=2,($C564-F565)/(F564-F565),IF(I565=3,($C564-F564)/(F563-F564),0)))</f>
        <v>0</v>
      </c>
      <c r="J566" s="58">
        <v>6200</v>
      </c>
      <c r="K566" s="8">
        <v>4.9000000000000004</v>
      </c>
      <c r="L566" s="195">
        <f t="shared" si="90"/>
        <v>1265.3061224489795</v>
      </c>
      <c r="M566" s="191">
        <f>IF(M565=1,($C564-J566)/(J565-J566),IF(M565=2,($C564-J565)/(J564-J565),IF(M565=3,($C564-J564)/(J563-J564),0)))</f>
        <v>0</v>
      </c>
      <c r="N566" s="58">
        <v>5800</v>
      </c>
      <c r="O566" s="8">
        <v>4.6500000000000004</v>
      </c>
      <c r="P566" s="195">
        <f t="shared" si="91"/>
        <v>1247.3118279569892</v>
      </c>
      <c r="Q566" s="191">
        <f>IF(Q565=1,($C564-N566)/(N565-N566),IF(Q565=2,($C564-N565)/(N564-N565),IF(Q565=3,($C564-N564)/(N563-N564),0)))</f>
        <v>0</v>
      </c>
      <c r="R566" s="58">
        <v>5400</v>
      </c>
      <c r="S566" s="8">
        <v>4.3499999999999996</v>
      </c>
      <c r="T566" s="204">
        <f t="shared" si="92"/>
        <v>1241.3793103448277</v>
      </c>
      <c r="U566" s="191">
        <f>IF(U565=1,($C564-R566)/(R565-R566),IF(U565=2,($C564-R565)/(R564-R565),IF(U565=3,($C564-R564)/(R563-R564),0)))</f>
        <v>0</v>
      </c>
      <c r="V566" s="58">
        <v>5200</v>
      </c>
      <c r="W566" s="8">
        <v>3.7</v>
      </c>
      <c r="X566" s="204">
        <f t="shared" si="93"/>
        <v>1405.4054054054054</v>
      </c>
      <c r="Y566" s="191">
        <f>IF(Y565=1,($C564-V566)/(V565-V566),IF(Y565=2,($C564-V565)/(V564-V565),IF(Y565=3,($C564-V564)/(V563-V564),0)))</f>
        <v>0</v>
      </c>
      <c r="Z566" s="58">
        <v>5000</v>
      </c>
      <c r="AA566" s="8">
        <v>3.05</v>
      </c>
      <c r="AB566" s="211">
        <f t="shared" si="94"/>
        <v>1639.344262295082</v>
      </c>
      <c r="AC566" s="191">
        <f>IF(AC565=1,($C564-Z566)/(Z565-Z566),IF(AC565=2,($C564-Z565)/(Z564-Z565),IF(AC565=3,($C564-Z564)/(Z563-Z564),0)))</f>
        <v>0</v>
      </c>
      <c r="AE566">
        <v>1756</v>
      </c>
      <c r="AF566">
        <v>1155</v>
      </c>
      <c r="AG566">
        <f>AE566-AF566</f>
        <v>601</v>
      </c>
      <c r="AH566" s="23">
        <f>AG566/AE566*100</f>
        <v>34.225512528473807</v>
      </c>
      <c r="AI566">
        <f>AF566*24</f>
        <v>27720</v>
      </c>
      <c r="AL566" s="23"/>
    </row>
    <row r="567" spans="1:40" x14ac:dyDescent="0.25">
      <c r="A567" s="186"/>
      <c r="B567" s="251">
        <v>13</v>
      </c>
      <c r="C567" s="25"/>
      <c r="D567" s="31">
        <f>IF(D568&gt;V$5,(1-(D568-V$5)/(Z$5-V$5))*(Y567-AC567)+AC567,IF(D568&gt;R$5,(1-(D568-R$5)/(V$5-R$5))*(U567-Y567)+Y567,IF(D568&gt;N$5,(1-(D568-N$5)/(R$5-N$5))*(Q567-U567)+U567,IF(D568&gt;J$5,(1-(D568-J$5)/(N$5-J$5))*(M567-Q567)+Q567,IF(D568&gt;F$5,(1-(D568-F$5)/(J$5-F$5))*(I567-M567)+M567,I567)))))</f>
        <v>5.0644192267876331</v>
      </c>
      <c r="E567" s="27" t="s">
        <v>6</v>
      </c>
      <c r="F567" s="95">
        <f>(F$575-F$563)/3+F563</f>
        <v>17566.666666666668</v>
      </c>
      <c r="G567" s="143">
        <f>(G$575-G$563)/3+G563</f>
        <v>5.2833333333333332</v>
      </c>
      <c r="H567" s="193">
        <f t="shared" si="95"/>
        <v>3324.9211356466881</v>
      </c>
      <c r="I567" s="16">
        <f>IF(I569=0,G570,IF(I569=1,(G569-G570)*I570+G570,IF(I569=2,(G568-G569)*I570+G569,IF(I569=3,(G567-G568)*I570+G568,G567))))</f>
        <v>5.15</v>
      </c>
      <c r="J567" s="147">
        <f>(J$575-J$563)/3+J563</f>
        <v>17266.666666666668</v>
      </c>
      <c r="K567" s="143">
        <f>(K$575-K$563)/3+K563</f>
        <v>4.9333333333333336</v>
      </c>
      <c r="L567" s="193">
        <f t="shared" si="90"/>
        <v>3500</v>
      </c>
      <c r="M567" s="16">
        <f>IF(M569=0,K570,IF(M569=1,(K569-K570)*M570+K570,IF(M569=2,(K568-K569)*M570+K569,IF(M569=3,(K567-K568)*M570+K568,K567))))</f>
        <v>4.9666666666666668</v>
      </c>
      <c r="N567" s="147">
        <f>(N$575-N$563)/3+N563</f>
        <v>17033.333333333332</v>
      </c>
      <c r="O567" s="143">
        <f>(O$575-O$563)/3+O563</f>
        <v>4.55</v>
      </c>
      <c r="P567" s="193">
        <f t="shared" si="91"/>
        <v>3743.5897435897436</v>
      </c>
      <c r="Q567" s="16">
        <f>IF(Q569=0,O570,IF(Q569=1,(O569-O570)*Q570+O570,IF(Q569=2,(O568-O569)*Q570+O569,IF(Q569=3,(O567-O568)*Q570+O568,O567))))</f>
        <v>4.7833333333333332</v>
      </c>
      <c r="R567" s="147">
        <f>(R$575-R$563)/3+R563</f>
        <v>16833.333333333332</v>
      </c>
      <c r="S567" s="143">
        <f>(S$575-S$563)/3+S563</f>
        <v>4.3</v>
      </c>
      <c r="T567" s="203">
        <f t="shared" si="92"/>
        <v>3914.7286821705425</v>
      </c>
      <c r="U567" s="16">
        <f>IF(U569=0,S570,IF(U569=1,(S569-S570)*U570+S570,IF(U569=2,(S568-S569)*U570+S569,IF(U569=3,(S567-S568)*U570+S568,S567))))</f>
        <v>4.55</v>
      </c>
      <c r="V567" s="147">
        <f>(V$575-V$563)/3+V563</f>
        <v>16033.333333333334</v>
      </c>
      <c r="W567" s="143">
        <f>(W$575-W$563)/3+W563</f>
        <v>3.8000000000000003</v>
      </c>
      <c r="X567" s="203">
        <f t="shared" si="93"/>
        <v>4219.2982456140353</v>
      </c>
      <c r="Y567" s="16">
        <f>IF(Y569=0,W570,IF(Y569=1,(W569-W570)*Y570+W570,IF(Y569=2,(W568-W569)*Y570+W569,IF(Y569=3,(W567-W568)*Y570+W568,W567))))</f>
        <v>3.9166666666666665</v>
      </c>
      <c r="Z567" s="147">
        <f>(Z$575-Z$563)/3+Z563</f>
        <v>15200</v>
      </c>
      <c r="AA567" s="143">
        <f>(AA$575-AA$563)/3+AA563</f>
        <v>3.3000000000000003</v>
      </c>
      <c r="AB567" s="207">
        <f t="shared" si="94"/>
        <v>4606.060606060606</v>
      </c>
      <c r="AC567" s="67">
        <f>IF(AC569=0,AA570,IF(AC569=1,(AA569-AA570)*AC570+AA570,IF(AC569=2,(AA568-AA569)*AC570+AA569,IF(AC569=3,(AA567-AA568)*AC570+AA568,AA567))))</f>
        <v>3.2666666666666666</v>
      </c>
      <c r="AE567" s="23">
        <v>3.33</v>
      </c>
      <c r="AF567" s="23">
        <v>4.8899999999999997</v>
      </c>
      <c r="AG567" s="23">
        <f>AF567-AE567</f>
        <v>1.5599999999999996</v>
      </c>
      <c r="AH567" s="23">
        <f>AG567/AE567*100</f>
        <v>46.846846846846837</v>
      </c>
      <c r="AI567" s="23"/>
      <c r="AJ567" s="23"/>
      <c r="AK567" s="23"/>
      <c r="AL567" s="23"/>
    </row>
    <row r="568" spans="1:40" x14ac:dyDescent="0.25">
      <c r="A568" s="186"/>
      <c r="B568" s="252"/>
      <c r="C568" s="13">
        <f>C$1/(21-E$1)*(C$451-B567)</f>
        <v>2459.504132231405</v>
      </c>
      <c r="D568" s="32">
        <f>(C568/P$1)^(1/1.3)*50+C$451+$C$2/2+$N$2/100*5</f>
        <v>29.668042175220044</v>
      </c>
      <c r="E568" s="28" t="s">
        <v>22</v>
      </c>
      <c r="F568" s="5">
        <v>14000</v>
      </c>
      <c r="G568" s="140">
        <f>(G$576-G$564)/3+G564</f>
        <v>5.5</v>
      </c>
      <c r="H568" s="194">
        <f t="shared" si="95"/>
        <v>2545.4545454545455</v>
      </c>
      <c r="I568" s="76">
        <f>$C568/I567</f>
        <v>477.57361790901064</v>
      </c>
      <c r="J568" s="57">
        <v>14000</v>
      </c>
      <c r="K568" s="140">
        <f>(K$576-K$564)/3+K564</f>
        <v>5.1833333333333336</v>
      </c>
      <c r="L568" s="194">
        <f t="shared" si="90"/>
        <v>2700.9646302250803</v>
      </c>
      <c r="M568" s="76">
        <f>$C568/M567</f>
        <v>495.20217427477951</v>
      </c>
      <c r="N568" s="57">
        <v>14000</v>
      </c>
      <c r="O568" s="140">
        <f>(O$576-O$564)/3+O564</f>
        <v>4.8666666666666663</v>
      </c>
      <c r="P568" s="194">
        <f t="shared" si="91"/>
        <v>2876.7123287671234</v>
      </c>
      <c r="Q568" s="76">
        <f>$C568/Q567</f>
        <v>514.18204855011959</v>
      </c>
      <c r="R568" s="57">
        <v>14000</v>
      </c>
      <c r="S568" s="140">
        <f>(S$576-S$564)/3+S564</f>
        <v>4.55</v>
      </c>
      <c r="T568" s="201">
        <f t="shared" si="92"/>
        <v>3076.9230769230771</v>
      </c>
      <c r="U568" s="76">
        <f>$C568/U567</f>
        <v>540.55035873217696</v>
      </c>
      <c r="V568" s="57">
        <v>14000</v>
      </c>
      <c r="W568" s="140">
        <f>(W$576-W$564)/3+W564</f>
        <v>4.0999999999999996</v>
      </c>
      <c r="X568" s="201">
        <f t="shared" si="93"/>
        <v>3414.6341463414637</v>
      </c>
      <c r="Y568" s="76">
        <f>$C568/Y567</f>
        <v>627.95850184631615</v>
      </c>
      <c r="Z568" s="57">
        <v>14000</v>
      </c>
      <c r="AA568" s="140">
        <f>(AA$576-AA$564)/3+AA564</f>
        <v>3.6166666666666667</v>
      </c>
      <c r="AB568" s="209">
        <f t="shared" si="94"/>
        <v>3870.9677419354839</v>
      </c>
      <c r="AC568" s="76">
        <f>$C568/AC567</f>
        <v>752.90942823410364</v>
      </c>
      <c r="AE568">
        <v>37.9</v>
      </c>
      <c r="AL568" s="120">
        <f>C568</f>
        <v>2459.504132231405</v>
      </c>
      <c r="AM568" s="120">
        <f>AL564-AL568</f>
        <v>307.4380165289258</v>
      </c>
      <c r="AN568" s="23">
        <f>AM568/AL564*100</f>
        <v>11.111111111111116</v>
      </c>
    </row>
    <row r="569" spans="1:40" x14ac:dyDescent="0.25">
      <c r="A569" s="186"/>
      <c r="B569" s="252"/>
      <c r="C569" s="13"/>
      <c r="D569" s="39">
        <f>IF(AND(D568&lt;F$5,C568&lt;F570),C568/F570*100,IF(AND(D568&lt;J$5,C568&lt;J570),C568/(F570-((D568-F$5)/(J$5-F$5))*(F570-J570))*100,IF(AND(D568&lt;N$5,C568&lt;N570),C568/(J570-((D568-J$5)/(N$5-J$5))*(J570-N570))*100,IF(AND(D568&lt;R$5,C568&lt;R570),C568/(N570-((D568-N$5)/(R$5-N$5))*(N570-R570))*100,IF(AND(D568&lt;V$5,C572&lt;V570),C568/(R570-((D568-R$5)/(V$5-R$5))*(R570-V570))*100,100)))))</f>
        <v>37.851813005307093</v>
      </c>
      <c r="E569" s="28" t="s">
        <v>23</v>
      </c>
      <c r="F569" s="5">
        <v>11200</v>
      </c>
      <c r="G569" s="140">
        <f>(G$577-G$565)/3+G565</f>
        <v>5.8999999999999995</v>
      </c>
      <c r="H569" s="194">
        <f t="shared" si="95"/>
        <v>1898.305084745763</v>
      </c>
      <c r="I569" s="190">
        <f>IF($C568&gt;F568,3,IF($C568&gt;F569,2,IF($C568&gt;F570,1,0)))</f>
        <v>0</v>
      </c>
      <c r="J569" s="57">
        <v>11200</v>
      </c>
      <c r="K569" s="140">
        <f>(K$577-K$565)/3+K565</f>
        <v>5.583333333333333</v>
      </c>
      <c r="L569" s="194">
        <f t="shared" si="90"/>
        <v>2005.9701492537315</v>
      </c>
      <c r="M569" s="190">
        <f>IF($C568&gt;J568,3,IF($C568&gt;J569,2,IF($C568&gt;J570,1,0)))</f>
        <v>0</v>
      </c>
      <c r="N569" s="57">
        <v>11200</v>
      </c>
      <c r="O569" s="140">
        <f>(O$577-O$565)/3+O565</f>
        <v>5.3166666666666664</v>
      </c>
      <c r="P569" s="194">
        <f t="shared" si="91"/>
        <v>2106.5830721003135</v>
      </c>
      <c r="Q569" s="190">
        <f>IF($C568&gt;N568,3,IF($C568&gt;N569,2,IF($C568&gt;N570,1,0)))</f>
        <v>0</v>
      </c>
      <c r="R569" s="57">
        <v>11200</v>
      </c>
      <c r="S569" s="140">
        <f>(S$577-S$565)/3+S565</f>
        <v>5.0166666666666666</v>
      </c>
      <c r="T569" s="201">
        <f t="shared" si="92"/>
        <v>2232.5581395348836</v>
      </c>
      <c r="U569" s="190">
        <f>IF($C568&gt;R568,3,IF($C568&gt;R569,2,IF($C568&gt;R570,1,0)))</f>
        <v>0</v>
      </c>
      <c r="V569" s="57">
        <v>11200</v>
      </c>
      <c r="W569" s="140">
        <f>(W$577-W$565)/3+W565</f>
        <v>4.416666666666667</v>
      </c>
      <c r="X569" s="201">
        <f t="shared" si="93"/>
        <v>2535.8490566037735</v>
      </c>
      <c r="Y569" s="190">
        <f>IF($C568&gt;V568,3,IF($C568&gt;V569,2,IF($C568&gt;V570,1,0)))</f>
        <v>0</v>
      </c>
      <c r="Z569" s="57">
        <v>11200</v>
      </c>
      <c r="AA569" s="140">
        <f>(AA$577-AA$565)/3+AA565</f>
        <v>3.8166666666666669</v>
      </c>
      <c r="AB569" s="209">
        <f t="shared" si="94"/>
        <v>2934.4978165938865</v>
      </c>
      <c r="AC569" s="189">
        <f>IF($C568&gt;Z568,3,IF($C568&gt;Z569,2,IF($C568&gt;Z570,1,0)))</f>
        <v>0</v>
      </c>
      <c r="AE569">
        <v>5841</v>
      </c>
      <c r="AL569" s="23"/>
    </row>
    <row r="570" spans="1:40" ht="15.75" thickBot="1" x14ac:dyDescent="0.3">
      <c r="A570" s="186"/>
      <c r="B570" s="253"/>
      <c r="C570" s="14"/>
      <c r="D570" s="33">
        <f>C568/D567</f>
        <v>485.64386597818668</v>
      </c>
      <c r="E570" s="29" t="s">
        <v>7</v>
      </c>
      <c r="F570" s="158">
        <f>(F$578-F$566)/3+F566</f>
        <v>6700</v>
      </c>
      <c r="G570" s="144">
        <f>(G$578-G$566)/3+G566</f>
        <v>5.15</v>
      </c>
      <c r="H570" s="195">
        <f t="shared" si="95"/>
        <v>1300.9708737864078</v>
      </c>
      <c r="I570" s="191">
        <f>IF(I569=1,($C568-F570)/(F569-F570),IF(I569=2,($C568-F569)/(F568-F569),IF(I569=3,($C568-F568)/(F567-F568),0)))</f>
        <v>0</v>
      </c>
      <c r="J570" s="148">
        <f>(J$578-J$566)/3+J566</f>
        <v>6266.666666666667</v>
      </c>
      <c r="K570" s="144">
        <f>(K$578-K$566)/3+K566</f>
        <v>4.9666666666666668</v>
      </c>
      <c r="L570" s="195">
        <f t="shared" si="90"/>
        <v>1261.744966442953</v>
      </c>
      <c r="M570" s="191">
        <f>IF(M569=1,($C568-J570)/(J569-J570),IF(M569=2,($C568-J569)/(J568-J569),IF(M569=3,($C568-J568)/(J567-J568),0)))</f>
        <v>0</v>
      </c>
      <c r="N570" s="148">
        <f>(N$578-N$566)/3+N566</f>
        <v>5833.333333333333</v>
      </c>
      <c r="O570" s="144">
        <f>(O$578-O$566)/3+O566</f>
        <v>4.7833333333333332</v>
      </c>
      <c r="P570" s="195">
        <f t="shared" si="91"/>
        <v>1219.5121951219512</v>
      </c>
      <c r="Q570" s="191">
        <f>IF(Q569=1,($C568-N570)/(N569-N570),IF(Q569=2,($C568-N569)/(N568-N569),IF(Q569=3,($C568-N568)/(N567-N568),0)))</f>
        <v>0</v>
      </c>
      <c r="R570" s="148">
        <f>(R$578-R$566)/3+R566</f>
        <v>5400</v>
      </c>
      <c r="S570" s="144">
        <f>(S$578-S$566)/3+S566</f>
        <v>4.55</v>
      </c>
      <c r="T570" s="204">
        <f t="shared" si="92"/>
        <v>1186.8131868131868</v>
      </c>
      <c r="U570" s="191">
        <f>IF(U569=1,($C568-R570)/(R569-R570),IF(U569=2,($C568-R569)/(R568-R569),IF(U569=3,($C568-R568)/(R567-R568),0)))</f>
        <v>0</v>
      </c>
      <c r="V570" s="148">
        <f>(V$578-V$566)/3+V566</f>
        <v>5233.333333333333</v>
      </c>
      <c r="W570" s="144">
        <f>(W$578-W$566)/3+W566</f>
        <v>3.9166666666666665</v>
      </c>
      <c r="X570" s="204">
        <f t="shared" si="93"/>
        <v>1336.1702127659573</v>
      </c>
      <c r="Y570" s="191">
        <f>IF(Y569=1,($C568-V570)/(V569-V570),IF(Y569=2,($C568-V569)/(V568-V569),IF(Y569=3,($C568-V568)/(V567-V568),0)))</f>
        <v>0</v>
      </c>
      <c r="Z570" s="148">
        <f>(Z$578-Z$566)/3+Z566</f>
        <v>5066.666666666667</v>
      </c>
      <c r="AA570" s="144">
        <f>(AA$578-AA$566)/3+AA566</f>
        <v>3.2666666666666666</v>
      </c>
      <c r="AB570" s="211">
        <f t="shared" si="94"/>
        <v>1551.0204081632655</v>
      </c>
      <c r="AC570" s="191">
        <f>IF(AC569=1,($C568-Z570)/(Z569-Z570),IF(AC569=2,($C568-Z569)/(Z568-Z569),IF(AC569=3,($C568-Z568)/(Z567-Z568),0)))</f>
        <v>0</v>
      </c>
      <c r="AE570">
        <v>1756</v>
      </c>
      <c r="AF570">
        <v>1132</v>
      </c>
      <c r="AG570">
        <f>AE570-AF570</f>
        <v>624</v>
      </c>
      <c r="AH570" s="23">
        <f>AG570/AE570*100</f>
        <v>35.535307517084277</v>
      </c>
      <c r="AI570">
        <f>AF570*24</f>
        <v>27168</v>
      </c>
      <c r="AL570" s="23"/>
    </row>
    <row r="571" spans="1:40" x14ac:dyDescent="0.25">
      <c r="A571" s="186"/>
      <c r="B571" s="251">
        <v>14</v>
      </c>
      <c r="C571" s="34"/>
      <c r="D571" s="31">
        <f>IF(D572&gt;V$5,(1-(D572-V$5)/(Z$5-V$5))*(Y571-AC571)+AC571,IF(D572&gt;R$5,(1-(D572-R$5)/(V$5-R$5))*(U571-Y571)+Y571,IF(D572&gt;N$5,(1-(D572-N$5)/(R$5-N$5))*(Q571-U571)+U571,IF(D572&gt;J$5,(1-(D572-J$5)/(N$5-J$5))*(M571-Q571)+Q571,IF(D572&gt;F$5,(1-(D572-F$5)/(J$5-F$5))*(I571-M571)+M571,I571)))))</f>
        <v>5.1054112577740369</v>
      </c>
      <c r="E571" s="27" t="s">
        <v>6</v>
      </c>
      <c r="F571" s="95">
        <f>(F$575-F$563)/3+F567</f>
        <v>18033.333333333336</v>
      </c>
      <c r="G571" s="143">
        <f>(G$575-G$563)/3+G567</f>
        <v>5.3166666666666664</v>
      </c>
      <c r="H571" s="193">
        <f t="shared" si="95"/>
        <v>3391.8495297805648</v>
      </c>
      <c r="I571" s="16">
        <f>IF(I573=0,G574,IF(I573=1,(G573-G574)*I574+G574,IF(I573=2,(G572-G573)*I574+G573,IF(I573=3,(G571-G572)*I574+G572,G571))))</f>
        <v>5.15</v>
      </c>
      <c r="J571" s="147">
        <f>(J$575-J$563)/3+J567</f>
        <v>17733.333333333336</v>
      </c>
      <c r="K571" s="143">
        <f>(K$575-K$563)/3+K567</f>
        <v>4.9666666666666668</v>
      </c>
      <c r="L571" s="193">
        <f t="shared" si="90"/>
        <v>3570.4697986577185</v>
      </c>
      <c r="M571" s="16">
        <f>IF(M573=0,K574,IF(M573=1,(K573-K574)*M574+K574,IF(M573=2,(K572-K573)*M574+K573,IF(M573=3,(K571-K572)*M574+K572,K571))))</f>
        <v>5.0333333333333332</v>
      </c>
      <c r="N571" s="147">
        <f>(N$575-N$563)/3+N567</f>
        <v>17466.666666666664</v>
      </c>
      <c r="O571" s="143">
        <f>(O$575-O$563)/3+O567</f>
        <v>4.6499999999999995</v>
      </c>
      <c r="P571" s="193">
        <f t="shared" si="91"/>
        <v>3756.2724014336918</v>
      </c>
      <c r="Q571" s="16">
        <f>IF(Q573=0,O574,IF(Q573=1,(O573-O574)*Q574+O574,IF(Q573=2,(O572-O573)*Q574+O573,IF(Q573=3,(O571-O572)*Q574+O572,O571))))</f>
        <v>4.9166666666666661</v>
      </c>
      <c r="R571" s="147">
        <f>(R$575-R$563)/3+R567</f>
        <v>17266.666666666664</v>
      </c>
      <c r="S571" s="143">
        <f>(S$575-S$563)/3+S567</f>
        <v>4.3999999999999995</v>
      </c>
      <c r="T571" s="203">
        <f t="shared" si="92"/>
        <v>3924.242424242424</v>
      </c>
      <c r="U571" s="16">
        <f>IF(U573=0,S574,IF(U573=1,(S573-S574)*U574+S574,IF(U573=2,(S572-S573)*U574+S573,IF(U573=3,(S571-S572)*U574+S572,S571))))</f>
        <v>4.75</v>
      </c>
      <c r="V571" s="147">
        <f>(V$575-V$563)/3+V567</f>
        <v>16466.666666666668</v>
      </c>
      <c r="W571" s="143">
        <f>(W$575-W$563)/3+W567</f>
        <v>3.9000000000000004</v>
      </c>
      <c r="X571" s="203">
        <f t="shared" si="93"/>
        <v>4222.2222222222217</v>
      </c>
      <c r="Y571" s="16">
        <f>IF(Y573=0,W574,IF(Y573=1,(W573-W574)*Y574+W574,IF(Y573=2,(W572-W573)*Y574+W573,IF(Y573=3,(W571-W572)*Y574+W572,W571))))</f>
        <v>4.1333333333333329</v>
      </c>
      <c r="Z571" s="147">
        <f>(Z$575-Z$563)/3+Z567</f>
        <v>15600</v>
      </c>
      <c r="AA571" s="143">
        <f>(AA$575-AA$563)/3+AA567</f>
        <v>3.4000000000000004</v>
      </c>
      <c r="AB571" s="207">
        <f t="shared" si="94"/>
        <v>4588.2352941176468</v>
      </c>
      <c r="AC571" s="67">
        <f>IF(AC573=0,AA574,IF(AC573=1,(AA573-AA574)*AC574+AA574,IF(AC573=2,(AA572-AA573)*AC574+AA573,IF(AC573=3,(AA571-AA572)*AC574+AA572,AA571))))</f>
        <v>3.4833333333333334</v>
      </c>
      <c r="AE571" s="23"/>
      <c r="AF571" s="23"/>
      <c r="AG571" s="23"/>
      <c r="AH571" s="23"/>
      <c r="AI571" s="23"/>
      <c r="AJ571" s="23"/>
      <c r="AK571" s="23"/>
      <c r="AL571" s="23"/>
    </row>
    <row r="572" spans="1:40" x14ac:dyDescent="0.25">
      <c r="A572" s="186"/>
      <c r="B572" s="252"/>
      <c r="C572" s="13">
        <f>C$1/(21-E$1)*(C$451-B571)</f>
        <v>2152.0661157024792</v>
      </c>
      <c r="D572" s="32">
        <f>(C572/P$1)^(1/1.3)*50+C$451+$C$2/2+$N$2/100*5</f>
        <v>28.821892190796866</v>
      </c>
      <c r="E572" s="28" t="s">
        <v>22</v>
      </c>
      <c r="F572" s="5">
        <v>14000</v>
      </c>
      <c r="G572" s="140">
        <f>(G$576-G$564)/3+G568</f>
        <v>5.5</v>
      </c>
      <c r="H572" s="194">
        <f t="shared" si="95"/>
        <v>2545.4545454545455</v>
      </c>
      <c r="I572" s="76">
        <f>$C572/I571</f>
        <v>417.87691567038428</v>
      </c>
      <c r="J572" s="57">
        <v>14000</v>
      </c>
      <c r="K572" s="140">
        <f>(K$576-K$564)/3+K568</f>
        <v>5.2166666666666668</v>
      </c>
      <c r="L572" s="194">
        <f t="shared" si="90"/>
        <v>2683.7060702875397</v>
      </c>
      <c r="M572" s="76">
        <f>$C572/M571</f>
        <v>427.56280444420116</v>
      </c>
      <c r="N572" s="57">
        <v>14000</v>
      </c>
      <c r="O572" s="140">
        <f>(O$576-O$564)/3+O568</f>
        <v>4.9333333333333327</v>
      </c>
      <c r="P572" s="194">
        <f t="shared" si="91"/>
        <v>2837.8378378378384</v>
      </c>
      <c r="Q572" s="76">
        <f>$C572/Q571</f>
        <v>437.70836251575855</v>
      </c>
      <c r="R572" s="57">
        <v>14000</v>
      </c>
      <c r="S572" s="140">
        <f>(S$576-S$564)/3+S568</f>
        <v>4.6499999999999995</v>
      </c>
      <c r="T572" s="201">
        <f t="shared" si="92"/>
        <v>3010.7526881720432</v>
      </c>
      <c r="U572" s="76">
        <f>$C572/U571</f>
        <v>453.06655067420616</v>
      </c>
      <c r="V572" s="57">
        <v>14000</v>
      </c>
      <c r="W572" s="140">
        <f>(W$576-W$564)/3+W568</f>
        <v>4.1999999999999993</v>
      </c>
      <c r="X572" s="201">
        <f t="shared" si="93"/>
        <v>3333.3333333333339</v>
      </c>
      <c r="Y572" s="76">
        <f>$C572/Y571</f>
        <v>520.6611570247934</v>
      </c>
      <c r="Z572" s="57">
        <v>14000</v>
      </c>
      <c r="AA572" s="140">
        <f>(AA$576-AA$564)/3+AA568</f>
        <v>3.7333333333333334</v>
      </c>
      <c r="AB572" s="209">
        <f t="shared" si="94"/>
        <v>3750</v>
      </c>
      <c r="AC572" s="76">
        <f>$C572/AC571</f>
        <v>617.81802364664475</v>
      </c>
      <c r="AL572" s="120">
        <f>C572</f>
        <v>2152.0661157024792</v>
      </c>
      <c r="AM572" s="120">
        <f>AL568-AL572</f>
        <v>307.4380165289258</v>
      </c>
      <c r="AN572" s="23">
        <f>AM572/AL568*100</f>
        <v>12.500000000000005</v>
      </c>
    </row>
    <row r="573" spans="1:40" x14ac:dyDescent="0.25">
      <c r="A573" s="186"/>
      <c r="B573" s="252"/>
      <c r="C573" s="13"/>
      <c r="D573" s="39">
        <f>IF(AND(D572&lt;F$5,C572&lt;F574),C572/F574*100,IF(AND(D572&lt;J$5,C572&lt;J574),C572/(F574-((D572-F$5)/(J$5-F$5))*(F574-J574))*100,IF(AND(D572&lt;N$5,C572&lt;N574),C572/(J574-((D572-J$5)/(N$5-J$5))*(J574-N574))*100,IF(AND(D572&lt;R$5,C572&lt;R574),C572/(N574-((D572-N$5)/(R$5-N$5))*(N574-R574))*100,IF(AND(D572&lt;V$5,C576&lt;V574),C572/(R574-((D572-R$5)/(V$5-R$5))*(R574-V574))*100,100)))))</f>
        <v>32.50047541956846</v>
      </c>
      <c r="E573" s="28" t="s">
        <v>23</v>
      </c>
      <c r="F573" s="5">
        <v>11200</v>
      </c>
      <c r="G573" s="140">
        <f>(G$577-G$565)/3+G569</f>
        <v>5.9499999999999993</v>
      </c>
      <c r="H573" s="194">
        <f t="shared" si="95"/>
        <v>1882.3529411764707</v>
      </c>
      <c r="I573" s="190">
        <f>IF($C572&gt;F572,3,IF($C572&gt;F573,2,IF($C572&gt;F574,1,0)))</f>
        <v>0</v>
      </c>
      <c r="J573" s="57">
        <v>11200</v>
      </c>
      <c r="K573" s="140">
        <f>(K$577-K$565)/3+K569</f>
        <v>5.6166666666666663</v>
      </c>
      <c r="L573" s="194">
        <f t="shared" si="90"/>
        <v>1994.06528189911</v>
      </c>
      <c r="M573" s="190">
        <f>IF($C572&gt;J572,3,IF($C572&gt;J573,2,IF($C572&gt;J574,1,0)))</f>
        <v>0</v>
      </c>
      <c r="N573" s="57">
        <v>11200</v>
      </c>
      <c r="O573" s="140">
        <f>(O$577-O$565)/3+O569</f>
        <v>5.3833333333333329</v>
      </c>
      <c r="P573" s="194">
        <f t="shared" si="91"/>
        <v>2080.4953560371519</v>
      </c>
      <c r="Q573" s="190">
        <f>IF($C572&gt;N572,3,IF($C572&gt;N573,2,IF($C572&gt;N574,1,0)))</f>
        <v>0</v>
      </c>
      <c r="R573" s="57">
        <v>11200</v>
      </c>
      <c r="S573" s="140">
        <f>(S$577-S$565)/3+S569</f>
        <v>5.1333333333333329</v>
      </c>
      <c r="T573" s="201">
        <f t="shared" si="92"/>
        <v>2181.818181818182</v>
      </c>
      <c r="U573" s="190">
        <f>IF($C572&gt;R572,3,IF($C572&gt;R573,2,IF($C572&gt;R574,1,0)))</f>
        <v>0</v>
      </c>
      <c r="V573" s="57">
        <v>11200</v>
      </c>
      <c r="W573" s="140">
        <f>(W$577-W$565)/3+W569</f>
        <v>4.5333333333333341</v>
      </c>
      <c r="X573" s="201">
        <f t="shared" si="93"/>
        <v>2470.5882352941171</v>
      </c>
      <c r="Y573" s="190">
        <f>IF($C572&gt;V572,3,IF($C572&gt;V573,2,IF($C572&gt;V574,1,0)))</f>
        <v>0</v>
      </c>
      <c r="Z573" s="57">
        <v>11200</v>
      </c>
      <c r="AA573" s="140">
        <f>(AA$577-AA$565)/3+AA569</f>
        <v>3.9333333333333336</v>
      </c>
      <c r="AB573" s="209">
        <f t="shared" si="94"/>
        <v>2847.4576271186438</v>
      </c>
      <c r="AC573" s="189">
        <f>IF($C572&gt;Z572,3,IF($C572&gt;Z573,2,IF($C572&gt;Z574,1,0)))</f>
        <v>0</v>
      </c>
      <c r="AL573" s="23"/>
    </row>
    <row r="574" spans="1:40" ht="15.75" thickBot="1" x14ac:dyDescent="0.3">
      <c r="A574" s="186"/>
      <c r="B574" s="253"/>
      <c r="C574" s="35"/>
      <c r="D574" s="33">
        <f>C572/D571</f>
        <v>421.52649552482512</v>
      </c>
      <c r="E574" s="29" t="s">
        <v>7</v>
      </c>
      <c r="F574" s="158">
        <f>(F$578-F$566)/3+F570</f>
        <v>6800</v>
      </c>
      <c r="G574" s="144">
        <f>(G$578-G$566)/3+G570</f>
        <v>5.15</v>
      </c>
      <c r="H574" s="195">
        <f t="shared" si="95"/>
        <v>1320.3883495145631</v>
      </c>
      <c r="I574" s="191">
        <f>IF(I573=1,($C572-F574)/(F573-F574),IF(I573=2,($C572-F573)/(F572-F573),IF(I573=3,($C572-F572)/(F571-F572),0)))</f>
        <v>0</v>
      </c>
      <c r="J574" s="148">
        <f>(J$578-J$566)/3+J570</f>
        <v>6333.3333333333339</v>
      </c>
      <c r="K574" s="144">
        <f>(K$578-K$566)/3+K570</f>
        <v>5.0333333333333332</v>
      </c>
      <c r="L574" s="195">
        <f t="shared" si="90"/>
        <v>1258.2781456953644</v>
      </c>
      <c r="M574" s="191">
        <f>IF(M573=1,($C572-J574)/(J573-J574),IF(M573=2,($C572-J573)/(J572-J573),IF(M573=3,($C572-J572)/(J571-J572),0)))</f>
        <v>0</v>
      </c>
      <c r="N574" s="148">
        <f>(N$578-N$566)/3+N570</f>
        <v>5866.6666666666661</v>
      </c>
      <c r="O574" s="144">
        <f>(O$578-O$566)/3+O570</f>
        <v>4.9166666666666661</v>
      </c>
      <c r="P574" s="195">
        <f t="shared" si="91"/>
        <v>1193.2203389830509</v>
      </c>
      <c r="Q574" s="191">
        <f>IF(Q573=1,($C572-N574)/(N573-N574),IF(Q573=2,($C572-N573)/(N572-N573),IF(Q573=3,($C572-N572)/(N571-N572),0)))</f>
        <v>0</v>
      </c>
      <c r="R574" s="148">
        <f>(R$578-R$566)/3+R570</f>
        <v>5400</v>
      </c>
      <c r="S574" s="144">
        <f>(S$578-S$566)/3+S570</f>
        <v>4.75</v>
      </c>
      <c r="T574" s="204">
        <f t="shared" si="92"/>
        <v>1136.8421052631579</v>
      </c>
      <c r="U574" s="191">
        <f>IF(U573=1,($C572-R574)/(R573-R574),IF(U573=2,($C572-R573)/(R572-R573),IF(U573=3,($C572-R572)/(R571-R572),0)))</f>
        <v>0</v>
      </c>
      <c r="V574" s="148">
        <f>(V$578-V$566)/3+V570</f>
        <v>5266.6666666666661</v>
      </c>
      <c r="W574" s="144">
        <f>(W$578-W$566)/3+W570</f>
        <v>4.1333333333333329</v>
      </c>
      <c r="X574" s="204">
        <f t="shared" si="93"/>
        <v>1274.1935483870968</v>
      </c>
      <c r="Y574" s="191">
        <f>IF(Y573=1,($C572-V574)/(V573-V574),IF(Y573=2,($C572-V573)/(V572-V573),IF(Y573=3,($C572-V572)/(V571-V572),0)))</f>
        <v>0</v>
      </c>
      <c r="Z574" s="148">
        <f>(Z$578-Z$566)/3+Z570</f>
        <v>5133.3333333333339</v>
      </c>
      <c r="AA574" s="144">
        <f>(AA$578-AA$566)/3+AA570</f>
        <v>3.4833333333333334</v>
      </c>
      <c r="AB574" s="211">
        <f t="shared" si="94"/>
        <v>1473.6842105263158</v>
      </c>
      <c r="AC574" s="191">
        <f>IF(AC573=1,($C572-Z574)/(Z573-Z574),IF(AC573=2,($C572-Z573)/(Z572-Z573),IF(AC573=3,($C572-Z572)/(Z571-Z572),0)))</f>
        <v>0</v>
      </c>
      <c r="AL574" s="23"/>
    </row>
    <row r="575" spans="1:40" x14ac:dyDescent="0.25">
      <c r="A575" s="186"/>
      <c r="B575" s="251">
        <v>15</v>
      </c>
      <c r="C575" s="25"/>
      <c r="D575" s="31">
        <f>IF(D576&gt;V$5,(1-(D576-V$5)/(Z$5-V$5))*(Y575-AC575)+AC575,IF(D576&gt;R$5,(1-(D576-R$5)/(V$5-R$5))*(U575-Y575)+Y575,IF(D576&gt;N$5,(1-(D576-N$5)/(R$5-N$5))*(Q575-U575)+U575,IF(D576&gt;J$5,(1-(D576-J$5)/(N$5-J$5))*(M575-Q575)+Q575,IF(D576&gt;F$5,(1-(D576-F$5)/(J$5-F$5))*(I575-M575)+M575,I575)))))</f>
        <v>5.1352636405952587</v>
      </c>
      <c r="E575" s="27" t="s">
        <v>6</v>
      </c>
      <c r="F575" s="3">
        <v>18500</v>
      </c>
      <c r="G575" s="94">
        <v>5.35</v>
      </c>
      <c r="H575" s="193">
        <f t="shared" si="95"/>
        <v>3457.9439252336451</v>
      </c>
      <c r="I575" s="16">
        <f>IF(I577=0,G578,IF(I577=1,(G577-G578)*I578+G578,IF(I577=2,(G576-G577)*I578+G577,IF(I577=3,(G575-G576)*I578+G576,G575))))</f>
        <v>5.15</v>
      </c>
      <c r="J575" s="56">
        <v>18200</v>
      </c>
      <c r="K575" s="4">
        <v>5</v>
      </c>
      <c r="L575" s="193">
        <f t="shared" si="90"/>
        <v>3640</v>
      </c>
      <c r="M575" s="16">
        <f>IF(M577=0,K578,IF(M577=1,(K577-K578)*M578+K578,IF(M577=2,(K576-K577)*M578+K577,IF(M577=3,(K575-K576)*M578+K576,K575))))</f>
        <v>5.0999999999999996</v>
      </c>
      <c r="N575" s="56">
        <v>17900</v>
      </c>
      <c r="O575" s="4">
        <v>4.75</v>
      </c>
      <c r="P575" s="193">
        <f t="shared" si="91"/>
        <v>3768.4210526315787</v>
      </c>
      <c r="Q575" s="16">
        <f>IF(Q577=0,O578,IF(Q577=1,(O577-O578)*Q578+O578,IF(Q577=2,(O576-O577)*Q578+O577,IF(Q577=3,(O575-O576)*Q578+O576,O575))))</f>
        <v>5.05</v>
      </c>
      <c r="R575" s="56">
        <v>17700</v>
      </c>
      <c r="S575" s="4">
        <v>4.5</v>
      </c>
      <c r="T575" s="203">
        <f t="shared" si="92"/>
        <v>3933.3333333333335</v>
      </c>
      <c r="U575" s="16">
        <f>IF(U577=0,S578,IF(U577=1,(S577-S578)*U578+S578,IF(U577=2,(S576-S577)*U578+S577,IF(U577=3,(S575-S576)*U578+S576,S575))))</f>
        <v>4.95</v>
      </c>
      <c r="V575" s="56">
        <v>16900</v>
      </c>
      <c r="W575" s="4">
        <v>4</v>
      </c>
      <c r="X575" s="203">
        <f t="shared" si="93"/>
        <v>4225</v>
      </c>
      <c r="Y575" s="16">
        <f>IF(Y577=0,W578,IF(Y577=1,(W577-W578)*Y578+W578,IF(Y577=2,(W576-W577)*Y578+W577,IF(Y577=3,(W575-W576)*Y578+W576,W575))))</f>
        <v>4.3499999999999996</v>
      </c>
      <c r="Z575" s="56">
        <v>16000</v>
      </c>
      <c r="AA575" s="4">
        <v>3.5</v>
      </c>
      <c r="AB575" s="207">
        <f t="shared" si="94"/>
        <v>4571.4285714285716</v>
      </c>
      <c r="AC575" s="67">
        <f>IF(AC577=0,AA578,IF(AC577=1,(AA577-AA578)*AC578+AA578,IF(AC577=2,(AA576-AA577)*AC578+AA577,IF(AC577=3,(AA575-AA576)*AC578+AA576,AA575))))</f>
        <v>3.7</v>
      </c>
      <c r="AE575" s="23"/>
      <c r="AF575" s="23"/>
      <c r="AG575" s="23"/>
      <c r="AH575" s="23"/>
      <c r="AI575" s="23"/>
      <c r="AJ575" s="23"/>
      <c r="AK575" s="23"/>
      <c r="AL575" s="23"/>
    </row>
    <row r="576" spans="1:40" x14ac:dyDescent="0.25">
      <c r="A576" s="186"/>
      <c r="B576" s="252"/>
      <c r="C576" s="13">
        <f>C$1/(21-E$1)*(C$451-B575)</f>
        <v>1844.6280991735539</v>
      </c>
      <c r="D576" s="32">
        <f>(C576/P$1)^(1/1.3)*50+C$451+$C$2/2+$N$2/100*5</f>
        <v>27.947271880948328</v>
      </c>
      <c r="E576" s="28" t="s">
        <v>22</v>
      </c>
      <c r="F576" s="5">
        <v>14000</v>
      </c>
      <c r="G576" s="91">
        <v>5.5</v>
      </c>
      <c r="H576" s="194">
        <f t="shared" si="95"/>
        <v>2545.4545454545455</v>
      </c>
      <c r="I576" s="76">
        <f>$C576/I575</f>
        <v>358.18021343175803</v>
      </c>
      <c r="J576" s="57">
        <v>14000</v>
      </c>
      <c r="K576" s="6">
        <v>5.25</v>
      </c>
      <c r="L576" s="194">
        <f t="shared" si="90"/>
        <v>2666.6666666666665</v>
      </c>
      <c r="M576" s="76">
        <f>$C576/M575</f>
        <v>361.69178415167727</v>
      </c>
      <c r="N576" s="57">
        <v>14000</v>
      </c>
      <c r="O576" s="6">
        <v>5</v>
      </c>
      <c r="P576" s="194">
        <f t="shared" si="91"/>
        <v>2800</v>
      </c>
      <c r="Q576" s="76">
        <f>$C576/Q575</f>
        <v>365.27289092545624</v>
      </c>
      <c r="R576" s="57">
        <v>14000</v>
      </c>
      <c r="S576" s="6">
        <v>4.75</v>
      </c>
      <c r="T576" s="201">
        <f t="shared" si="92"/>
        <v>2947.3684210526317</v>
      </c>
      <c r="U576" s="76">
        <f>$C576/U575</f>
        <v>372.65214124718261</v>
      </c>
      <c r="V576" s="57">
        <v>14000</v>
      </c>
      <c r="W576" s="6">
        <v>4.3</v>
      </c>
      <c r="X576" s="201">
        <f t="shared" si="93"/>
        <v>3255.8139534883721</v>
      </c>
      <c r="Y576" s="76">
        <f>$C576/Y575</f>
        <v>424.05243659162164</v>
      </c>
      <c r="Z576" s="57">
        <v>14000</v>
      </c>
      <c r="AA576" s="6">
        <v>3.85</v>
      </c>
      <c r="AB576" s="209">
        <f t="shared" si="94"/>
        <v>3636.3636363636365</v>
      </c>
      <c r="AC576" s="76">
        <f>$C576/AC575</f>
        <v>498.54813491177129</v>
      </c>
      <c r="AL576" s="120">
        <f>C576</f>
        <v>1844.6280991735539</v>
      </c>
      <c r="AM576" s="120">
        <f>AL572-AL576</f>
        <v>307.43801652892535</v>
      </c>
      <c r="AN576" s="23">
        <f>AM576/AL572*100</f>
        <v>14.285714285714274</v>
      </c>
    </row>
    <row r="577" spans="1:40" x14ac:dyDescent="0.25">
      <c r="A577" s="186"/>
      <c r="B577" s="252"/>
      <c r="C577" s="13"/>
      <c r="D577" s="39">
        <f>IF(AND(D576&lt;F$5,C576&lt;F578),C576/F578*100,IF(AND(D576&lt;J$5,C576&lt;J578),C576/(F578-((D576-F$5)/(J$5-F$5))*(F578-J578))*100,IF(AND(D576&lt;N$5,C576&lt;N578),C576/(J578-((D576-J$5)/(N$5-J$5))*(J578-N578))*100,IF(AND(D576&lt;R$5,C576&lt;R578),C576/(N578-((D576-N$5)/(R$5-N$5))*(N578-R578))*100,IF(AND(D576&lt;V$5,C580&lt;V578),C576/(R578-((D576-R$5)/(V$5-R$5))*(R578-V578))*100,100)))))</f>
        <v>27.317154193989733</v>
      </c>
      <c r="E577" s="28" t="s">
        <v>23</v>
      </c>
      <c r="F577" s="5">
        <v>11200</v>
      </c>
      <c r="G577" s="91">
        <v>6</v>
      </c>
      <c r="H577" s="194">
        <f t="shared" si="95"/>
        <v>1866.6666666666667</v>
      </c>
      <c r="I577" s="190">
        <f>IF($C576&gt;F576,3,IF($C576&gt;F577,2,IF($C576&gt;F578,1,0)))</f>
        <v>0</v>
      </c>
      <c r="J577" s="57">
        <v>11200</v>
      </c>
      <c r="K577" s="6">
        <v>5.65</v>
      </c>
      <c r="L577" s="194">
        <f t="shared" si="90"/>
        <v>1982.3008849557521</v>
      </c>
      <c r="M577" s="190">
        <f>IF($C576&gt;J576,3,IF($C576&gt;J577,2,IF($C576&gt;J578,1,0)))</f>
        <v>0</v>
      </c>
      <c r="N577" s="57">
        <v>11200</v>
      </c>
      <c r="O577" s="6">
        <v>5.45</v>
      </c>
      <c r="P577" s="194">
        <f t="shared" si="91"/>
        <v>2055.0458715596328</v>
      </c>
      <c r="Q577" s="190">
        <f>IF($C576&gt;N576,3,IF($C576&gt;N577,2,IF($C576&gt;N578,1,0)))</f>
        <v>0</v>
      </c>
      <c r="R577" s="57">
        <v>11200</v>
      </c>
      <c r="S577" s="6">
        <v>5.25</v>
      </c>
      <c r="T577" s="201">
        <f t="shared" si="92"/>
        <v>2133.3333333333335</v>
      </c>
      <c r="U577" s="190">
        <f>IF($C576&gt;R576,3,IF($C576&gt;R577,2,IF($C576&gt;R578,1,0)))</f>
        <v>0</v>
      </c>
      <c r="V577" s="57">
        <v>11200</v>
      </c>
      <c r="W577" s="6">
        <v>4.6500000000000004</v>
      </c>
      <c r="X577" s="201">
        <f t="shared" si="93"/>
        <v>2408.6021505376343</v>
      </c>
      <c r="Y577" s="190">
        <f>IF($C576&gt;V576,3,IF($C576&gt;V577,2,IF($C576&gt;V578,1,0)))</f>
        <v>0</v>
      </c>
      <c r="Z577" s="57">
        <v>11200</v>
      </c>
      <c r="AA577" s="6">
        <v>4.05</v>
      </c>
      <c r="AB577" s="209">
        <f t="shared" si="94"/>
        <v>2765.4320987654323</v>
      </c>
      <c r="AC577" s="189">
        <f>IF($C576&gt;Z576,3,IF($C576&gt;Z577,2,IF($C576&gt;Z578,1,0)))</f>
        <v>0</v>
      </c>
      <c r="AL577" s="23"/>
    </row>
    <row r="578" spans="1:40" ht="15.75" thickBot="1" x14ac:dyDescent="0.3">
      <c r="A578" s="186"/>
      <c r="B578" s="253"/>
      <c r="C578" s="14"/>
      <c r="D578" s="33">
        <f>C576/D575</f>
        <v>359.20806180064636</v>
      </c>
      <c r="E578" s="29" t="s">
        <v>7</v>
      </c>
      <c r="F578" s="7">
        <v>6900</v>
      </c>
      <c r="G578" s="93">
        <v>5.15</v>
      </c>
      <c r="H578" s="195">
        <f t="shared" si="95"/>
        <v>1339.8058252427184</v>
      </c>
      <c r="I578" s="191">
        <f>IF(I577=1,($C576-F578)/(F577-F578),IF(I577=2,($C576-F577)/(F576-F577),IF(I577=3,($C576-F576)/(F575-F576),0)))</f>
        <v>0</v>
      </c>
      <c r="J578" s="58">
        <v>6400</v>
      </c>
      <c r="K578" s="8">
        <v>5.0999999999999996</v>
      </c>
      <c r="L578" s="195">
        <f t="shared" si="90"/>
        <v>1254.9019607843138</v>
      </c>
      <c r="M578" s="191">
        <f>IF(M577=1,($C576-J578)/(J577-J578),IF(M577=2,($C576-J577)/(J576-J577),IF(M577=3,($C576-J576)/(J575-J576),0)))</f>
        <v>0</v>
      </c>
      <c r="N578" s="58">
        <v>5900</v>
      </c>
      <c r="O578" s="8">
        <v>5.05</v>
      </c>
      <c r="P578" s="195">
        <f t="shared" si="91"/>
        <v>1168.3168316831684</v>
      </c>
      <c r="Q578" s="191">
        <f>IF(Q577=1,($C576-N578)/(N577-N578),IF(Q577=2,($C576-N577)/(N576-N577),IF(Q577=3,($C576-N576)/(N575-N576),0)))</f>
        <v>0</v>
      </c>
      <c r="R578" s="58">
        <v>5400</v>
      </c>
      <c r="S578" s="8">
        <v>4.95</v>
      </c>
      <c r="T578" s="204">
        <f t="shared" si="92"/>
        <v>1090.9090909090908</v>
      </c>
      <c r="U578" s="191">
        <f>IF(U577=1,($C576-R578)/(R577-R578),IF(U577=2,($C576-R577)/(R576-R577),IF(U577=3,($C576-R576)/(R575-R576),0)))</f>
        <v>0</v>
      </c>
      <c r="V578" s="58">
        <v>5300</v>
      </c>
      <c r="W578" s="8">
        <v>4.3499999999999996</v>
      </c>
      <c r="X578" s="204">
        <f t="shared" si="93"/>
        <v>1218.3908045977012</v>
      </c>
      <c r="Y578" s="191">
        <f>IF(Y577=1,($C576-V578)/(V577-V578),IF(Y577=2,($C576-V577)/(V576-V577),IF(Y577=3,($C576-V576)/(V575-V576),0)))</f>
        <v>0</v>
      </c>
      <c r="Z578" s="58">
        <v>5200</v>
      </c>
      <c r="AA578" s="8">
        <v>3.7</v>
      </c>
      <c r="AB578" s="211">
        <f t="shared" si="94"/>
        <v>1405.4054054054054</v>
      </c>
      <c r="AC578" s="191">
        <f>IF(AC577=1,($C576-Z578)/(Z577-Z578),IF(AC577=2,($C576-Z577)/(Z576-Z577),IF(AC577=3,($C576-Z576)/(Z575-Z576),0)))</f>
        <v>0</v>
      </c>
      <c r="AL578" s="23"/>
    </row>
    <row r="579" spans="1:40" x14ac:dyDescent="0.25">
      <c r="A579" s="186"/>
      <c r="B579" s="251">
        <v>16</v>
      </c>
      <c r="C579" s="34"/>
      <c r="D579" s="31">
        <f>IF(D580&gt;V$5,(1-(D580-V$5)/(Z$5-V$5))*(Y579-AC579)+AC579,IF(D580&gt;R$5,(1-(D580-R$5)/(V$5-R$5))*(U579-Y579)+Y579,IF(D580&gt;N$5,(1-(D580-N$5)/(R$5-N$5))*(Q579-U579)+U579,IF(D580&gt;J$5,(1-(D580-J$5)/(N$5-J$5))*(M579-Q579)+Q579,IF(D580&gt;F$5,(1-(D580-F$5)/(J$5-F$5))*(I579-M579)+M579,I579)))))</f>
        <v>6.6672663883148742</v>
      </c>
      <c r="E579" s="27" t="s">
        <v>6</v>
      </c>
      <c r="F579" s="95">
        <f>(F$595-F$575)/5+F575</f>
        <v>19020</v>
      </c>
      <c r="G579" s="143">
        <f>(G$595-G$575)/5+G575</f>
        <v>5.7299999999999995</v>
      </c>
      <c r="H579" s="193">
        <f t="shared" si="95"/>
        <v>3319.3717277486912</v>
      </c>
      <c r="I579" s="16">
        <f>IF(I581=0,G582,IF(I581=1,(G581-G582)*I582+G582,IF(I581=2,(G580-G581)*I582+G581,IF(I581=3,(G579-G580)*I582+G580,G579))))</f>
        <v>6.92</v>
      </c>
      <c r="J579" s="147">
        <f>(J$595-J$575)/5+J575</f>
        <v>18720</v>
      </c>
      <c r="K579" s="143">
        <f>(K$595-K$575)/5+K575</f>
        <v>5.3</v>
      </c>
      <c r="L579" s="193">
        <f t="shared" si="90"/>
        <v>3532.0754716981132</v>
      </c>
      <c r="M579" s="16">
        <f>IF(M581=0,K582,IF(M581=1,(K581-K582)*M582+K582,IF(M581=2,(K580-K581)*M582+K581,IF(M581=3,(K579-K580)*M582+K580,K579))))</f>
        <v>5.68</v>
      </c>
      <c r="N579" s="147">
        <f>(N$595-N$575)/5+N575</f>
        <v>18420</v>
      </c>
      <c r="O579" s="143">
        <f>(O$595-O$575)/5+O575</f>
        <v>4.95</v>
      </c>
      <c r="P579" s="193">
        <f t="shared" si="91"/>
        <v>3721.212121212121</v>
      </c>
      <c r="Q579" s="16">
        <f>IF(Q581=0,O582,IF(Q581=1,(O581-O582)*Q582+O582,IF(Q581=2,(O580-O581)*Q582+O581,IF(Q581=3,(O579-O580)*Q582+O580,O579))))</f>
        <v>5.37</v>
      </c>
      <c r="R579" s="147">
        <f>(R$595-R$575)/5+R575</f>
        <v>18200</v>
      </c>
      <c r="S579" s="143">
        <f>(S$595-S$575)/5+S575</f>
        <v>4.59</v>
      </c>
      <c r="T579" s="203">
        <f t="shared" si="92"/>
        <v>3965.1416122004357</v>
      </c>
      <c r="U579" s="16">
        <f>IF(U581=0,S582,IF(U581=1,(S581-S582)*U582+S582,IF(U581=2,(S580-S581)*U582+S581,IF(U581=3,(S579-S580)*U582+S580,S579))))</f>
        <v>5.0200000000000005</v>
      </c>
      <c r="V579" s="147">
        <f>(V$595-V$575)/5+V575</f>
        <v>17380</v>
      </c>
      <c r="W579" s="143">
        <f>(W$595-W$575)/5+W575</f>
        <v>4.08</v>
      </c>
      <c r="X579" s="203">
        <f t="shared" si="93"/>
        <v>4259.8039215686276</v>
      </c>
      <c r="Y579" s="16">
        <f>IF(Y581=0,W582,IF(Y581=1,(W581-W582)*Y582+W582,IF(Y581=2,(W580-W581)*Y582+W581,IF(Y581=3,(W579-W580)*Y582+W580,W579))))</f>
        <v>4.3599999999999994</v>
      </c>
      <c r="Z579" s="147">
        <f>(Z$595-Z$575)/5+Z575</f>
        <v>16460</v>
      </c>
      <c r="AA579" s="143">
        <f>(AA$595-AA$575)/5+AA575</f>
        <v>3.56</v>
      </c>
      <c r="AB579" s="207">
        <f t="shared" si="94"/>
        <v>4623.5955056179773</v>
      </c>
      <c r="AC579" s="67">
        <f>IF(AC581=0,AA582,IF(AC581=1,(AA581-AA582)*AC582+AA582,IF(AC581=2,(AA580-AA581)*AC582+AA581,IF(AC581=3,(AA579-AA580)*AC582+AA580,AA579))))</f>
        <v>3.6500000000000004</v>
      </c>
      <c r="AE579" s="23"/>
      <c r="AF579" s="23"/>
      <c r="AG579" s="23"/>
      <c r="AH579" s="23"/>
      <c r="AI579" s="23"/>
      <c r="AJ579" s="23"/>
      <c r="AK579" s="23"/>
      <c r="AL579" s="23"/>
    </row>
    <row r="580" spans="1:40" x14ac:dyDescent="0.25">
      <c r="A580" s="186"/>
      <c r="B580" s="252"/>
      <c r="C580" s="13">
        <f>C$1/(21-E$1)*(C$451-B579)</f>
        <v>1537.1900826446281</v>
      </c>
      <c r="D580" s="32">
        <f>(C580/P$1)^(1/1.3)*50+C$451+$C$2/2+$N$2/100*5</f>
        <v>27.038174287783274</v>
      </c>
      <c r="E580" s="28" t="s">
        <v>22</v>
      </c>
      <c r="F580" s="5">
        <v>14000</v>
      </c>
      <c r="G580" s="140">
        <f>(G$596-G$576)/5+G576</f>
        <v>5.93</v>
      </c>
      <c r="H580" s="194">
        <f t="shared" si="95"/>
        <v>2360.8768971332211</v>
      </c>
      <c r="I580" s="76">
        <f>$C580/I579</f>
        <v>222.13729517985956</v>
      </c>
      <c r="J580" s="57">
        <v>14000</v>
      </c>
      <c r="K580" s="140">
        <f>(K$596-K$576)/5+K576</f>
        <v>5.57</v>
      </c>
      <c r="L580" s="194">
        <f t="shared" si="90"/>
        <v>2513.4649910233393</v>
      </c>
      <c r="M580" s="76">
        <f>$C580/M579</f>
        <v>270.63205680363171</v>
      </c>
      <c r="N580" s="57">
        <v>14000</v>
      </c>
      <c r="O580" s="140">
        <f>(O$596-O$576)/5+O576</f>
        <v>5.21</v>
      </c>
      <c r="P580" s="194">
        <f t="shared" si="91"/>
        <v>2687.1401151631476</v>
      </c>
      <c r="Q580" s="76">
        <f>$C580/Q579</f>
        <v>286.25513643289162</v>
      </c>
      <c r="R580" s="57">
        <v>14000</v>
      </c>
      <c r="S580" s="140">
        <f>(S$596-S$576)/5+S576</f>
        <v>4.8499999999999996</v>
      </c>
      <c r="T580" s="201">
        <f t="shared" si="92"/>
        <v>2886.5979381443303</v>
      </c>
      <c r="U580" s="76">
        <f>$C580/U579</f>
        <v>306.21316387343188</v>
      </c>
      <c r="V580" s="57">
        <v>14000</v>
      </c>
      <c r="W580" s="140">
        <f>(W$596-W$576)/5+W576</f>
        <v>4.3899999999999997</v>
      </c>
      <c r="X580" s="201">
        <f t="shared" si="93"/>
        <v>3189.0660592255126</v>
      </c>
      <c r="Y580" s="76">
        <f>$C580/Y579</f>
        <v>352.56653271665789</v>
      </c>
      <c r="Z580" s="57">
        <v>14000</v>
      </c>
      <c r="AA580" s="140">
        <f>(AA$596-AA$576)/5+AA576</f>
        <v>3.92</v>
      </c>
      <c r="AB580" s="209">
        <f t="shared" si="94"/>
        <v>3571.4285714285716</v>
      </c>
      <c r="AC580" s="76">
        <f>$C580/AC579</f>
        <v>421.14796784784329</v>
      </c>
      <c r="AL580" s="120">
        <f>C580</f>
        <v>1537.1900826446281</v>
      </c>
      <c r="AM580" s="120">
        <f>AL576-AL580</f>
        <v>307.4380165289258</v>
      </c>
      <c r="AN580" s="23">
        <f>AM580/AL576*100</f>
        <v>16.666666666666675</v>
      </c>
    </row>
    <row r="581" spans="1:40" x14ac:dyDescent="0.25">
      <c r="A581" s="186"/>
      <c r="B581" s="252"/>
      <c r="C581" s="13"/>
      <c r="D581" s="39">
        <f>IF(AND(D580&lt;F$5,C580&lt;F582),C580/F582*100,IF(AND(D580&lt;J$5,C580&lt;J582),C580/(F582-((D580-F$5)/(J$5-F$5))*(F582-J582))*100,IF(AND(D580&lt;N$5,C580&lt;N582),C580/(J582-((D580-J$5)/(N$5-J$5))*(J582-N582))*100,IF(AND(D580&lt;R$5,C580&lt;R582),C580/(N582-((D580-N$5)/(R$5-N$5))*(N582-R582))*100,IF(AND(D580&lt;V$5,C584&lt;V582),C580/(R582-((D580-R$5)/(V$5-R$5))*(R582-V582))*100,100)))))</f>
        <v>22.362332592015154</v>
      </c>
      <c r="E581" s="28" t="s">
        <v>23</v>
      </c>
      <c r="F581" s="5">
        <v>11200</v>
      </c>
      <c r="G581" s="140">
        <f>(G$597-G$577)/5+G577</f>
        <v>6.42</v>
      </c>
      <c r="H581" s="194">
        <f t="shared" si="95"/>
        <v>1744.5482866043615</v>
      </c>
      <c r="I581" s="190">
        <f>IF($C580&gt;F580,3,IF($C580&gt;F581,2,IF($C580&gt;F582,1,0)))</f>
        <v>0</v>
      </c>
      <c r="J581" s="57">
        <v>11200</v>
      </c>
      <c r="K581" s="140">
        <f>(K$597-K$577)/5+K577</f>
        <v>5.99</v>
      </c>
      <c r="L581" s="194">
        <f t="shared" si="90"/>
        <v>1869.7829716193655</v>
      </c>
      <c r="M581" s="190">
        <f>IF($C580&gt;J580,3,IF($C580&gt;J581,2,IF($C580&gt;J582,1,0)))</f>
        <v>0</v>
      </c>
      <c r="N581" s="57">
        <v>11200</v>
      </c>
      <c r="O581" s="140">
        <f>(O$597-O$577)/5+O577</f>
        <v>5.68</v>
      </c>
      <c r="P581" s="194">
        <f t="shared" si="91"/>
        <v>1971.8309859154931</v>
      </c>
      <c r="Q581" s="190">
        <f>IF($C580&gt;N580,3,IF($C580&gt;N581,2,IF($C580&gt;N582,1,0)))</f>
        <v>0</v>
      </c>
      <c r="R581" s="57">
        <v>11200</v>
      </c>
      <c r="S581" s="140">
        <f>(S$597-S$577)/5+S577</f>
        <v>5.36</v>
      </c>
      <c r="T581" s="201">
        <f t="shared" si="92"/>
        <v>2089.5522388059699</v>
      </c>
      <c r="U581" s="190">
        <f>IF($C580&gt;R580,3,IF($C580&gt;R581,2,IF($C580&gt;R582,1,0)))</f>
        <v>0</v>
      </c>
      <c r="V581" s="57">
        <v>11200</v>
      </c>
      <c r="W581" s="140">
        <f>(W$597-W$577)/5+W577</f>
        <v>4.74</v>
      </c>
      <c r="X581" s="201">
        <f t="shared" si="93"/>
        <v>2362.8691983122362</v>
      </c>
      <c r="Y581" s="190">
        <f>IF($C580&gt;V580,3,IF($C580&gt;V581,2,IF($C580&gt;V582,1,0)))</f>
        <v>0</v>
      </c>
      <c r="Z581" s="57">
        <v>11200</v>
      </c>
      <c r="AA581" s="140">
        <f>(AA$597-AA$577)/5+AA577</f>
        <v>4.12</v>
      </c>
      <c r="AB581" s="209">
        <f t="shared" si="94"/>
        <v>2718.4466019417473</v>
      </c>
      <c r="AC581" s="189">
        <f>IF($C580&gt;Z580,3,IF($C580&gt;Z581,2,IF($C580&gt;Z582,1,0)))</f>
        <v>0</v>
      </c>
      <c r="AL581" s="23"/>
    </row>
    <row r="582" spans="1:40" ht="15.75" thickBot="1" x14ac:dyDescent="0.3">
      <c r="A582" s="186"/>
      <c r="B582" s="253"/>
      <c r="C582" s="35"/>
      <c r="D582" s="33">
        <f>C580/D579</f>
        <v>230.55777182365546</v>
      </c>
      <c r="E582" s="29" t="s">
        <v>7</v>
      </c>
      <c r="F582" s="158">
        <f>(F$598-F$578)/5+F578</f>
        <v>6980</v>
      </c>
      <c r="G582" s="144">
        <f>(G$598-G$578)/5+G578</f>
        <v>6.92</v>
      </c>
      <c r="H582" s="195">
        <f t="shared" si="95"/>
        <v>1008.6705202312139</v>
      </c>
      <c r="I582" s="191">
        <f>IF(I581=1,($C580-F582)/(F581-F582),IF(I581=2,($C580-F581)/(F580-F581),IF(I581=3,($C580-F580)/(F579-F580),0)))</f>
        <v>0</v>
      </c>
      <c r="J582" s="148">
        <f>(J$598-J$578)/5+J578</f>
        <v>6460</v>
      </c>
      <c r="K582" s="144">
        <f>(K$598-K$578)/5+K578</f>
        <v>5.68</v>
      </c>
      <c r="L582" s="195">
        <f t="shared" si="90"/>
        <v>1137.323943661972</v>
      </c>
      <c r="M582" s="191">
        <f>IF(M581=1,($C580-J582)/(J581-J582),IF(M581=2,($C580-J581)/(J580-J581),IF(M581=3,($C580-J580)/(J579-J580),0)))</f>
        <v>0</v>
      </c>
      <c r="N582" s="148">
        <f>(N$598-N$578)/5+N578</f>
        <v>6000</v>
      </c>
      <c r="O582" s="144">
        <f>(O$598-O$578)/5+O578</f>
        <v>5.37</v>
      </c>
      <c r="P582" s="195">
        <f t="shared" si="91"/>
        <v>1117.31843575419</v>
      </c>
      <c r="Q582" s="191">
        <f>IF(Q581=1,($C580-N582)/(N581-N582),IF(Q581=2,($C580-N581)/(N580-N581),IF(Q581=3,($C580-N580)/(N579-N580),0)))</f>
        <v>0</v>
      </c>
      <c r="R582" s="148">
        <f>(R$598-R$578)/5+R578</f>
        <v>5520</v>
      </c>
      <c r="S582" s="144">
        <f>(S$598-S$578)/5+S578</f>
        <v>5.0200000000000005</v>
      </c>
      <c r="T582" s="204">
        <f t="shared" si="92"/>
        <v>1099.6015936254978</v>
      </c>
      <c r="U582" s="191">
        <f>IF(U581=1,($C580-R582)/(R581-R582),IF(U581=2,($C580-R581)/(R580-R581),IF(U581=3,($C580-R580)/(R579-R580),0)))</f>
        <v>0</v>
      </c>
      <c r="V582" s="148">
        <f>(V$598-V$578)/5+V578</f>
        <v>5360</v>
      </c>
      <c r="W582" s="144">
        <f>(W$598-W$578)/5+W578</f>
        <v>4.3599999999999994</v>
      </c>
      <c r="X582" s="204">
        <f t="shared" si="93"/>
        <v>1229.3577981651379</v>
      </c>
      <c r="Y582" s="191">
        <f>IF(Y581=1,($C580-V582)/(V581-V582),IF(Y581=2,($C580-V581)/(V580-V581),IF(Y581=3,($C580-V580)/(V579-V580),0)))</f>
        <v>0</v>
      </c>
      <c r="Z582" s="148">
        <f>(Z$598-Z$578)/5+Z578</f>
        <v>5180</v>
      </c>
      <c r="AA582" s="144">
        <f>(AA$598-AA$578)/5+AA578</f>
        <v>3.6500000000000004</v>
      </c>
      <c r="AB582" s="211">
        <f t="shared" si="94"/>
        <v>1419.1780821917807</v>
      </c>
      <c r="AC582" s="191">
        <f>IF(AC581=1,($C580-Z582)/(Z581-Z582),IF(AC581=2,($C580-Z581)/(Z580-Z581),IF(AC581=3,($C580-Z580)/(Z579-Z580),0)))</f>
        <v>0</v>
      </c>
      <c r="AL582" s="23"/>
    </row>
    <row r="583" spans="1:40" x14ac:dyDescent="0.25">
      <c r="A583" s="186"/>
      <c r="B583" s="251">
        <v>17</v>
      </c>
      <c r="C583" s="25"/>
      <c r="D583" s="31">
        <f>IF(D584&gt;V$5,(1-(D584-V$5)/(Z$5-V$5))*(Y583-AC583)+AC583,IF(D584&gt;R$5,(1-(D584-R$5)/(V$5-R$5))*(U583-Y583)+Y583,IF(D584&gt;N$5,(1-(D584-N$5)/(R$5-N$5))*(Q583-U583)+U583,IF(D584&gt;J$5,(1-(D584-J$5)/(N$5-J$5))*(M583-Q583)+Q583,IF(D584&gt;F$5,(1-(D584-F$5)/(J$5-F$5))*(I583-M583)+M583,I583)))))</f>
        <v>8.4261500218698036</v>
      </c>
      <c r="E583" s="27" t="s">
        <v>6</v>
      </c>
      <c r="F583" s="95">
        <f>(F$595-F$575)/5+F579</f>
        <v>19540</v>
      </c>
      <c r="G583" s="143">
        <f>(G$595-G$575)/5+G579</f>
        <v>6.1099999999999994</v>
      </c>
      <c r="H583" s="193">
        <f t="shared" si="95"/>
        <v>3198.0360065466452</v>
      </c>
      <c r="I583" s="16">
        <f>IF(I585=0,G586,IF(I585=1,(G585-G586)*I586+G586,IF(I585=2,(G584-G585)*I586+G585,IF(I585=3,(G583-G584)*I586+G584,G583))))</f>
        <v>8.69</v>
      </c>
      <c r="J583" s="147">
        <f>(J$595-J$575)/5+J579</f>
        <v>19240</v>
      </c>
      <c r="K583" s="143">
        <f>(K$595-K$575)/5+K579</f>
        <v>5.6</v>
      </c>
      <c r="L583" s="193">
        <f t="shared" ref="L583:L598" si="96">J583/K583</f>
        <v>3435.7142857142858</v>
      </c>
      <c r="M583" s="16">
        <f>IF(M585=0,K586,IF(M585=1,(K585-K586)*M586+K586,IF(M585=2,(K584-K585)*M586+K585,IF(M585=3,(K583-K584)*M586+K584,K583))))</f>
        <v>6.26</v>
      </c>
      <c r="N583" s="147">
        <f>(N$595-N$575)/5+N579</f>
        <v>18940</v>
      </c>
      <c r="O583" s="143">
        <f>(O$595-O$575)/5+O579</f>
        <v>5.15</v>
      </c>
      <c r="P583" s="193">
        <f t="shared" ref="P583:P598" si="97">N583/O583</f>
        <v>3677.6699029126212</v>
      </c>
      <c r="Q583" s="16">
        <f>IF(Q585=0,O586,IF(Q585=1,(O585-O586)*Q586+O586,IF(Q585=2,(O584-O585)*Q586+O585,IF(Q585=3,(O583-O584)*Q586+O584,O583))))</f>
        <v>5.69</v>
      </c>
      <c r="R583" s="147">
        <f>(R$595-R$575)/5+R579</f>
        <v>18700</v>
      </c>
      <c r="S583" s="143">
        <f>(S$595-S$575)/5+S579</f>
        <v>4.68</v>
      </c>
      <c r="T583" s="203">
        <f t="shared" ref="T583:T598" si="98">R583/S583</f>
        <v>3995.7264957264961</v>
      </c>
      <c r="U583" s="16">
        <f>IF(U585=0,S586,IF(U585=1,(S585-S586)*U586+S586,IF(U585=2,(S584-S585)*U586+S585,IF(U585=3,(S583-S584)*U586+S584,S583))))</f>
        <v>5.0900000000000007</v>
      </c>
      <c r="V583" s="147">
        <f>(V$595-V$575)/5+V579</f>
        <v>17860</v>
      </c>
      <c r="W583" s="143">
        <f>(W$595-W$575)/5+W579</f>
        <v>4.16</v>
      </c>
      <c r="X583" s="203">
        <f t="shared" ref="X583:X598" si="99">V583/W583</f>
        <v>4293.2692307692305</v>
      </c>
      <c r="Y583" s="16">
        <f>IF(Y585=0,W586,IF(Y585=1,(W585-W586)*Y586+W586,IF(Y585=2,(W584-W585)*Y586+W585,IF(Y585=3,(W583-W584)*Y586+W584,W583))))</f>
        <v>4.3699999999999992</v>
      </c>
      <c r="Z583" s="147">
        <f>(Z$595-Z$575)/5+Z579</f>
        <v>16920</v>
      </c>
      <c r="AA583" s="143">
        <f>(AA$595-AA$575)/5+AA579</f>
        <v>3.62</v>
      </c>
      <c r="AB583" s="207">
        <f t="shared" ref="AB583:AB598" si="100">Z583/AA583</f>
        <v>4674.0331491712705</v>
      </c>
      <c r="AC583" s="67">
        <f>IF(AC585=0,AA586,IF(AC585=1,(AA585-AA586)*AC586+AA586,IF(AC585=2,(AA584-AA585)*AC586+AA585,IF(AC585=3,(AA583-AA584)*AC586+AA584,AA583))))</f>
        <v>3.6000000000000005</v>
      </c>
      <c r="AE583" s="23"/>
      <c r="AF583" s="23"/>
      <c r="AG583" s="23"/>
      <c r="AH583" s="23"/>
      <c r="AI583" s="23"/>
      <c r="AJ583" s="23"/>
      <c r="AK583" s="23"/>
      <c r="AL583" s="23"/>
    </row>
    <row r="584" spans="1:40" x14ac:dyDescent="0.25">
      <c r="A584" s="186"/>
      <c r="B584" s="252"/>
      <c r="C584" s="13">
        <f>C$1/(21-E$1)*(C$451-B583)</f>
        <v>1229.7520661157025</v>
      </c>
      <c r="D584" s="32">
        <f>(C584/P$1)^(1/1.3)*50+C$451+$C$2/2+$N$2/100*5</f>
        <v>26.085802379136609</v>
      </c>
      <c r="E584" s="28" t="s">
        <v>22</v>
      </c>
      <c r="F584" s="5">
        <v>14000</v>
      </c>
      <c r="G584" s="140">
        <f>(G$596-G$576)/5+G580</f>
        <v>6.3599999999999994</v>
      </c>
      <c r="H584" s="194">
        <f t="shared" si="95"/>
        <v>2201.2578616352203</v>
      </c>
      <c r="I584" s="76">
        <f>$C584/I583</f>
        <v>141.51347135968959</v>
      </c>
      <c r="J584" s="57">
        <v>14000</v>
      </c>
      <c r="K584" s="140">
        <f>(K$596-K$576)/5+K580</f>
        <v>5.8900000000000006</v>
      </c>
      <c r="L584" s="194">
        <f t="shared" si="96"/>
        <v>2376.9100169779285</v>
      </c>
      <c r="M584" s="76">
        <f>$C584/M583</f>
        <v>196.44601695139019</v>
      </c>
      <c r="N584" s="57">
        <v>14000</v>
      </c>
      <c r="O584" s="140">
        <f>(O$596-O$576)/5+O580</f>
        <v>5.42</v>
      </c>
      <c r="P584" s="194">
        <f t="shared" si="97"/>
        <v>2583.0258302583024</v>
      </c>
      <c r="Q584" s="76">
        <f>$C584/Q583</f>
        <v>216.12514342982467</v>
      </c>
      <c r="R584" s="57">
        <v>14000</v>
      </c>
      <c r="S584" s="140">
        <f>(S$596-S$576)/5+S580</f>
        <v>4.9499999999999993</v>
      </c>
      <c r="T584" s="201">
        <f t="shared" si="98"/>
        <v>2828.2828282828286</v>
      </c>
      <c r="U584" s="76">
        <f>$C584/U583</f>
        <v>241.60158469856628</v>
      </c>
      <c r="V584" s="57">
        <v>14000</v>
      </c>
      <c r="W584" s="140">
        <f>(W$596-W$576)/5+W580</f>
        <v>4.4799999999999995</v>
      </c>
      <c r="X584" s="201">
        <f t="shared" si="99"/>
        <v>3125.0000000000005</v>
      </c>
      <c r="Y584" s="76">
        <f>$C584/Y583</f>
        <v>281.40779544981757</v>
      </c>
      <c r="Z584" s="57">
        <v>14000</v>
      </c>
      <c r="AA584" s="140">
        <f>(AA$596-AA$576)/5+AA580</f>
        <v>3.9899999999999998</v>
      </c>
      <c r="AB584" s="209">
        <f t="shared" si="100"/>
        <v>3508.7719298245615</v>
      </c>
      <c r="AC584" s="76">
        <f>$C584/AC583</f>
        <v>341.59779614325066</v>
      </c>
      <c r="AL584" s="120">
        <f>C584</f>
        <v>1229.7520661157025</v>
      </c>
      <c r="AM584" s="120">
        <f>AL580-AL584</f>
        <v>307.43801652892557</v>
      </c>
      <c r="AN584" s="23">
        <f>AM584/AL580*100</f>
        <v>20</v>
      </c>
    </row>
    <row r="585" spans="1:40" x14ac:dyDescent="0.25">
      <c r="A585" s="186"/>
      <c r="B585" s="252"/>
      <c r="C585" s="13"/>
      <c r="D585" s="39">
        <f>IF(AND(D584&lt;F$5,C584&lt;F586),C584/F586*100,IF(AND(D584&lt;J$5,C584&lt;J586),C584/(F586-((D584-F$5)/(J$5-F$5))*(F586-J586))*100,IF(AND(D584&lt;N$5,C584&lt;N586),C584/(J586-((D584-J$5)/(N$5-J$5))*(J586-N586))*100,IF(AND(D584&lt;R$5,C584&lt;R586),C584/(N586-((D584-N$5)/(R$5-N$5))*(N586-R586))*100,IF(AND(D584&lt;V$5,C588&lt;V586),C584/(R586-((D584-R$5)/(V$5-R$5))*(R586-V586))*100,100)))))</f>
        <v>17.56445739539534</v>
      </c>
      <c r="E585" s="28" t="s">
        <v>23</v>
      </c>
      <c r="F585" s="5">
        <v>11200</v>
      </c>
      <c r="G585" s="140">
        <f>(G$597-G$577)/5+G581</f>
        <v>6.84</v>
      </c>
      <c r="H585" s="194">
        <f t="shared" si="95"/>
        <v>1637.4269005847952</v>
      </c>
      <c r="I585" s="190">
        <f>IF($C584&gt;F584,3,IF($C584&gt;F585,2,IF($C584&gt;F586,1,0)))</f>
        <v>0</v>
      </c>
      <c r="J585" s="57">
        <v>11200</v>
      </c>
      <c r="K585" s="140">
        <f>(K$597-K$577)/5+K581</f>
        <v>6.33</v>
      </c>
      <c r="L585" s="194">
        <f t="shared" si="96"/>
        <v>1769.3522906793048</v>
      </c>
      <c r="M585" s="190">
        <f>IF($C584&gt;J584,3,IF($C584&gt;J585,2,IF($C584&gt;J586,1,0)))</f>
        <v>0</v>
      </c>
      <c r="N585" s="57">
        <v>11200</v>
      </c>
      <c r="O585" s="140">
        <f>(O$597-O$577)/5+O581</f>
        <v>5.9099999999999993</v>
      </c>
      <c r="P585" s="194">
        <f t="shared" si="97"/>
        <v>1895.0930626057532</v>
      </c>
      <c r="Q585" s="190">
        <f>IF($C584&gt;N584,3,IF($C584&gt;N585,2,IF($C584&gt;N586,1,0)))</f>
        <v>0</v>
      </c>
      <c r="R585" s="57">
        <v>11200</v>
      </c>
      <c r="S585" s="140">
        <f>(S$597-S$577)/5+S581</f>
        <v>5.4700000000000006</v>
      </c>
      <c r="T585" s="201">
        <f t="shared" si="98"/>
        <v>2047.5319926873856</v>
      </c>
      <c r="U585" s="190">
        <f>IF($C584&gt;R584,3,IF($C584&gt;R585,2,IF($C584&gt;R586,1,0)))</f>
        <v>0</v>
      </c>
      <c r="V585" s="57">
        <v>11200</v>
      </c>
      <c r="W585" s="140">
        <f>(W$597-W$577)/5+W581</f>
        <v>4.83</v>
      </c>
      <c r="X585" s="201">
        <f t="shared" si="99"/>
        <v>2318.840579710145</v>
      </c>
      <c r="Y585" s="190">
        <f>IF($C584&gt;V584,3,IF($C584&gt;V585,2,IF($C584&gt;V586,1,0)))</f>
        <v>0</v>
      </c>
      <c r="Z585" s="57">
        <v>11200</v>
      </c>
      <c r="AA585" s="140">
        <f>(AA$597-AA$577)/5+AA581</f>
        <v>4.1900000000000004</v>
      </c>
      <c r="AB585" s="209">
        <f t="shared" si="100"/>
        <v>2673.0310262529829</v>
      </c>
      <c r="AC585" s="189">
        <f>IF($C584&gt;Z584,3,IF($C584&gt;Z585,2,IF($C584&gt;Z586,1,0)))</f>
        <v>0</v>
      </c>
      <c r="AL585" s="23"/>
    </row>
    <row r="586" spans="1:40" ht="15.75" thickBot="1" x14ac:dyDescent="0.3">
      <c r="A586" s="186"/>
      <c r="B586" s="253"/>
      <c r="C586" s="14"/>
      <c r="D586" s="33">
        <f>C584/D583</f>
        <v>145.9447153117284</v>
      </c>
      <c r="E586" s="29" t="s">
        <v>7</v>
      </c>
      <c r="F586" s="158">
        <f>(F$598-F$578)/5+F582</f>
        <v>7060</v>
      </c>
      <c r="G586" s="144">
        <f>(G$598-G$578)/5+G582</f>
        <v>8.69</v>
      </c>
      <c r="H586" s="195">
        <f t="shared" si="95"/>
        <v>812.42807825086311</v>
      </c>
      <c r="I586" s="191">
        <f>IF(I585=1,($C584-F586)/(F585-F586),IF(I585=2,($C584-F585)/(F584-F585),IF(I585=3,($C584-F584)/(F583-F584),0)))</f>
        <v>0</v>
      </c>
      <c r="J586" s="148">
        <f>(J$598-J$578)/5+J582</f>
        <v>6520</v>
      </c>
      <c r="K586" s="144">
        <f>(K$598-K$578)/5+K582</f>
        <v>6.26</v>
      </c>
      <c r="L586" s="195">
        <f t="shared" si="96"/>
        <v>1041.5335463258787</v>
      </c>
      <c r="M586" s="191">
        <f>IF(M585=1,($C584-J586)/(J585-J586),IF(M585=2,($C584-J585)/(J584-J585),IF(M585=3,($C584-J584)/(J583-J584),0)))</f>
        <v>0</v>
      </c>
      <c r="N586" s="148">
        <f>(N$598-N$578)/5+N582</f>
        <v>6100</v>
      </c>
      <c r="O586" s="144">
        <f>(O$598-O$578)/5+O582</f>
        <v>5.69</v>
      </c>
      <c r="P586" s="195">
        <f t="shared" si="97"/>
        <v>1072.0562390158173</v>
      </c>
      <c r="Q586" s="191">
        <f>IF(Q585=1,($C584-N586)/(N585-N586),IF(Q585=2,($C584-N585)/(N584-N585),IF(Q585=3,($C584-N584)/(N583-N584),0)))</f>
        <v>0</v>
      </c>
      <c r="R586" s="148">
        <f>(R$598-R$578)/5+R582</f>
        <v>5640</v>
      </c>
      <c r="S586" s="144">
        <f>(S$598-S$578)/5+S582</f>
        <v>5.0900000000000007</v>
      </c>
      <c r="T586" s="204">
        <f t="shared" si="98"/>
        <v>1108.0550098231824</v>
      </c>
      <c r="U586" s="191">
        <f>IF(U585=1,($C584-R586)/(R585-R586),IF(U585=2,($C584-R585)/(R584-R585),IF(U585=3,($C584-R584)/(R583-R584),0)))</f>
        <v>0</v>
      </c>
      <c r="V586" s="148">
        <f>(V$598-V$578)/5+V582</f>
        <v>5420</v>
      </c>
      <c r="W586" s="144">
        <f>(W$598-W$578)/5+W582</f>
        <v>4.3699999999999992</v>
      </c>
      <c r="X586" s="204">
        <f t="shared" si="99"/>
        <v>1240.2745995423343</v>
      </c>
      <c r="Y586" s="191">
        <f>IF(Y585=1,($C584-V586)/(V585-V586),IF(Y585=2,($C584-V585)/(V584-V585),IF(Y585=3,($C584-V584)/(V583-V584),0)))</f>
        <v>0</v>
      </c>
      <c r="Z586" s="148">
        <f>(Z$598-Z$578)/5+Z582</f>
        <v>5160</v>
      </c>
      <c r="AA586" s="144">
        <f>(AA$598-AA$578)/5+AA582</f>
        <v>3.6000000000000005</v>
      </c>
      <c r="AB586" s="211">
        <f t="shared" si="100"/>
        <v>1433.333333333333</v>
      </c>
      <c r="AC586" s="191">
        <f>IF(AC585=1,($C584-Z586)/(Z585-Z586),IF(AC585=2,($C584-Z585)/(Z584-Z585),IF(AC585=3,($C584-Z584)/(Z583-Z584),0)))</f>
        <v>0</v>
      </c>
      <c r="AL586" s="23"/>
    </row>
    <row r="587" spans="1:40" x14ac:dyDescent="0.25">
      <c r="A587" s="186"/>
      <c r="B587" s="251">
        <v>18</v>
      </c>
      <c r="C587" s="34"/>
      <c r="D587" s="31">
        <f>IF(D588&gt;V$5,(1-(D588-V$5)/(Z$5-V$5))*(Y587-AC587)+AC587,IF(D588&gt;R$5,(1-(D588-R$5)/(V$5-R$5))*(U587-Y587)+Y587,IF(D588&gt;N$5,(1-(D588-N$5)/(R$5-N$5))*(Q587-U587)+U587,IF(D588&gt;J$5,(1-(D588-J$5)/(N$5-J$5))*(M587-Q587)+Q587,IF(D588&gt;F$5,(1-(D588-F$5)/(J$5-F$5))*(I587-M587)+M587,I587)))))</f>
        <v>10.432424856847735</v>
      </c>
      <c r="E587" s="27" t="s">
        <v>6</v>
      </c>
      <c r="F587" s="95">
        <f>(F$595-F$575)/5+F583</f>
        <v>20060</v>
      </c>
      <c r="G587" s="143">
        <f>(G$595-G$575)/5+G583</f>
        <v>6.4899999999999993</v>
      </c>
      <c r="H587" s="193">
        <f t="shared" ref="H587:H598" si="101">F587/G587</f>
        <v>3090.9090909090914</v>
      </c>
      <c r="I587" s="16">
        <f>IF(I589=0,G590,IF(I589=1,(G589-G590)*I590+G590,IF(I589=2,(G588-G589)*I590+G589,IF(I589=3,(G587-G588)*I590+G588,G587))))</f>
        <v>10.459999999999999</v>
      </c>
      <c r="J587" s="147">
        <f>(J$595-J$575)/5+J583</f>
        <v>19760</v>
      </c>
      <c r="K587" s="143">
        <f>(K$595-K$575)/5+K583</f>
        <v>5.8999999999999995</v>
      </c>
      <c r="L587" s="193">
        <f t="shared" si="96"/>
        <v>3349.1525423728817</v>
      </c>
      <c r="M587" s="16">
        <f>IF(M589=0,K590,IF(M589=1,(K589-K590)*M590+K590,IF(M589=2,(K588-K589)*M590+K589,IF(M589=3,(K587-K588)*M590+K588,K587))))</f>
        <v>6.84</v>
      </c>
      <c r="N587" s="147">
        <f>(N$595-N$575)/5+N583</f>
        <v>19460</v>
      </c>
      <c r="O587" s="143">
        <f>(O$595-O$575)/5+O583</f>
        <v>5.3500000000000005</v>
      </c>
      <c r="P587" s="193">
        <f t="shared" si="97"/>
        <v>3637.3831775700933</v>
      </c>
      <c r="Q587" s="16">
        <f>IF(Q589=0,O590,IF(Q589=1,(O589-O590)*Q590+O590,IF(Q589=2,(O588-O589)*Q590+O589,IF(Q589=3,(O587-O588)*Q590+O588,O587))))</f>
        <v>6.0100000000000007</v>
      </c>
      <c r="R587" s="147">
        <f>(R$595-R$575)/5+R583</f>
        <v>19200</v>
      </c>
      <c r="S587" s="143">
        <f>(S$595-S$575)/5+S583</f>
        <v>4.7699999999999996</v>
      </c>
      <c r="T587" s="203">
        <f t="shared" si="98"/>
        <v>4025.1572327044028</v>
      </c>
      <c r="U587" s="16">
        <f>IF(U589=0,S590,IF(U589=1,(S589-S590)*U590+S590,IF(U589=2,(S588-S589)*U590+S589,IF(U589=3,(S587-S588)*U590+S588,S587))))</f>
        <v>5.160000000000001</v>
      </c>
      <c r="V587" s="147">
        <f>(V$595-V$575)/5+V583</f>
        <v>18340</v>
      </c>
      <c r="W587" s="143">
        <f>(W$595-W$575)/5+W583</f>
        <v>4.24</v>
      </c>
      <c r="X587" s="203">
        <f t="shared" si="99"/>
        <v>4325.4716981132069</v>
      </c>
      <c r="Y587" s="16">
        <f>IF(Y589=0,W590,IF(Y589=1,(W589-W590)*Y590+W590,IF(Y589=2,(W588-W589)*Y590+W589,IF(Y589=3,(W587-W588)*Y590+W588,W587))))</f>
        <v>4.379999999999999</v>
      </c>
      <c r="Z587" s="147">
        <f>(Z$595-Z$575)/5+Z583</f>
        <v>17380</v>
      </c>
      <c r="AA587" s="143">
        <f>(AA$595-AA$575)/5+AA583</f>
        <v>3.68</v>
      </c>
      <c r="AB587" s="207">
        <f t="shared" si="100"/>
        <v>4722.826086956522</v>
      </c>
      <c r="AC587" s="67">
        <f>IF(AC589=0,AA590,IF(AC589=1,(AA589-AA590)*AC590+AA590,IF(AC589=2,(AA588-AA589)*AC590+AA589,IF(AC589=3,(AA587-AA588)*AC590+AA588,AA587))))</f>
        <v>3.5500000000000007</v>
      </c>
      <c r="AE587" s="23"/>
      <c r="AF587" s="23"/>
      <c r="AG587" s="23"/>
      <c r="AH587" s="23"/>
      <c r="AI587" s="23"/>
      <c r="AJ587" s="23"/>
      <c r="AK587" s="23"/>
      <c r="AL587" s="23"/>
    </row>
    <row r="588" spans="1:40" x14ac:dyDescent="0.25">
      <c r="A588" s="186"/>
      <c r="B588" s="252"/>
      <c r="C588" s="13">
        <f>C$1/(21-E$1)*(C$451-B587)</f>
        <v>922.31404958677695</v>
      </c>
      <c r="D588" s="32">
        <f>(C588/P$1)^(1/1.3)*50+C$451+$C$2/2+$N$2/100*5</f>
        <v>25.076174428597415</v>
      </c>
      <c r="E588" s="28" t="s">
        <v>22</v>
      </c>
      <c r="F588" s="5">
        <v>14000</v>
      </c>
      <c r="G588" s="140">
        <f>(G$596-G$576)/5+G584</f>
        <v>6.7899999999999991</v>
      </c>
      <c r="H588" s="194">
        <f t="shared" si="101"/>
        <v>2061.855670103093</v>
      </c>
      <c r="I588" s="76">
        <f>$C588/I587</f>
        <v>88.17533934864025</v>
      </c>
      <c r="J588" s="57">
        <v>14000</v>
      </c>
      <c r="K588" s="140">
        <f>(K$596-K$576)/5+K584</f>
        <v>6.2100000000000009</v>
      </c>
      <c r="L588" s="194">
        <f t="shared" si="96"/>
        <v>2254.428341384863</v>
      </c>
      <c r="M588" s="76">
        <f>$C588/M587</f>
        <v>134.84123531970423</v>
      </c>
      <c r="N588" s="57">
        <v>14000</v>
      </c>
      <c r="O588" s="140">
        <f>(O$596-O$576)/5+O584</f>
        <v>5.63</v>
      </c>
      <c r="P588" s="194">
        <f t="shared" si="97"/>
        <v>2486.6785079928954</v>
      </c>
      <c r="Q588" s="76">
        <f>$C588/Q587</f>
        <v>153.46323620412261</v>
      </c>
      <c r="R588" s="57">
        <v>14000</v>
      </c>
      <c r="S588" s="140">
        <f>(S$596-S$576)/5+S584</f>
        <v>5.0499999999999989</v>
      </c>
      <c r="T588" s="201">
        <f t="shared" si="98"/>
        <v>2772.2772277227727</v>
      </c>
      <c r="U588" s="76">
        <f>$C588/U587</f>
        <v>178.74303286565441</v>
      </c>
      <c r="V588" s="57">
        <v>14000</v>
      </c>
      <c r="W588" s="140">
        <f>(W$596-W$576)/5+W584</f>
        <v>4.5699999999999994</v>
      </c>
      <c r="X588" s="201">
        <f t="shared" si="99"/>
        <v>3063.4573304157552</v>
      </c>
      <c r="Y588" s="76">
        <f>$C588/Y587</f>
        <v>210.57398392392173</v>
      </c>
      <c r="Z588" s="57">
        <v>14000</v>
      </c>
      <c r="AA588" s="140">
        <f>(AA$596-AA$576)/5+AA584</f>
        <v>4.0599999999999996</v>
      </c>
      <c r="AB588" s="209">
        <f t="shared" si="100"/>
        <v>3448.275862068966</v>
      </c>
      <c r="AC588" s="76">
        <f>$C588/AC587</f>
        <v>259.80677453148644</v>
      </c>
      <c r="AL588" s="120">
        <f>C588</f>
        <v>922.31404958677695</v>
      </c>
      <c r="AM588" s="120">
        <f>AL584-AL588</f>
        <v>307.43801652892557</v>
      </c>
      <c r="AN588" s="23">
        <f>AM588/AL584*100</f>
        <v>24.999999999999993</v>
      </c>
    </row>
    <row r="589" spans="1:40" x14ac:dyDescent="0.25">
      <c r="A589" s="186"/>
      <c r="B589" s="252"/>
      <c r="C589" s="13"/>
      <c r="D589" s="39">
        <f>IF(AND(D588&lt;F$5,C588&lt;F590),C588/F590*100,IF(AND(D588&lt;J$5,C588&lt;J590),C588/(F590-((D588-F$5)/(J$5-F$5))*(F590-J590))*100,IF(AND(D588&lt;N$5,C588&lt;N590),C588/(J590-((D588-J$5)/(N$5-J$5))*(J590-N590))*100,IF(AND(D588&lt;R$5,C588&lt;R590),C588/(N590-((D588-N$5)/(R$5-N$5))*(N590-R590))*100,IF(AND(D588&lt;V$5,C592&lt;V590),C588/(R590-((D588-R$5)/(V$5-R$5))*(R590-V590))*100,100)))))</f>
        <v>12.92528588650168</v>
      </c>
      <c r="E589" s="28" t="s">
        <v>23</v>
      </c>
      <c r="F589" s="5">
        <v>11200</v>
      </c>
      <c r="G589" s="140">
        <f>(G$597-G$577)/5+G585</f>
        <v>7.26</v>
      </c>
      <c r="H589" s="194">
        <f t="shared" si="101"/>
        <v>1542.6997245179064</v>
      </c>
      <c r="I589" s="190">
        <f>IF($C588&gt;F588,3,IF($C588&gt;F589,2,IF($C588&gt;F590,1,0)))</f>
        <v>0</v>
      </c>
      <c r="J589" s="57">
        <v>11200</v>
      </c>
      <c r="K589" s="140">
        <f>(K$597-K$577)/5+K585</f>
        <v>6.67</v>
      </c>
      <c r="L589" s="194">
        <f t="shared" si="96"/>
        <v>1679.1604197901049</v>
      </c>
      <c r="M589" s="190">
        <f>IF($C588&gt;J588,3,IF($C588&gt;J589,2,IF($C588&gt;J590,1,0)))</f>
        <v>0</v>
      </c>
      <c r="N589" s="57">
        <v>11200</v>
      </c>
      <c r="O589" s="140">
        <f>(O$597-O$577)/5+O585</f>
        <v>6.1399999999999988</v>
      </c>
      <c r="P589" s="194">
        <f t="shared" si="97"/>
        <v>1824.1042345276876</v>
      </c>
      <c r="Q589" s="190">
        <f>IF($C588&gt;N588,3,IF($C588&gt;N589,2,IF($C588&gt;N590,1,0)))</f>
        <v>0</v>
      </c>
      <c r="R589" s="57">
        <v>11200</v>
      </c>
      <c r="S589" s="140">
        <f>(S$597-S$577)/5+S585</f>
        <v>5.580000000000001</v>
      </c>
      <c r="T589" s="201">
        <f t="shared" si="98"/>
        <v>2007.1684587813616</v>
      </c>
      <c r="U589" s="190">
        <f>IF($C588&gt;R588,3,IF($C588&gt;R589,2,IF($C588&gt;R590,1,0)))</f>
        <v>0</v>
      </c>
      <c r="V589" s="57">
        <v>11200</v>
      </c>
      <c r="W589" s="140">
        <f>(W$597-W$577)/5+W585</f>
        <v>4.92</v>
      </c>
      <c r="X589" s="201">
        <f t="shared" si="99"/>
        <v>2276.4227642276423</v>
      </c>
      <c r="Y589" s="190">
        <f>IF($C588&gt;V588,3,IF($C588&gt;V589,2,IF($C588&gt;V590,1,0)))</f>
        <v>0</v>
      </c>
      <c r="Z589" s="57">
        <v>11200</v>
      </c>
      <c r="AA589" s="140">
        <f>(AA$597-AA$577)/5+AA585</f>
        <v>4.2600000000000007</v>
      </c>
      <c r="AB589" s="209">
        <f t="shared" si="100"/>
        <v>2629.1079812206567</v>
      </c>
      <c r="AC589" s="189">
        <f>IF($C588&gt;Z588,3,IF($C588&gt;Z589,2,IF($C588&gt;Z590,1,0)))</f>
        <v>0</v>
      </c>
      <c r="AL589" s="23"/>
    </row>
    <row r="590" spans="1:40" ht="15.75" thickBot="1" x14ac:dyDescent="0.3">
      <c r="A590" s="186"/>
      <c r="B590" s="253"/>
      <c r="C590" s="35"/>
      <c r="D590" s="33">
        <f>C588/D587</f>
        <v>88.408405739091393</v>
      </c>
      <c r="E590" s="29" t="s">
        <v>7</v>
      </c>
      <c r="F590" s="158">
        <f>(F$598-F$578)/5+F586</f>
        <v>7140</v>
      </c>
      <c r="G590" s="144">
        <f>(G$598-G$578)/5+G586</f>
        <v>10.459999999999999</v>
      </c>
      <c r="H590" s="195">
        <f t="shared" si="101"/>
        <v>682.60038240917788</v>
      </c>
      <c r="I590" s="191">
        <f>IF(I589=1,($C588-F590)/(F589-F590),IF(I589=2,($C588-F589)/(F588-F589),IF(I589=3,($C588-F588)/(F587-F588),0)))</f>
        <v>0</v>
      </c>
      <c r="J590" s="148">
        <f>(J$598-J$578)/5+J586</f>
        <v>6580</v>
      </c>
      <c r="K590" s="144">
        <f>(K$598-K$578)/5+K586</f>
        <v>6.84</v>
      </c>
      <c r="L590" s="195">
        <f t="shared" si="96"/>
        <v>961.98830409356731</v>
      </c>
      <c r="M590" s="191">
        <f>IF(M589=1,($C588-J590)/(J589-J590),IF(M589=2,($C588-J589)/(J588-J589),IF(M589=3,($C588-J588)/(J587-J588),0)))</f>
        <v>0</v>
      </c>
      <c r="N590" s="148">
        <f>(N$598-N$578)/5+N586</f>
        <v>6200</v>
      </c>
      <c r="O590" s="144">
        <f>(O$598-O$578)/5+O586</f>
        <v>6.0100000000000007</v>
      </c>
      <c r="P590" s="195">
        <f t="shared" si="97"/>
        <v>1031.6139767054908</v>
      </c>
      <c r="Q590" s="191">
        <f>IF(Q589=1,($C588-N590)/(N589-N590),IF(Q589=2,($C588-N589)/(N588-N589),IF(Q589=3,($C588-N588)/(N587-N588),0)))</f>
        <v>0</v>
      </c>
      <c r="R590" s="148">
        <f>(R$598-R$578)/5+R586</f>
        <v>5760</v>
      </c>
      <c r="S590" s="144">
        <f>(S$598-S$578)/5+S586</f>
        <v>5.160000000000001</v>
      </c>
      <c r="T590" s="204">
        <f t="shared" si="98"/>
        <v>1116.2790697674416</v>
      </c>
      <c r="U590" s="191">
        <f>IF(U589=1,($C588-R590)/(R589-R590),IF(U589=2,($C588-R589)/(R588-R589),IF(U589=3,($C588-R588)/(R587-R588),0)))</f>
        <v>0</v>
      </c>
      <c r="V590" s="148">
        <f>(V$598-V$578)/5+V586</f>
        <v>5480</v>
      </c>
      <c r="W590" s="144">
        <f>(W$598-W$578)/5+W586</f>
        <v>4.379999999999999</v>
      </c>
      <c r="X590" s="204">
        <f t="shared" si="99"/>
        <v>1251.1415525114157</v>
      </c>
      <c r="Y590" s="191">
        <f>IF(Y589=1,($C588-V590)/(V589-V590),IF(Y589=2,($C588-V589)/(V588-V589),IF(Y589=3,($C588-V588)/(V587-V588),0)))</f>
        <v>0</v>
      </c>
      <c r="Z590" s="148">
        <f>(Z$598-Z$578)/5+Z586</f>
        <v>5140</v>
      </c>
      <c r="AA590" s="144">
        <f>(AA$598-AA$578)/5+AA586</f>
        <v>3.5500000000000007</v>
      </c>
      <c r="AB590" s="211">
        <f t="shared" si="100"/>
        <v>1447.8873239436616</v>
      </c>
      <c r="AC590" s="191">
        <f>IF(AC589=1,($C588-Z590)/(Z589-Z590),IF(AC589=2,($C588-Z589)/(Z588-Z589),IF(AC589=3,($C588-Z588)/(Z587-Z588),0)))</f>
        <v>0</v>
      </c>
      <c r="AL590" s="23"/>
    </row>
    <row r="591" spans="1:40" x14ac:dyDescent="0.25">
      <c r="A591" s="186"/>
      <c r="B591" s="251">
        <v>19</v>
      </c>
      <c r="C591" s="25"/>
      <c r="D591" s="31">
        <f>IF(D592&gt;V$5,(1-(D592-V$5)/(Z$5-V$5))*(Y591-AC591)+AC591,IF(D592&gt;R$5,(1-(D592-R$5)/(V$5-R$5))*(U591-Y591)+Y591,IF(D592&gt;N$5,(1-(D592-N$5)/(R$5-N$5))*(Q591-U591)+U591,IF(D592&gt;J$5,(1-(D592-J$5)/(N$5-J$5))*(M591-Q591)+Q591,IF(D592&gt;F$5,(1-(D592-F$5)/(J$5-F$5))*(I591-M591)+M591,I591)))))</f>
        <v>12.229999999999999</v>
      </c>
      <c r="E591" s="27" t="s">
        <v>6</v>
      </c>
      <c r="F591" s="95">
        <f>(F$595-F$575)/5+F587</f>
        <v>20580</v>
      </c>
      <c r="G591" s="143">
        <f>(G$595-G$575)/5+G587</f>
        <v>6.8699999999999992</v>
      </c>
      <c r="H591" s="193">
        <f t="shared" si="101"/>
        <v>2995.6331877729262</v>
      </c>
      <c r="I591" s="16">
        <f>IF(I593=0,G594,IF(I593=1,(G593-G594)*I594+G594,IF(I593=2,(G592-G593)*I594+G593,IF(I593=3,(G591-G592)*I594+G592,G591))))</f>
        <v>12.229999999999999</v>
      </c>
      <c r="J591" s="147">
        <f>(J$595-J$575)/5+J587</f>
        <v>20280</v>
      </c>
      <c r="K591" s="143">
        <f>(K$595-K$575)/5+K587</f>
        <v>6.1999999999999993</v>
      </c>
      <c r="L591" s="193">
        <f t="shared" si="96"/>
        <v>3270.9677419354844</v>
      </c>
      <c r="M591" s="16">
        <f>IF(M593=0,K594,IF(M593=1,(K593-K594)*M594+K594,IF(M593=2,(K592-K593)*M594+K593,IF(M593=3,(K591-K592)*M594+K592,K591))))</f>
        <v>7.42</v>
      </c>
      <c r="N591" s="147">
        <f>(N$595-N$575)/5+N587</f>
        <v>19980</v>
      </c>
      <c r="O591" s="143">
        <f>(O$595-O$575)/5+O587</f>
        <v>5.5500000000000007</v>
      </c>
      <c r="P591" s="193">
        <f t="shared" si="97"/>
        <v>3599.9999999999995</v>
      </c>
      <c r="Q591" s="16">
        <f>IF(Q593=0,O594,IF(Q593=1,(O593-O594)*Q594+O594,IF(Q593=2,(O592-O593)*Q594+O593,IF(Q593=3,(O591-O592)*Q594+O592,O591))))</f>
        <v>6.330000000000001</v>
      </c>
      <c r="R591" s="147">
        <f>(R$595-R$575)/5+R587</f>
        <v>19700</v>
      </c>
      <c r="S591" s="143">
        <f>(S$595-S$575)/5+S587</f>
        <v>4.8599999999999994</v>
      </c>
      <c r="T591" s="203">
        <f t="shared" si="98"/>
        <v>4053.4979423868317</v>
      </c>
      <c r="U591" s="16">
        <f>IF(U593=0,S594,IF(U593=1,(S593-S594)*U594+S594,IF(U593=2,(S592-S593)*U594+S593,IF(U593=3,(S591-S592)*U594+S592,S591))))</f>
        <v>5.2300000000000013</v>
      </c>
      <c r="V591" s="147">
        <f>(V$595-V$575)/5+V587</f>
        <v>18820</v>
      </c>
      <c r="W591" s="143">
        <f>(W$595-W$575)/5+W587</f>
        <v>4.32</v>
      </c>
      <c r="X591" s="203">
        <f t="shared" si="99"/>
        <v>4356.4814814814808</v>
      </c>
      <c r="Y591" s="16">
        <f>IF(Y593=0,W594,IF(Y593=1,(W593-W594)*Y594+W594,IF(Y593=2,(W592-W593)*Y594+W593,IF(Y593=3,(W591-W592)*Y594+W592,W591))))</f>
        <v>4.3899999999999988</v>
      </c>
      <c r="Z591" s="147">
        <f>(Z$595-Z$575)/5+Z587</f>
        <v>17840</v>
      </c>
      <c r="AA591" s="143">
        <f>(AA$595-AA$575)/5+AA587</f>
        <v>3.74</v>
      </c>
      <c r="AB591" s="207">
        <f t="shared" si="100"/>
        <v>4770.0534759358288</v>
      </c>
      <c r="AC591" s="67">
        <f>IF(AC593=0,AA594,IF(AC593=1,(AA593-AA594)*AC594+AA594,IF(AC593=2,(AA592-AA593)*AC594+AA593,IF(AC593=3,(AA591-AA592)*AC594+AA592,AA591))))</f>
        <v>3.5000000000000009</v>
      </c>
      <c r="AE591" s="23"/>
      <c r="AF591" s="23"/>
      <c r="AG591" s="23"/>
      <c r="AH591" s="23"/>
      <c r="AI591" s="23"/>
      <c r="AJ591" s="23"/>
      <c r="AK591" s="23"/>
      <c r="AL591" s="23"/>
    </row>
    <row r="592" spans="1:40" x14ac:dyDescent="0.25">
      <c r="A592" s="186"/>
      <c r="B592" s="252"/>
      <c r="C592" s="13">
        <f>C$1/(21-E$1)*(C$451-B591)</f>
        <v>614.87603305785126</v>
      </c>
      <c r="D592" s="32">
        <f>(C592/P$1)^(1/1.3)*50+C$451+$C$2/2+$N$2/100*5</f>
        <v>23.983993999657134</v>
      </c>
      <c r="E592" s="28" t="s">
        <v>22</v>
      </c>
      <c r="F592" s="5">
        <v>14000</v>
      </c>
      <c r="G592" s="140">
        <f>(G$596-G$576)/5+G588</f>
        <v>7.2199999999999989</v>
      </c>
      <c r="H592" s="194">
        <f t="shared" si="101"/>
        <v>1939.0581717451525</v>
      </c>
      <c r="I592" s="76">
        <f>$C592/I591</f>
        <v>50.276045221410577</v>
      </c>
      <c r="J592" s="57">
        <v>14000</v>
      </c>
      <c r="K592" s="140">
        <f>(K$596-K$576)/5+K588</f>
        <v>6.5300000000000011</v>
      </c>
      <c r="L592" s="194">
        <f t="shared" si="96"/>
        <v>2143.950995405819</v>
      </c>
      <c r="M592" s="76">
        <f>$C592/M591</f>
        <v>82.867389899979955</v>
      </c>
      <c r="N592" s="57">
        <v>14000</v>
      </c>
      <c r="O592" s="140">
        <f>(O$596-O$576)/5+O588</f>
        <v>5.84</v>
      </c>
      <c r="P592" s="194">
        <f t="shared" si="97"/>
        <v>2397.2602739726026</v>
      </c>
      <c r="Q592" s="76">
        <f>$C592/Q591</f>
        <v>97.136814069170796</v>
      </c>
      <c r="R592" s="57">
        <v>14000</v>
      </c>
      <c r="S592" s="140">
        <f>(S$596-S$576)/5+S588</f>
        <v>5.1499999999999986</v>
      </c>
      <c r="T592" s="201">
        <f t="shared" si="98"/>
        <v>2718.4466019417482</v>
      </c>
      <c r="U592" s="76">
        <f>$C592/U591</f>
        <v>117.56711913152029</v>
      </c>
      <c r="V592" s="57">
        <v>14000</v>
      </c>
      <c r="W592" s="140">
        <f>(W$596-W$576)/5+W588</f>
        <v>4.6599999999999993</v>
      </c>
      <c r="X592" s="201">
        <f t="shared" si="99"/>
        <v>3004.2918454935625</v>
      </c>
      <c r="Y592" s="76">
        <f>$C592/Y591</f>
        <v>140.06287768971558</v>
      </c>
      <c r="Z592" s="57">
        <v>14000</v>
      </c>
      <c r="AA592" s="140">
        <f>(AA$596-AA$576)/5+AA588</f>
        <v>4.13</v>
      </c>
      <c r="AB592" s="209">
        <f t="shared" si="100"/>
        <v>3389.8305084745762</v>
      </c>
      <c r="AC592" s="76">
        <f>$C592/AC591</f>
        <v>175.67886658795746</v>
      </c>
      <c r="AL592" s="120">
        <f>C592</f>
        <v>614.87603305785126</v>
      </c>
      <c r="AM592" s="120">
        <f>AL588-AL592</f>
        <v>307.43801652892569</v>
      </c>
      <c r="AN592" s="23">
        <f>AM592/AL588*100</f>
        <v>33.333333333333336</v>
      </c>
    </row>
    <row r="593" spans="1:40" x14ac:dyDescent="0.25">
      <c r="A593" s="186"/>
      <c r="B593" s="252"/>
      <c r="C593" s="13"/>
      <c r="D593" s="39">
        <f>IF(AND(D592&lt;F$5,C592&lt;F594),C592/F594*100,IF(AND(D592&lt;J$5,C592&lt;J594),C592/(F594-((D592-F$5)/(J$5-F$5))*(F594-J594))*100,IF(AND(D592&lt;N$5,C592&lt;N594),C592/(J594-((D592-J$5)/(N$5-J$5))*(J594-N594))*100,IF(AND(D592&lt;R$5,C592&lt;R594),C592/(N594-((D592-N$5)/(R$5-N$5))*(N594-R594))*100,IF(AND(D592&lt;V$5,C596&lt;V594),C592/(R594-((D592-R$5)/(V$5-R$5))*(R594-V594))*100,100)))))</f>
        <v>8.516288546507635</v>
      </c>
      <c r="E593" s="28" t="s">
        <v>23</v>
      </c>
      <c r="F593" s="5">
        <v>11200</v>
      </c>
      <c r="G593" s="140">
        <f>(G$597-G$577)/5+G589</f>
        <v>7.68</v>
      </c>
      <c r="H593" s="194">
        <f t="shared" si="101"/>
        <v>1458.3333333333335</v>
      </c>
      <c r="I593" s="190">
        <f>IF($C592&gt;F592,3,IF($C592&gt;F593,2,IF($C592&gt;F594,1,0)))</f>
        <v>0</v>
      </c>
      <c r="J593" s="57">
        <v>11200</v>
      </c>
      <c r="K593" s="140">
        <f>(K$597-K$577)/5+K589</f>
        <v>7.01</v>
      </c>
      <c r="L593" s="194">
        <f t="shared" si="96"/>
        <v>1597.7175463623396</v>
      </c>
      <c r="M593" s="190">
        <f>IF($C592&gt;J592,3,IF($C592&gt;J593,2,IF($C592&gt;J594,1,0)))</f>
        <v>0</v>
      </c>
      <c r="N593" s="57">
        <v>11200</v>
      </c>
      <c r="O593" s="140">
        <f>(O$597-O$577)/5+O589</f>
        <v>6.3699999999999983</v>
      </c>
      <c r="P593" s="194">
        <f t="shared" si="97"/>
        <v>1758.2417582417586</v>
      </c>
      <c r="Q593" s="190">
        <f>IF($C592&gt;N592,3,IF($C592&gt;N593,2,IF($C592&gt;N594,1,0)))</f>
        <v>0</v>
      </c>
      <c r="R593" s="57">
        <v>11200</v>
      </c>
      <c r="S593" s="140">
        <f>(S$597-S$577)/5+S589</f>
        <v>5.6900000000000013</v>
      </c>
      <c r="T593" s="201">
        <f t="shared" si="98"/>
        <v>1968.3655536028116</v>
      </c>
      <c r="U593" s="190">
        <f>IF($C592&gt;R592,3,IF($C592&gt;R593,2,IF($C592&gt;R594,1,0)))</f>
        <v>0</v>
      </c>
      <c r="V593" s="57">
        <v>11200</v>
      </c>
      <c r="W593" s="140">
        <f>(W$597-W$577)/5+W589</f>
        <v>5.01</v>
      </c>
      <c r="X593" s="201">
        <f t="shared" si="99"/>
        <v>2235.5289421157686</v>
      </c>
      <c r="Y593" s="190">
        <f>IF($C592&gt;V592,3,IF($C592&gt;V593,2,IF($C592&gt;V594,1,0)))</f>
        <v>0</v>
      </c>
      <c r="Z593" s="57">
        <v>11200</v>
      </c>
      <c r="AA593" s="140">
        <f>(AA$597-AA$577)/5+AA589</f>
        <v>4.330000000000001</v>
      </c>
      <c r="AB593" s="209">
        <f t="shared" si="100"/>
        <v>2586.605080831408</v>
      </c>
      <c r="AC593" s="189">
        <f>IF($C592&gt;Z592,3,IF($C592&gt;Z593,2,IF($C592&gt;Z594,1,0)))</f>
        <v>0</v>
      </c>
      <c r="AL593" s="23"/>
    </row>
    <row r="594" spans="1:40" ht="15.75" thickBot="1" x14ac:dyDescent="0.3">
      <c r="A594" s="186"/>
      <c r="B594" s="253"/>
      <c r="C594" s="14"/>
      <c r="D594" s="33">
        <f>C592/D591</f>
        <v>50.276045221410577</v>
      </c>
      <c r="E594" s="29" t="s">
        <v>7</v>
      </c>
      <c r="F594" s="158">
        <f>(F$598-F$578)/5+F590</f>
        <v>7220</v>
      </c>
      <c r="G594" s="144">
        <f>(G$598-G$578)/5+G590</f>
        <v>12.229999999999999</v>
      </c>
      <c r="H594" s="195">
        <f t="shared" si="101"/>
        <v>590.35159443990199</v>
      </c>
      <c r="I594" s="191">
        <f>IF(I593=1,($C592-F594)/(F593-F594),IF(I593=2,($C592-F593)/(F592-F593),IF(I593=3,($C592-F592)/(F591-F592),0)))</f>
        <v>0</v>
      </c>
      <c r="J594" s="148">
        <f>(J$598-J$578)/5+J590</f>
        <v>6640</v>
      </c>
      <c r="K594" s="144">
        <f>(K$598-K$578)/5+K590</f>
        <v>7.42</v>
      </c>
      <c r="L594" s="195">
        <f t="shared" si="96"/>
        <v>894.87870619946091</v>
      </c>
      <c r="M594" s="191">
        <f>IF(M593=1,($C592-J594)/(J593-J594),IF(M593=2,($C592-J593)/(J592-J593),IF(M593=3,($C592-J592)/(J591-J592),0)))</f>
        <v>0</v>
      </c>
      <c r="N594" s="148">
        <f>(N$598-N$578)/5+N590</f>
        <v>6300</v>
      </c>
      <c r="O594" s="144">
        <f>(O$598-O$578)/5+O590</f>
        <v>6.330000000000001</v>
      </c>
      <c r="P594" s="195">
        <f t="shared" si="97"/>
        <v>995.2606635071088</v>
      </c>
      <c r="Q594" s="191">
        <f>IF(Q593=1,($C592-N594)/(N593-N594),IF(Q593=2,($C592-N593)/(N592-N593),IF(Q593=3,($C592-N592)/(N591-N592),0)))</f>
        <v>0</v>
      </c>
      <c r="R594" s="148">
        <f>(R$598-R$578)/5+R590</f>
        <v>5880</v>
      </c>
      <c r="S594" s="144">
        <f>(S$598-S$578)/5+S590</f>
        <v>5.2300000000000013</v>
      </c>
      <c r="T594" s="204">
        <f t="shared" si="98"/>
        <v>1124.2829827915866</v>
      </c>
      <c r="U594" s="191">
        <f>IF(U593=1,($C592-R594)/(R593-R594),IF(U593=2,($C592-R593)/(R592-R593),IF(U593=3,($C592-R592)/(R591-R592),0)))</f>
        <v>0</v>
      </c>
      <c r="V594" s="148">
        <f>(V$598-V$578)/5+V590</f>
        <v>5540</v>
      </c>
      <c r="W594" s="144">
        <f>(W$598-W$578)/5+W590</f>
        <v>4.3899999999999988</v>
      </c>
      <c r="X594" s="204">
        <f t="shared" si="99"/>
        <v>1261.958997722096</v>
      </c>
      <c r="Y594" s="191">
        <f>IF(Y593=1,($C592-V594)/(V593-V594),IF(Y593=2,($C592-V593)/(V592-V593),IF(Y593=3,($C592-V592)/(V591-V592),0)))</f>
        <v>0</v>
      </c>
      <c r="Z594" s="148">
        <f>(Z$598-Z$578)/5+Z590</f>
        <v>5120</v>
      </c>
      <c r="AA594" s="144">
        <f>(AA$598-AA$578)/5+AA590</f>
        <v>3.5000000000000009</v>
      </c>
      <c r="AB594" s="211">
        <f t="shared" si="100"/>
        <v>1462.8571428571424</v>
      </c>
      <c r="AC594" s="191">
        <f>IF(AC593=1,($C592-Z594)/(Z593-Z594),IF(AC593=2,($C592-Z593)/(Z592-Z593),IF(AC593=3,($C592-Z592)/(Z591-Z592),0)))</f>
        <v>0</v>
      </c>
      <c r="AL594" s="23"/>
    </row>
    <row r="595" spans="1:40" x14ac:dyDescent="0.25">
      <c r="A595" s="186"/>
      <c r="B595" s="251">
        <v>20</v>
      </c>
      <c r="C595" s="25"/>
      <c r="D595" s="31">
        <f>IF(D596&gt;V$5,(1-(D596-V$5)/(Z$5-V$5))*(Y595-AC595)+AC595,IF(D596&gt;R$5,(1-(D596-R$5)/(V$5-R$5))*(U595-Y595)+Y595,IF(D596&gt;N$5,(1-(D596-N$5)/(R$5-N$5))*(Q595-U595)+U595,IF(D596&gt;J$5,(1-(D596-J$5)/(N$5-J$5))*(M595-Q595)+Q595,IF(D596&gt;F$5,(1-(D596-F$5)/(J$5-F$5))*(I595-M595)+M595,I595)))))</f>
        <v>14</v>
      </c>
      <c r="E595" s="27" t="s">
        <v>6</v>
      </c>
      <c r="F595" s="48">
        <v>21100</v>
      </c>
      <c r="G595" s="98">
        <v>7.25</v>
      </c>
      <c r="H595" s="199">
        <f t="shared" si="101"/>
        <v>2910.344827586207</v>
      </c>
      <c r="I595" s="77">
        <f>IF(I597=0,G598,IF(I597=1,(G597-G598)*I598+G598,IF(I597=2,(G596-G597)*I598+G597,IF(I597=3,(G595-G596)*I598+G596,G595))))</f>
        <v>14</v>
      </c>
      <c r="J595" s="48">
        <v>20800</v>
      </c>
      <c r="K595" s="49">
        <v>6.5</v>
      </c>
      <c r="L595" s="199">
        <f t="shared" si="96"/>
        <v>3200</v>
      </c>
      <c r="M595" s="77">
        <f>IF(M597=0,K598,IF(M597=1,(K597-K598)*M598+K598,IF(M597=2,(K596-K597)*M598+K597,IF(M597=3,(K595-K596)*M598+K596,K595))))</f>
        <v>8</v>
      </c>
      <c r="N595" s="48">
        <v>20500</v>
      </c>
      <c r="O595" s="49">
        <v>5.75</v>
      </c>
      <c r="P595" s="199">
        <f t="shared" si="97"/>
        <v>3565.217391304348</v>
      </c>
      <c r="Q595" s="77">
        <f>IF(Q597=0,O598,IF(Q597=1,(O597-O598)*Q598+O598,IF(Q597=2,(O596-O597)*Q598+O597,IF(Q597=3,(O595-O596)*Q598+O596,O595))))</f>
        <v>6.65</v>
      </c>
      <c r="R595" s="65">
        <v>20200</v>
      </c>
      <c r="S595" s="49">
        <v>4.95</v>
      </c>
      <c r="T595" s="202">
        <f t="shared" si="98"/>
        <v>4080.8080808080808</v>
      </c>
      <c r="U595" s="77">
        <f>IF(U597=0,S598,IF(U597=1,(S597-S598)*U598+S598,IF(U597=2,(S596-S597)*U598+S597,IF(U597=3,(S595-S596)*U598+S596,S595))))</f>
        <v>5.3</v>
      </c>
      <c r="V595" s="48">
        <v>19300</v>
      </c>
      <c r="W595" s="49">
        <v>4.4000000000000004</v>
      </c>
      <c r="X595" s="202">
        <f t="shared" si="99"/>
        <v>4386.363636363636</v>
      </c>
      <c r="Y595" s="77">
        <f>IF(Y597=0,W598,IF(Y597=1,(W597-W598)*Y598+W598,IF(Y597=2,(W596-W597)*Y598+W597,IF(Y597=3,(W595-W596)*Y598+W596,W595))))</f>
        <v>4.4000000000000004</v>
      </c>
      <c r="Z595" s="48">
        <v>18300</v>
      </c>
      <c r="AA595" s="49">
        <v>3.8</v>
      </c>
      <c r="AB595" s="202">
        <f t="shared" si="100"/>
        <v>4815.7894736842109</v>
      </c>
      <c r="AC595" s="67">
        <f>IF(AC597=0,AA598,IF(AC597=1,(AA597-AA598)*AC598+AA598,IF(AC597=2,(AA596-AA597)*AC598+AA597,IF(AC597=3,(AA595-AA596)*AC598+AA596,AA595))))</f>
        <v>3.45</v>
      </c>
      <c r="AE595" s="23"/>
      <c r="AF595" s="23"/>
      <c r="AG595" s="23"/>
      <c r="AH595" s="23"/>
      <c r="AI595" s="23"/>
      <c r="AJ595" s="23"/>
      <c r="AK595" s="23"/>
      <c r="AL595" s="23"/>
    </row>
    <row r="596" spans="1:40" x14ac:dyDescent="0.25">
      <c r="A596" s="186"/>
      <c r="B596" s="252"/>
      <c r="C596" s="13">
        <f>C$1/(21-E$1)*(C$451-B595)</f>
        <v>307.43801652892563</v>
      </c>
      <c r="D596" s="32">
        <f>(C596/P$1)^(1/1.3)*50+C$451+$C$2/2+$N$2/100*5</f>
        <v>22.750799485744352</v>
      </c>
      <c r="E596" s="28" t="s">
        <v>22</v>
      </c>
      <c r="F596" s="5">
        <v>14000</v>
      </c>
      <c r="G596" s="91">
        <v>7.65</v>
      </c>
      <c r="H596" s="194">
        <f t="shared" si="101"/>
        <v>1830.065359477124</v>
      </c>
      <c r="I596" s="76">
        <f>$C596/I595</f>
        <v>21.959858323494689</v>
      </c>
      <c r="J596" s="5">
        <v>14000</v>
      </c>
      <c r="K596" s="6">
        <v>6.85</v>
      </c>
      <c r="L596" s="194">
        <f t="shared" si="96"/>
        <v>2043.7956204379564</v>
      </c>
      <c r="M596" s="76">
        <f>$C596/M595</f>
        <v>38.429752066115704</v>
      </c>
      <c r="N596" s="5">
        <v>14000</v>
      </c>
      <c r="O596" s="6">
        <v>6.05</v>
      </c>
      <c r="P596" s="194">
        <f t="shared" si="97"/>
        <v>2314.0495867768595</v>
      </c>
      <c r="Q596" s="76">
        <f>$C596/Q595</f>
        <v>46.231280681041447</v>
      </c>
      <c r="R596" s="57">
        <v>14000</v>
      </c>
      <c r="S596" s="6">
        <v>5.25</v>
      </c>
      <c r="T596" s="201">
        <f t="shared" si="98"/>
        <v>2666.6666666666665</v>
      </c>
      <c r="U596" s="76">
        <f>$C596/U595</f>
        <v>58.00717292998597</v>
      </c>
      <c r="V596" s="5">
        <v>14000</v>
      </c>
      <c r="W596" s="6">
        <v>4.75</v>
      </c>
      <c r="X596" s="201">
        <f t="shared" si="99"/>
        <v>2947.3684210526317</v>
      </c>
      <c r="Y596" s="76">
        <f>$C596/Y595</f>
        <v>69.872276483846733</v>
      </c>
      <c r="Z596" s="5">
        <v>14000</v>
      </c>
      <c r="AA596" s="6">
        <v>4.2</v>
      </c>
      <c r="AB596" s="201">
        <f t="shared" si="100"/>
        <v>3333.333333333333</v>
      </c>
      <c r="AC596" s="76">
        <f>$C596/AC595</f>
        <v>89.112468559108876</v>
      </c>
      <c r="AL596" s="120">
        <f>C596</f>
        <v>307.43801652892563</v>
      </c>
      <c r="AM596" s="120">
        <f>AL592-AL596</f>
        <v>307.43801652892563</v>
      </c>
      <c r="AN596" s="23">
        <f>AM596/AL592*100</f>
        <v>50</v>
      </c>
    </row>
    <row r="597" spans="1:40" x14ac:dyDescent="0.25">
      <c r="A597" s="186"/>
      <c r="B597" s="252"/>
      <c r="C597" s="13"/>
      <c r="D597" s="39">
        <f>IF(AND(D596&lt;F$5,C596&lt;F598),C596/F598*100,IF(AND(D596&lt;J$5,C596&lt;J598),C596/(F598-((D596-F$5)/(J$5-F$5))*(F598-J598))*100,IF(AND(D596&lt;N$5,C596&lt;N598),C596/(J598-((D596-J$5)/(N$5-J$5))*(J598-N598))*100,IF(AND(D596&lt;R$5,C596&lt;R598),C596/(N598-((D596-N$5)/(R$5-N$5))*(N598-R598))*100,IF(AND(D596&lt;V$5,C600&lt;V598),C596/(R598-((D596-R$5)/(V$5-R$5))*(R598-V598))*100,100)))))</f>
        <v>4.2114796784784332</v>
      </c>
      <c r="E597" s="28" t="s">
        <v>23</v>
      </c>
      <c r="F597" s="40">
        <v>11200</v>
      </c>
      <c r="G597" s="92">
        <v>8.1</v>
      </c>
      <c r="H597" s="194">
        <f t="shared" si="101"/>
        <v>1382.7160493827162</v>
      </c>
      <c r="I597" s="189">
        <f>IF($C596&gt;F596,3,IF($C596&gt;F597,2,IF($C596&gt;F598,1,0)))</f>
        <v>0</v>
      </c>
      <c r="J597" s="40">
        <v>11200</v>
      </c>
      <c r="K597" s="41">
        <v>7.35</v>
      </c>
      <c r="L597" s="194">
        <f t="shared" si="96"/>
        <v>1523.8095238095239</v>
      </c>
      <c r="M597" s="189">
        <f>IF($C596&gt;J596,3,IF($C596&gt;J597,2,IF($C596&gt;J598,1,0)))</f>
        <v>0</v>
      </c>
      <c r="N597" s="40">
        <v>11200</v>
      </c>
      <c r="O597" s="41">
        <v>6.6</v>
      </c>
      <c r="P597" s="194">
        <f t="shared" si="97"/>
        <v>1696.969696969697</v>
      </c>
      <c r="Q597" s="189">
        <f>IF($C596&gt;N596,3,IF($C596&gt;N597,2,IF($C596&gt;N598,1,0)))</f>
        <v>0</v>
      </c>
      <c r="R597" s="55">
        <v>11200</v>
      </c>
      <c r="S597" s="41">
        <v>5.8</v>
      </c>
      <c r="T597" s="201">
        <f t="shared" si="98"/>
        <v>1931.0344827586207</v>
      </c>
      <c r="U597" s="189">
        <f>IF($C596&gt;R596,3,IF($C596&gt;R597,2,IF($C596&gt;R598,1,0)))</f>
        <v>0</v>
      </c>
      <c r="V597" s="40">
        <v>11200</v>
      </c>
      <c r="W597" s="41">
        <v>5.0999999999999996</v>
      </c>
      <c r="X597" s="201">
        <f t="shared" si="99"/>
        <v>2196.0784313725489</v>
      </c>
      <c r="Y597" s="189">
        <f>IF($C596&gt;V596,3,IF($C596&gt;V597,2,IF($C596&gt;V598,1,0)))</f>
        <v>0</v>
      </c>
      <c r="Z597" s="40">
        <v>11200</v>
      </c>
      <c r="AA597" s="41">
        <v>4.4000000000000004</v>
      </c>
      <c r="AB597" s="201">
        <f t="shared" si="100"/>
        <v>2545.454545454545</v>
      </c>
      <c r="AC597" s="189">
        <f>IF($C596&gt;Z596,3,IF($C596&gt;Z597,2,IF($C596&gt;Z598,1,0)))</f>
        <v>0</v>
      </c>
      <c r="AL597" s="23"/>
    </row>
    <row r="598" spans="1:40" ht="15.75" thickBot="1" x14ac:dyDescent="0.3">
      <c r="A598" s="186"/>
      <c r="B598" s="253"/>
      <c r="C598" s="14"/>
      <c r="D598" s="33">
        <f>C596/D595</f>
        <v>21.959858323494689</v>
      </c>
      <c r="E598" s="29" t="s">
        <v>7</v>
      </c>
      <c r="F598" s="7">
        <v>7300</v>
      </c>
      <c r="G598" s="93">
        <v>14</v>
      </c>
      <c r="H598" s="197">
        <f t="shared" si="101"/>
        <v>521.42857142857144</v>
      </c>
      <c r="I598" s="191">
        <f>IF(I597=1,($C596-F598)/(F597-F598),IF(I597=2,($C596-F597)/(F596-F597),IF(I597=3,($C596-F596)/(F595-F596),0)))</f>
        <v>0</v>
      </c>
      <c r="J598" s="7">
        <v>6700</v>
      </c>
      <c r="K598" s="8">
        <v>8</v>
      </c>
      <c r="L598" s="197">
        <f t="shared" si="96"/>
        <v>837.5</v>
      </c>
      <c r="M598" s="191">
        <f>IF(M597=1,($C596-J598)/(J597-J598),IF(M597=2,($C596-J597)/(J596-J597),IF(M597=3,($C596-J596)/(J595-J596),0)))</f>
        <v>0</v>
      </c>
      <c r="N598" s="7">
        <v>6400</v>
      </c>
      <c r="O598" s="8">
        <v>6.65</v>
      </c>
      <c r="P598" s="197">
        <f t="shared" si="97"/>
        <v>962.40601503759399</v>
      </c>
      <c r="Q598" s="191">
        <f>IF(Q597=1,($C596-N598)/(N597-N598),IF(Q597=2,($C596-N597)/(N596-N597),IF(Q597=3,($C596-N596)/(N595-N596),0)))</f>
        <v>0</v>
      </c>
      <c r="R598" s="58">
        <v>6000</v>
      </c>
      <c r="S598" s="8">
        <v>5.3</v>
      </c>
      <c r="T598" s="206">
        <f t="shared" si="98"/>
        <v>1132.0754716981132</v>
      </c>
      <c r="U598" s="191">
        <f>IF(U597=1,($C596-R598)/(R597-R598),IF(U597=2,($C596-R597)/(R596-R597),IF(U597=3,($C596-R596)/(R595-R596),0)))</f>
        <v>0</v>
      </c>
      <c r="V598" s="7">
        <v>5600</v>
      </c>
      <c r="W598" s="8">
        <v>4.4000000000000004</v>
      </c>
      <c r="X598" s="206">
        <f t="shared" si="99"/>
        <v>1272.7272727272725</v>
      </c>
      <c r="Y598" s="191">
        <f>IF(Y597=1,($C596-V598)/(V597-V598),IF(Y597=2,($C596-V597)/(V596-V597),IF(Y597=3,($C596-V596)/(V595-V596),0)))</f>
        <v>0</v>
      </c>
      <c r="Z598" s="7">
        <v>5100</v>
      </c>
      <c r="AA598" s="8">
        <v>3.45</v>
      </c>
      <c r="AB598" s="206">
        <f t="shared" si="100"/>
        <v>1478.2608695652173</v>
      </c>
      <c r="AC598" s="191">
        <f>IF(AC597=1,($C596-Z598)/(Z597-Z598),IF(AC597=2,($C596-Z597)/(Z596-Z597),IF(AC597=3,($C596-Z596)/(Z595-Z596),0)))</f>
        <v>0</v>
      </c>
      <c r="AL598" s="23"/>
    </row>
    <row r="599" spans="1:40" ht="15.75" thickBot="1" x14ac:dyDescent="0.3"/>
    <row r="600" spans="1:40" ht="15.75" thickBot="1" x14ac:dyDescent="0.3">
      <c r="A600" s="18" t="s">
        <v>9</v>
      </c>
      <c r="B600" s="87"/>
      <c r="C600" s="99">
        <v>22</v>
      </c>
    </row>
    <row r="601" spans="1:40" ht="15.75" thickBot="1" x14ac:dyDescent="0.3">
      <c r="A601" s="239" t="s">
        <v>0</v>
      </c>
      <c r="B601" s="232"/>
      <c r="C601" s="12"/>
      <c r="D601" s="12"/>
      <c r="E601" s="12"/>
      <c r="F601" s="239">
        <v>25</v>
      </c>
      <c r="G601" s="232"/>
      <c r="H601" s="247"/>
      <c r="I601" s="119"/>
      <c r="J601" s="239">
        <v>35</v>
      </c>
      <c r="K601" s="232"/>
      <c r="L601" s="247"/>
      <c r="M601" s="119"/>
      <c r="N601" s="239">
        <v>40</v>
      </c>
      <c r="O601" s="232"/>
      <c r="P601" s="247"/>
      <c r="Q601" s="119"/>
      <c r="R601" s="239">
        <v>45</v>
      </c>
      <c r="S601" s="232"/>
      <c r="T601" s="247"/>
      <c r="U601" s="119"/>
      <c r="V601" s="239">
        <v>50</v>
      </c>
      <c r="W601" s="232"/>
      <c r="X601" s="247"/>
      <c r="Y601" s="119"/>
      <c r="Z601" s="239">
        <v>55</v>
      </c>
      <c r="AA601" s="232"/>
      <c r="AB601" s="247"/>
      <c r="AC601" s="132"/>
    </row>
    <row r="602" spans="1:40" x14ac:dyDescent="0.25">
      <c r="A602" s="240" t="s">
        <v>1</v>
      </c>
      <c r="B602" s="262"/>
      <c r="C602" s="263" t="s">
        <v>20</v>
      </c>
      <c r="D602" s="130" t="s">
        <v>4</v>
      </c>
      <c r="E602" s="265" t="s">
        <v>2</v>
      </c>
      <c r="F602" s="258" t="s">
        <v>3</v>
      </c>
      <c r="G602" s="266" t="s">
        <v>4</v>
      </c>
      <c r="H602" s="254" t="s">
        <v>5</v>
      </c>
      <c r="I602" s="155" t="s">
        <v>4</v>
      </c>
      <c r="J602" s="258" t="s">
        <v>3</v>
      </c>
      <c r="K602" s="260" t="s">
        <v>4</v>
      </c>
      <c r="L602" s="254" t="s">
        <v>5</v>
      </c>
      <c r="M602" s="155" t="s">
        <v>4</v>
      </c>
      <c r="N602" s="258" t="s">
        <v>3</v>
      </c>
      <c r="O602" s="260" t="s">
        <v>4</v>
      </c>
      <c r="P602" s="254" t="s">
        <v>5</v>
      </c>
      <c r="Q602" s="155" t="s">
        <v>4</v>
      </c>
      <c r="R602" s="258" t="s">
        <v>3</v>
      </c>
      <c r="S602" s="260" t="s">
        <v>4</v>
      </c>
      <c r="T602" s="254" t="s">
        <v>5</v>
      </c>
      <c r="U602" s="155" t="s">
        <v>4</v>
      </c>
      <c r="V602" s="258" t="s">
        <v>3</v>
      </c>
      <c r="W602" s="260" t="s">
        <v>4</v>
      </c>
      <c r="X602" s="254" t="s">
        <v>5</v>
      </c>
      <c r="Y602" s="155" t="s">
        <v>4</v>
      </c>
      <c r="Z602" s="258" t="s">
        <v>3</v>
      </c>
      <c r="AA602" s="260" t="s">
        <v>4</v>
      </c>
      <c r="AB602" s="254" t="s">
        <v>5</v>
      </c>
      <c r="AC602" s="130" t="s">
        <v>4</v>
      </c>
    </row>
    <row r="603" spans="1:40" ht="15.75" thickBot="1" x14ac:dyDescent="0.3">
      <c r="A603" s="241"/>
      <c r="B603" s="262"/>
      <c r="C603" s="264"/>
      <c r="D603" s="30" t="s">
        <v>0</v>
      </c>
      <c r="E603" s="265"/>
      <c r="F603" s="259"/>
      <c r="G603" s="267"/>
      <c r="H603" s="255"/>
      <c r="I603" s="15" t="s">
        <v>5</v>
      </c>
      <c r="J603" s="259"/>
      <c r="K603" s="261"/>
      <c r="L603" s="255"/>
      <c r="M603" s="15" t="s">
        <v>5</v>
      </c>
      <c r="N603" s="259"/>
      <c r="O603" s="261"/>
      <c r="P603" s="255"/>
      <c r="Q603" s="15" t="s">
        <v>5</v>
      </c>
      <c r="R603" s="259"/>
      <c r="S603" s="261"/>
      <c r="T603" s="255"/>
      <c r="U603" s="15" t="s">
        <v>5</v>
      </c>
      <c r="V603" s="259"/>
      <c r="W603" s="261"/>
      <c r="X603" s="255"/>
      <c r="Y603" s="15" t="s">
        <v>5</v>
      </c>
      <c r="Z603" s="259"/>
      <c r="AA603" s="261"/>
      <c r="AB603" s="255"/>
      <c r="AC603" s="59" t="s">
        <v>5</v>
      </c>
    </row>
    <row r="604" spans="1:40" x14ac:dyDescent="0.25">
      <c r="A604" s="186"/>
      <c r="B604" s="251">
        <v>-15</v>
      </c>
      <c r="C604" s="34"/>
      <c r="D604" s="31">
        <f>IF(D605&gt;V$5,(1-(D605-V$5)/(Z$5-V$5))*(Y604-AC604)+AC604,IF(D605&gt;R$5,(1-(D605-R$5)/(V$5-R$5))*(U604-Y604)+Y604,IF(D605&gt;N$5,(1-(D605-N$5)/(R$5-N$5))*(Q604-U604)+U604,IF(D605&gt;J$5,(1-(D605-J$5)/(N$5-J$5))*(M604-Q604)+Q604,IF(D605&gt;F$5,(1-(D605-F$5)/(J$5-F$5))*(I604-M604)+M604,I604)))))</f>
        <v>1.6742945177483624</v>
      </c>
      <c r="E604" s="27" t="s">
        <v>6</v>
      </c>
      <c r="F604" s="42" t="s">
        <v>21</v>
      </c>
      <c r="G604" s="88" t="s">
        <v>21</v>
      </c>
      <c r="H604" s="70" t="s">
        <v>21</v>
      </c>
      <c r="I604" s="73" t="str">
        <f>IF(I606=0,G607,IF(I606=1,(G606-G607)*I607+G607,IF(I606=2,(G605-G606)*I607+G606,IF(I606=3,(G604-G605)*I607+G605,G604))))</f>
        <v>-</v>
      </c>
      <c r="J604" s="3">
        <v>14000</v>
      </c>
      <c r="K604" s="4">
        <v>1.85</v>
      </c>
      <c r="L604" s="216">
        <f t="shared" ref="L604:L667" si="102">J604/K604</f>
        <v>7567.5675675675675</v>
      </c>
      <c r="M604" s="16">
        <f>IF(M606=0,K607,IF(M606=1,(K606-K607)*M607+K607,IF(M606=2,(K605-K606)*M607+K606,IF(M606=3,(K604-K605)*M607+K605,K604))))</f>
        <v>2.2437190082644625</v>
      </c>
      <c r="N604" s="3">
        <v>13500</v>
      </c>
      <c r="O604" s="4">
        <v>1.7</v>
      </c>
      <c r="P604" s="198">
        <f t="shared" ref="P604:P667" si="103">N604/O604</f>
        <v>7941.1764705882351</v>
      </c>
      <c r="Q604" s="16">
        <f>IF(Q606=0,O607,IF(Q606=1,(O606-O607)*Q607+O607,IF(Q606=2,(O605-O606)*Q607+O606,IF(Q606=3,(O604-O605)*Q607+O605,O604))))</f>
        <v>2.0399669421487601</v>
      </c>
      <c r="R604" s="56">
        <v>13100</v>
      </c>
      <c r="S604" s="4">
        <v>1.55</v>
      </c>
      <c r="T604" s="200">
        <f t="shared" ref="T604:T667" si="104">R604/S604</f>
        <v>8451.6129032258068</v>
      </c>
      <c r="U604" s="16">
        <f>IF(U606=0,S607,IF(U606=1,(S606-S607)*U607+S607,IF(U606=2,(S605-S606)*U607+S606,IF(U606=3,(S604-S605)*U607+S605,S604))))</f>
        <v>1.8374655647382918</v>
      </c>
      <c r="V604" s="3">
        <v>12600</v>
      </c>
      <c r="W604" s="4">
        <v>1.45</v>
      </c>
      <c r="X604" s="200">
        <f t="shared" ref="X604:X667" si="105">V604/W604</f>
        <v>8689.6551724137935</v>
      </c>
      <c r="Y604" s="16">
        <f>IF(Y606=0,W607,IF(Y606=1,(W606-W607)*Y607+W607,IF(Y606=2,(W605-W606)*Y607+W606,IF(Y606=3,(W604-W605)*Y607+W605,W604))))</f>
        <v>1.6796487603305783</v>
      </c>
      <c r="Z604" s="3">
        <v>12200</v>
      </c>
      <c r="AA604" s="4">
        <v>1.3</v>
      </c>
      <c r="AB604" s="200">
        <f t="shared" ref="AB604:AB667" si="106">Z604/AA604</f>
        <v>9384.6153846153848</v>
      </c>
      <c r="AC604" s="16">
        <f>IF(AC606=0,AA607,IF(AC606=1,(AA606-AA607)*AC607+AA607,IF(AC606=2,(AA605-AA606)*AC607+AA606,IF(AC606=3,(AA604-AA605)*AC607+AA605,AA604))))</f>
        <v>1.5061983471074378</v>
      </c>
      <c r="AE604" s="23"/>
      <c r="AF604" s="23"/>
      <c r="AG604" s="23"/>
      <c r="AH604" s="23"/>
      <c r="AI604" s="23"/>
      <c r="AJ604" s="23"/>
      <c r="AK604" s="23"/>
      <c r="AL604" s="23"/>
    </row>
    <row r="605" spans="1:40" x14ac:dyDescent="0.25">
      <c r="A605" s="186"/>
      <c r="B605" s="252"/>
      <c r="C605" s="13">
        <f>C$1/(21-E$1)*(C$600-B604)</f>
        <v>11375.206611570249</v>
      </c>
      <c r="D605" s="32">
        <f>(C605/P$1)^(1/1.3)*50+C$600+$C$2/2+$N$2/100*5</f>
        <v>50.154345051208608</v>
      </c>
      <c r="E605" s="28" t="s">
        <v>22</v>
      </c>
      <c r="F605" s="52" t="s">
        <v>21</v>
      </c>
      <c r="G605" s="89" t="s">
        <v>21</v>
      </c>
      <c r="H605" s="71" t="s">
        <v>21</v>
      </c>
      <c r="I605" s="74" t="str">
        <f>IF(I607=0,G608,IF(I607=1,(G607-G608)*I608+G608,IF(I607=2,(G606-G607)*I608+G607,IF(I607=3,(G605-G606)*I608+G606,G605))))</f>
        <v>-</v>
      </c>
      <c r="J605" s="5">
        <v>11000</v>
      </c>
      <c r="K605" s="6">
        <v>2.2999999999999998</v>
      </c>
      <c r="L605" s="217">
        <f t="shared" si="102"/>
        <v>4782.608695652174</v>
      </c>
      <c r="M605" s="76">
        <f>$C605/M604</f>
        <v>5069.7999926332477</v>
      </c>
      <c r="N605" s="5">
        <v>11000</v>
      </c>
      <c r="O605" s="6">
        <v>2.1</v>
      </c>
      <c r="P605" s="194">
        <f t="shared" si="103"/>
        <v>5238.0952380952376</v>
      </c>
      <c r="Q605" s="76">
        <f>$C605/Q604</f>
        <v>5576.1720332528494</v>
      </c>
      <c r="R605" s="57">
        <v>11000</v>
      </c>
      <c r="S605" s="6">
        <v>1.9</v>
      </c>
      <c r="T605" s="201">
        <f t="shared" si="104"/>
        <v>5789.4736842105267</v>
      </c>
      <c r="U605" s="76">
        <f>$C605/U604</f>
        <v>6190.7046476761634</v>
      </c>
      <c r="V605" s="5">
        <v>11000</v>
      </c>
      <c r="W605" s="6">
        <v>1.75</v>
      </c>
      <c r="X605" s="201">
        <f t="shared" si="105"/>
        <v>6285.7142857142853</v>
      </c>
      <c r="Y605" s="76">
        <f>$C605/Y604</f>
        <v>6772.3722246140615</v>
      </c>
      <c r="Z605" s="5">
        <v>11000</v>
      </c>
      <c r="AA605" s="6">
        <v>1.6</v>
      </c>
      <c r="AB605" s="194">
        <f t="shared" si="106"/>
        <v>6875</v>
      </c>
      <c r="AC605" s="76">
        <f>$C605/AC604</f>
        <v>7552.2633744855984</v>
      </c>
      <c r="AL605" s="23"/>
    </row>
    <row r="606" spans="1:40" x14ac:dyDescent="0.25">
      <c r="A606" s="186"/>
      <c r="B606" s="252"/>
      <c r="C606" s="13"/>
      <c r="D606" s="39">
        <f>IF(AND(D605&lt;F$5,C605&lt;F607),C605/F607*100,IF(AND(D605&lt;J$5,C605&lt;J607),C605/(F607-((D605-F$5)/(J$5-F$5))*(F607-J607))*100,IF(AND(D605&lt;N$5,C605&lt;N607),C605/(J607-((D605-J$5)/(N$5-J$5))*(J607-N607))*100,IF(AND(D605&lt;R$5,C605&lt;R607),C605/(N607-((D605-N$5)/(R$5-N$5))*(N607-R607))*100,IF(AND(D605&lt;V$5,C609&lt;V607),C605/(R607-((D605-R$5)/(V$5-R$5))*(R607-V607))*100,100)))))</f>
        <v>100</v>
      </c>
      <c r="E606" s="28" t="s">
        <v>23</v>
      </c>
      <c r="F606" s="52" t="s">
        <v>21</v>
      </c>
      <c r="G606" s="89" t="s">
        <v>21</v>
      </c>
      <c r="H606" s="71" t="s">
        <v>21</v>
      </c>
      <c r="I606" s="74" t="str">
        <f>IF(I608=0,G609,IF(I608=1,(G608-G609)*I609+G609,IF(I608=2,(G607-G608)*I609+G608,IF(I608=3,(G606-G607)*I609+G607,G606))))</f>
        <v>-</v>
      </c>
      <c r="J606" s="40">
        <v>8800</v>
      </c>
      <c r="K606" s="41">
        <v>2.5</v>
      </c>
      <c r="L606" s="217">
        <f t="shared" si="102"/>
        <v>3520</v>
      </c>
      <c r="M606" s="187">
        <f>IF($C605&gt;J605,3,IF($C605&gt;J606,2,IF($C605&gt;J607,1,0)))</f>
        <v>3</v>
      </c>
      <c r="N606" s="40">
        <v>8800</v>
      </c>
      <c r="O606" s="41">
        <v>2.2999999999999998</v>
      </c>
      <c r="P606" s="194">
        <f t="shared" si="103"/>
        <v>3826.0869565217395</v>
      </c>
      <c r="Q606" s="187">
        <f>IF($C605&gt;N605,3,IF($C605&gt;N606,2,IF($C605&gt;N607,1,0)))</f>
        <v>3</v>
      </c>
      <c r="R606" s="55">
        <v>8800</v>
      </c>
      <c r="S606" s="41">
        <v>2.1</v>
      </c>
      <c r="T606" s="201">
        <f t="shared" si="104"/>
        <v>4190.4761904761899</v>
      </c>
      <c r="U606" s="187">
        <f>IF($C605&gt;R605,3,IF($C605&gt;R606,2,IF($C605&gt;R607,1,0)))</f>
        <v>3</v>
      </c>
      <c r="V606" s="40">
        <v>8800</v>
      </c>
      <c r="W606" s="41">
        <v>1.9</v>
      </c>
      <c r="X606" s="201">
        <f t="shared" si="105"/>
        <v>4631.5789473684217</v>
      </c>
      <c r="Y606" s="187">
        <f>IF($C605&gt;V605,3,IF($C605&gt;V606,2,IF($C605&gt;V607,1,0)))</f>
        <v>3</v>
      </c>
      <c r="Z606" s="40">
        <v>8800</v>
      </c>
      <c r="AA606" s="41">
        <v>1.7</v>
      </c>
      <c r="AB606" s="201">
        <f t="shared" si="106"/>
        <v>5176.4705882352946</v>
      </c>
      <c r="AC606" s="189">
        <f>IF($C605&gt;Z605,3,IF($C605&gt;Z606,2,IF($C605&gt;Z607,1,0)))</f>
        <v>3</v>
      </c>
      <c r="AL606" s="23"/>
    </row>
    <row r="607" spans="1:40" ht="15.75" thickBot="1" x14ac:dyDescent="0.3">
      <c r="A607" s="186"/>
      <c r="B607" s="253"/>
      <c r="C607" s="35"/>
      <c r="D607" s="33">
        <f>C605/D604</f>
        <v>6794.0296590518265</v>
      </c>
      <c r="E607" s="29" t="s">
        <v>7</v>
      </c>
      <c r="F607" s="136" t="s">
        <v>21</v>
      </c>
      <c r="G607" s="137" t="s">
        <v>21</v>
      </c>
      <c r="H607" s="138" t="s">
        <v>21</v>
      </c>
      <c r="I607" s="139" t="str">
        <f>IF(I609=0,G610,IF(I609=1,(G609-G610)*I610+G610,IF(I609=2,(G608-G609)*I610+G609,IF(I609=3,(G607-G608)*I610+G608,G607))))</f>
        <v>-</v>
      </c>
      <c r="J607" s="40">
        <v>7800</v>
      </c>
      <c r="K607" s="41">
        <v>2.35</v>
      </c>
      <c r="L607" s="218">
        <f t="shared" si="102"/>
        <v>3319.1489361702124</v>
      </c>
      <c r="M607" s="188">
        <f>IF(M606=1,($C605-J607)/(J606-J607),IF(M606=2,($C605-J606)/(J605-J606),IF(M606=3,($C605-J605)/(J604-J605),0)))</f>
        <v>0.12506887052341639</v>
      </c>
      <c r="N607" s="40">
        <v>7200</v>
      </c>
      <c r="O607" s="41">
        <v>2</v>
      </c>
      <c r="P607" s="199">
        <f t="shared" si="103"/>
        <v>3600</v>
      </c>
      <c r="Q607" s="188">
        <f>IF(Q606=1,($C605-N607)/(N606-N607),IF(Q606=2,($C605-N606)/(N605-N606),IF(Q606=3,($C605-N605)/(N604-N605),0)))</f>
        <v>0.15008264462809967</v>
      </c>
      <c r="R607" s="55">
        <v>6500</v>
      </c>
      <c r="S607" s="41">
        <v>1.6</v>
      </c>
      <c r="T607" s="202">
        <f t="shared" si="104"/>
        <v>4062.5</v>
      </c>
      <c r="U607" s="188">
        <f>IF(U606=1,($C605-R607)/(R606-R607),IF(U606=2,($C605-R606)/(R605-R606),IF(U606=3,($C605-R605)/(R604-R605),0)))</f>
        <v>0.17866981503345197</v>
      </c>
      <c r="V607" s="40">
        <v>5700</v>
      </c>
      <c r="W607" s="41">
        <v>1.3</v>
      </c>
      <c r="X607" s="202">
        <f t="shared" si="105"/>
        <v>4384.6153846153848</v>
      </c>
      <c r="Y607" s="188">
        <f>IF(Y606=1,($C605-V607)/(V606-V607),IF(Y606=2,($C605-V606)/(V605-V606),IF(Y606=3,($C605-V605)/(V604-V605),0)))</f>
        <v>0.23450413223140573</v>
      </c>
      <c r="Z607" s="40">
        <v>4800</v>
      </c>
      <c r="AA607" s="41">
        <v>1</v>
      </c>
      <c r="AB607" s="199">
        <f t="shared" si="106"/>
        <v>4800</v>
      </c>
      <c r="AC607" s="191">
        <f>IF(AC606=1,($C605-Z607)/(Z606-Z607),IF(AC606=2,($C605-Z606)/(Z605-Z606),IF(AC606=3,($C605-Z605)/(Z604-Z605),0)))</f>
        <v>0.31267217630854094</v>
      </c>
      <c r="AL607" s="23"/>
    </row>
    <row r="608" spans="1:40" x14ac:dyDescent="0.25">
      <c r="A608" s="186"/>
      <c r="B608" s="251">
        <v>-14</v>
      </c>
      <c r="C608" s="34"/>
      <c r="D608" s="31">
        <f>IF(D609&gt;V$5,(1-(D609-V$5)/(Z$5-V$5))*(Y608-AC608)+AC608,IF(D609&gt;R$5,(1-(D609-R$5)/(V$5-R$5))*(U608-Y608)+Y608,IF(D609&gt;N$5,(1-(D609-N$5)/(R$5-N$5))*(Q608-U608)+U608,IF(D609&gt;J$5,(1-(D609-J$5)/(N$5-J$5))*(M608-Q608)+Q608,IF(D609&gt;F$5,(1-(D609-F$5)/(J$5-F$5))*(I608-M608)+M608,I608)))))</f>
        <v>1.9440930692263589</v>
      </c>
      <c r="E608" s="27" t="s">
        <v>6</v>
      </c>
      <c r="F608" s="3">
        <v>14280</v>
      </c>
      <c r="G608" s="94">
        <v>2.08</v>
      </c>
      <c r="H608" s="193">
        <f t="shared" ref="H608:H671" si="107">F608/G608</f>
        <v>6865.3846153846152</v>
      </c>
      <c r="I608" s="16">
        <f>IF(I610=0,G611,IF(I610=1,(G610-G611)*I611+G611,IF(I610=2,(G609-G610)*I611+G610,IF(I610=3,(G608-G609)*I611+G609,G608))))</f>
        <v>2.6862002469839461</v>
      </c>
      <c r="J608" s="145">
        <f>(J$624-J$604)/5+J604</f>
        <v>14080</v>
      </c>
      <c r="K608" s="141">
        <f>(K$624-K$604)/5+K604</f>
        <v>1.9300000000000002</v>
      </c>
      <c r="L608" s="219">
        <f t="shared" si="102"/>
        <v>7295.3367875647664</v>
      </c>
      <c r="M608" s="16">
        <f>IF(M610=0,K611,IF(M610=1,(K610-K611)*M611+K611,IF(M610=2,(K609-K610)*M611+K610,IF(M610=3,(K608-K609)*M611+K609,K608))))</f>
        <v>2.5330036293672658</v>
      </c>
      <c r="N608" s="145">
        <f>(N$624-N$604)/5+N604</f>
        <v>13640</v>
      </c>
      <c r="O608" s="141">
        <f>(O$624-O$604)/5+O604</f>
        <v>1.78</v>
      </c>
      <c r="P608" s="193">
        <f t="shared" si="103"/>
        <v>7662.9213483146068</v>
      </c>
      <c r="Q608" s="16">
        <f>IF(Q610=0,O611,IF(Q610=1,(O610-O611)*Q611+O611,IF(Q610=2,(O609-O610)*Q611+O610,IF(Q610=3,(O608-O609)*Q611+O609,O608))))</f>
        <v>2.3395928986838075</v>
      </c>
      <c r="R608" s="145">
        <f>(R$624-R$604)/5+R604</f>
        <v>13280</v>
      </c>
      <c r="S608" s="141">
        <f>(S$624-S$604)/5+S604</f>
        <v>1.62</v>
      </c>
      <c r="T608" s="203">
        <f t="shared" si="104"/>
        <v>8197.5308641975298</v>
      </c>
      <c r="U608" s="16">
        <f>IF(U610=0,S611,IF(U610=1,(S610-S611)*U611+S611,IF(U610=2,(S609-S610)*U611+S610,IF(U610=3,(S608-S609)*U611+S609,S608))))</f>
        <v>2.1360809047411919</v>
      </c>
      <c r="V608" s="145">
        <f>(V$624-V$604)/5+V604</f>
        <v>12880</v>
      </c>
      <c r="W608" s="141">
        <f>(W$624-W$604)/5+W604</f>
        <v>1.53</v>
      </c>
      <c r="X608" s="203">
        <f t="shared" si="105"/>
        <v>8418.3006535947716</v>
      </c>
      <c r="Y608" s="16">
        <f>IF(Y610=0,W611,IF(Y610=1,(W610-W611)*Y611+W611,IF(Y610=2,(W609-W610)*Y611+W610,IF(Y610=3,(W608-W609)*Y611+W609,W608))))</f>
        <v>1.9258983991215397</v>
      </c>
      <c r="Z608" s="145">
        <f>(Z$624-Z$604)/5+Z604</f>
        <v>12560</v>
      </c>
      <c r="AA608" s="141">
        <f>(AA$624-AA$604)/5+AA604</f>
        <v>1.3900000000000001</v>
      </c>
      <c r="AB608" s="207">
        <f t="shared" si="106"/>
        <v>9035.9712230215828</v>
      </c>
      <c r="AC608" s="67">
        <f>IF(AC610=0,AA611,IF(AC610=1,(AA610-AA611)*AC611+AA611,IF(AC610=2,(AA609-AA610)*AC611+AA610,IF(AC610=3,(AA608-AA609)*AC611+AA609,AA608))))</f>
        <v>1.715688369280387</v>
      </c>
      <c r="AE608" s="23"/>
      <c r="AF608" s="23"/>
      <c r="AG608" s="23"/>
      <c r="AH608" s="23"/>
      <c r="AI608" s="23"/>
      <c r="AJ608" s="23"/>
      <c r="AK608" s="23"/>
      <c r="AL608" s="23"/>
    </row>
    <row r="609" spans="1:38" x14ac:dyDescent="0.25">
      <c r="A609" s="186"/>
      <c r="B609" s="252"/>
      <c r="C609" s="13">
        <f>C$1/(21-E$1)*(C$600-B608)</f>
        <v>11067.768595041323</v>
      </c>
      <c r="D609" s="32">
        <f>(C609/P$1)^(1/1.3)*50+C$600+$C$2/2+$N$2/100*5</f>
        <v>49.567169730630567</v>
      </c>
      <c r="E609" s="28" t="s">
        <v>22</v>
      </c>
      <c r="F609" s="5">
        <v>14000</v>
      </c>
      <c r="G609" s="91">
        <v>2.64</v>
      </c>
      <c r="H609" s="194">
        <f t="shared" si="107"/>
        <v>5303.030303030303</v>
      </c>
      <c r="I609" s="76">
        <f>$C609/I608</f>
        <v>4120.2321410952763</v>
      </c>
      <c r="J609" s="57">
        <v>14000</v>
      </c>
      <c r="K609" s="135">
        <f>(K$625-K$605)/5+K605</f>
        <v>2.34</v>
      </c>
      <c r="L609" s="217">
        <f t="shared" si="102"/>
        <v>5982.9059829059834</v>
      </c>
      <c r="M609" s="76">
        <f>$C609/M608</f>
        <v>4369.4246888252619</v>
      </c>
      <c r="N609" s="57">
        <v>14000</v>
      </c>
      <c r="O609" s="135">
        <f>(O$625-O$605)/5+O605</f>
        <v>2.12</v>
      </c>
      <c r="P609" s="194">
        <f t="shared" si="103"/>
        <v>6603.7735849056598</v>
      </c>
      <c r="Q609" s="76">
        <f>$C609/Q608</f>
        <v>4730.6386513943326</v>
      </c>
      <c r="R609" s="57">
        <v>14000</v>
      </c>
      <c r="S609" s="135">
        <f>(S$625-S$605)/5+S605</f>
        <v>1.9</v>
      </c>
      <c r="T609" s="201">
        <f t="shared" si="104"/>
        <v>7368.4210526315792</v>
      </c>
      <c r="U609" s="76">
        <f>$C609/U608</f>
        <v>5181.3433519655455</v>
      </c>
      <c r="V609" s="57">
        <v>14000</v>
      </c>
      <c r="W609" s="135">
        <f>(W$625-W$605)/5+W605</f>
        <v>1.77</v>
      </c>
      <c r="X609" s="201">
        <f t="shared" si="105"/>
        <v>7909.6045197740114</v>
      </c>
      <c r="Y609" s="76">
        <f>$C609/Y608</f>
        <v>5746.8081390428833</v>
      </c>
      <c r="Z609" s="57">
        <v>14000</v>
      </c>
      <c r="AA609" s="135">
        <f>(AA$625-AA$605)/5+AA605</f>
        <v>1.6300000000000001</v>
      </c>
      <c r="AB609" s="209">
        <f t="shared" si="106"/>
        <v>8588.9570552147234</v>
      </c>
      <c r="AC609" s="76">
        <f>$C609/AC608</f>
        <v>6450.9201048460154</v>
      </c>
      <c r="AL609" s="23"/>
    </row>
    <row r="610" spans="1:38" x14ac:dyDescent="0.25">
      <c r="A610" s="186"/>
      <c r="B610" s="252"/>
      <c r="C610" s="13"/>
      <c r="D610" s="39">
        <f>IF(AND(D609&lt;F$5,C609&lt;F611),C609/F611*100,IF(AND(D609&lt;J$5,C609&lt;J611),C609/(F611-((D609-F$5)/(J$5-F$5))*(F611-J611))*100,IF(AND(D609&lt;N$5,C609&lt;N611),C609/(J611-((D609-J$5)/(N$5-J$5))*(J611-N611))*100,IF(AND(D609&lt;R$5,C609&lt;R611),C609/(N611-((D609-N$5)/(R$5-N$5))*(N611-R611))*100,IF(AND(D609&lt;V$5,C613&lt;V611),C609/(R611-((D609-R$5)/(V$5-R$5))*(R611-V611))*100,100)))))</f>
        <v>100</v>
      </c>
      <c r="E610" s="28" t="s">
        <v>23</v>
      </c>
      <c r="F610" s="5">
        <v>11200</v>
      </c>
      <c r="G610" s="91">
        <v>2.69</v>
      </c>
      <c r="H610" s="194">
        <f t="shared" si="107"/>
        <v>4163.5687732342012</v>
      </c>
      <c r="I610" s="190">
        <f>IF($C609&gt;F609,3,IF($C609&gt;F610,2,IF($C609&gt;F611,1,0)))</f>
        <v>1</v>
      </c>
      <c r="J610" s="57">
        <v>11200</v>
      </c>
      <c r="K610" s="135">
        <f>(K$626-K$606)/5+K606</f>
        <v>2.54</v>
      </c>
      <c r="L610" s="217">
        <f t="shared" si="102"/>
        <v>4409.4488188976375</v>
      </c>
      <c r="M610" s="190">
        <f>IF($C609&gt;J609,3,IF($C609&gt;J610,2,IF($C609&gt;J611,1,0)))</f>
        <v>1</v>
      </c>
      <c r="N610" s="57">
        <v>11200</v>
      </c>
      <c r="O610" s="135">
        <f>(O$626-O$606)/5+O606</f>
        <v>2.3499999999999996</v>
      </c>
      <c r="P610" s="194">
        <f t="shared" si="103"/>
        <v>4765.9574468085111</v>
      </c>
      <c r="Q610" s="190">
        <f>IF($C609&gt;N609,3,IF($C609&gt;N610,2,IF($C609&gt;N611,1,0)))</f>
        <v>1</v>
      </c>
      <c r="R610" s="57">
        <v>11200</v>
      </c>
      <c r="S610" s="135">
        <f>(S$626-S$606)/5+S606</f>
        <v>2.15</v>
      </c>
      <c r="T610" s="201">
        <f t="shared" si="104"/>
        <v>5209.302325581396</v>
      </c>
      <c r="U610" s="190">
        <f>IF($C609&gt;R609,3,IF($C609&gt;R610,2,IF($C609&gt;R611,1,0)))</f>
        <v>1</v>
      </c>
      <c r="V610" s="57">
        <v>11200</v>
      </c>
      <c r="W610" s="135">
        <f>(W$626-W$606)/5+W606</f>
        <v>1.94</v>
      </c>
      <c r="X610" s="201">
        <f t="shared" si="105"/>
        <v>5773.1958762886597</v>
      </c>
      <c r="Y610" s="190">
        <f>IF($C609&gt;V609,3,IF($C609&gt;V610,2,IF($C609&gt;V611,1,0)))</f>
        <v>1</v>
      </c>
      <c r="Z610" s="57">
        <v>11200</v>
      </c>
      <c r="AA610" s="135">
        <f>(AA$626-AA$606)/5+AA606</f>
        <v>1.73</v>
      </c>
      <c r="AB610" s="209">
        <f t="shared" si="106"/>
        <v>6473.9884393063585</v>
      </c>
      <c r="AC610" s="189">
        <f>IF($C609&gt;Z609,3,IF($C609&gt;Z610,2,IF($C609&gt;Z611,1,0)))</f>
        <v>1</v>
      </c>
      <c r="AL610" s="23"/>
    </row>
    <row r="611" spans="1:38" ht="15.75" thickBot="1" x14ac:dyDescent="0.3">
      <c r="A611" s="186"/>
      <c r="B611" s="253"/>
      <c r="C611" s="35"/>
      <c r="D611" s="33">
        <f>C609/D608</f>
        <v>5693.0240481983101</v>
      </c>
      <c r="E611" s="29" t="s">
        <v>7</v>
      </c>
      <c r="F611" s="7">
        <v>7720</v>
      </c>
      <c r="G611" s="93">
        <v>2.59</v>
      </c>
      <c r="H611" s="195">
        <f t="shared" si="107"/>
        <v>2980.694980694981</v>
      </c>
      <c r="I611" s="191">
        <f>IF(I610=1,($C609-F611)/(F610-F611),IF(I610=2,($C609-F610)/(F609-F610),IF(I610=3,($C609-F609)/(F608-F609),0)))</f>
        <v>0.96200246983946069</v>
      </c>
      <c r="J611" s="146">
        <f>(J$627-J$607)/5+J607</f>
        <v>7420</v>
      </c>
      <c r="K611" s="142">
        <f>(K$627-K$607)/5+K607</f>
        <v>2.34</v>
      </c>
      <c r="L611" s="220">
        <f t="shared" si="102"/>
        <v>3170.9401709401714</v>
      </c>
      <c r="M611" s="191">
        <f>IF(M610=1,($C609-J611)/(J610-J611),IF(M610=2,($C609-J610)/(J609-J610),IF(M610=3,($C609-J609)/(J608-J609),0)))</f>
        <v>0.96501814683632892</v>
      </c>
      <c r="N611" s="146">
        <f>(N$627-N$607)/5+N607</f>
        <v>6880</v>
      </c>
      <c r="O611" s="142">
        <f>(O$627-O$607)/5+O607</f>
        <v>2.0099999999999998</v>
      </c>
      <c r="P611" s="195">
        <f t="shared" si="103"/>
        <v>3422.8855721393038</v>
      </c>
      <c r="Q611" s="191">
        <f>IF(Q610=1,($C609-N611)/(N610-N611),IF(Q610=2,($C609-N610)/(N609-N610),IF(Q610=3,($C609-N609)/(N608-N609),0)))</f>
        <v>0.96939087848178784</v>
      </c>
      <c r="R611" s="146">
        <f>(R$627-R$607)/5+R607</f>
        <v>6260</v>
      </c>
      <c r="S611" s="142">
        <f>(S$627-S$607)/5+S607</f>
        <v>1.6300000000000001</v>
      </c>
      <c r="T611" s="204">
        <f t="shared" si="104"/>
        <v>3840.4907975460119</v>
      </c>
      <c r="U611" s="191">
        <f>IF(U610=1,($C609-R611)/(R610-R611),IF(U610=2,($C609-R610)/(R609-R610),IF(U610=3,($C609-R609)/(R608-R609),0)))</f>
        <v>0.97323250911767678</v>
      </c>
      <c r="V611" s="146">
        <f>(V$627-V$607)/5+V607</f>
        <v>5480</v>
      </c>
      <c r="W611" s="142">
        <f>(W$627-W$607)/5+W607</f>
        <v>1.33</v>
      </c>
      <c r="X611" s="204">
        <f t="shared" si="105"/>
        <v>4120.3007518796994</v>
      </c>
      <c r="Y611" s="191">
        <f>IF(Y610=1,($C609-V611)/(V610-V611),IF(Y610=2,($C609-V610)/(V609-V610),IF(Y610=3,($C609-V609)/(V608-V609),0)))</f>
        <v>0.97688262151072092</v>
      </c>
      <c r="Z611" s="146">
        <f>(Z$627-Z$607)/5+Z607</f>
        <v>4640</v>
      </c>
      <c r="AA611" s="142">
        <f>(AA$627-AA$607)/5+AA607</f>
        <v>1.02</v>
      </c>
      <c r="AB611" s="211">
        <f t="shared" si="106"/>
        <v>4549.0196078431372</v>
      </c>
      <c r="AC611" s="191">
        <f>IF(AC610=1,($C609-Z611)/(Z610-Z611),IF(AC610=2,($C609-Z610)/(Z609-Z610),IF(AC610=3,($C609-Z609)/(Z608-Z609),0)))</f>
        <v>0.97984277363434802</v>
      </c>
      <c r="AL611" s="23"/>
    </row>
    <row r="612" spans="1:38" x14ac:dyDescent="0.25">
      <c r="A612" s="186"/>
      <c r="B612" s="251">
        <v>-13</v>
      </c>
      <c r="C612" s="25"/>
      <c r="D612" s="31">
        <f>IF(D613&gt;V$5,(1-(D613-V$5)/(Z$5-V$5))*(Y612-AC612)+AC612,IF(D613&gt;R$5,(1-(D613-R$5)/(V$5-R$5))*(U612-Y612)+Y612,IF(D613&gt;N$5,(1-(D613-N$5)/(R$5-N$5))*(Q612-U612)+U612,IF(D613&gt;J$5,(1-(D613-J$5)/(N$5-J$5))*(M612-Q612)+Q612,IF(D613&gt;F$5,(1-(D613-F$5)/(J$5-F$5))*(I612-M612)+M612,I612)))))</f>
        <v>1.9791666975568971</v>
      </c>
      <c r="E612" s="27" t="s">
        <v>6</v>
      </c>
      <c r="F612" s="86">
        <f>(F$624-F$608)/4+F608</f>
        <v>14360</v>
      </c>
      <c r="G612" s="141">
        <f>(G$624-G$608)/4+G608</f>
        <v>2.16</v>
      </c>
      <c r="H612" s="193">
        <f t="shared" si="107"/>
        <v>6648.1481481481478</v>
      </c>
      <c r="I612" s="16">
        <f>IF(I614=0,G615,IF(I614=1,(G614-G615)*I615+G615,IF(I614=2,(G613-G614)*I615+G614,IF(I614=3,(G612-G613)*I615+G613,G612))))</f>
        <v>2.7129144007193937</v>
      </c>
      <c r="J612" s="145">
        <f>(J$624-J$604)/5+J608</f>
        <v>14160</v>
      </c>
      <c r="K612" s="141">
        <f>(K$624-K$604)/5+K608</f>
        <v>2.0100000000000002</v>
      </c>
      <c r="L612" s="219">
        <f t="shared" si="102"/>
        <v>7044.7761194029845</v>
      </c>
      <c r="M612" s="16">
        <f>IF(M614=0,K615,IF(M614=1,(K614-K615)*M615+K615,IF(M614=2,(K613-K614)*M615+K614,IF(M614=3,(K612-K613)*M615+K613,K612))))</f>
        <v>2.5535775588048315</v>
      </c>
      <c r="N612" s="145">
        <f>(N$624-N$604)/5+N608</f>
        <v>13780</v>
      </c>
      <c r="O612" s="141">
        <f>(O$624-O$604)/5+O608</f>
        <v>1.86</v>
      </c>
      <c r="P612" s="193">
        <f t="shared" si="103"/>
        <v>7408.6021505376339</v>
      </c>
      <c r="Q612" s="16">
        <f>IF(Q614=0,O615,IF(Q614=1,(O614-O615)*Q615+O615,IF(Q614=2,(O613-O614)*Q615+O614,IF(Q614=3,(O612-O613)*Q615+O613,O612))))</f>
        <v>2.3639925904816184</v>
      </c>
      <c r="R612" s="145">
        <f>(R$624-R$604)/5+R608</f>
        <v>13460</v>
      </c>
      <c r="S612" s="141">
        <f>(S$624-S$604)/5+S608</f>
        <v>1.6900000000000002</v>
      </c>
      <c r="T612" s="203">
        <f t="shared" si="104"/>
        <v>7964.497041420118</v>
      </c>
      <c r="U612" s="16">
        <f>IF(U614=0,S615,IF(U614=1,(S614-S615)*U615+S615,IF(U614=2,(S613-S614)*U615+S614,IF(U614=3,(S612-S613)*U615+S613,S612))))</f>
        <v>2.1541657359839177</v>
      </c>
      <c r="V612" s="145">
        <f>(V$624-V$604)/5+V608</f>
        <v>13160</v>
      </c>
      <c r="W612" s="141">
        <f>(W$624-W$604)/5+W608</f>
        <v>1.61</v>
      </c>
      <c r="X612" s="203">
        <f t="shared" si="105"/>
        <v>8173.9130434782601</v>
      </c>
      <c r="Y612" s="16">
        <f>IF(Y614=0,W615,IF(Y614=1,(W614-W615)*Y615+W615,IF(Y614=2,(W613-W614)*Y615+W614,IF(Y614=3,(W612-W613)*Y615+W613,W612))))</f>
        <v>1.9341085789019674</v>
      </c>
      <c r="Z612" s="145">
        <f>(Z$624-Z$604)/5+Z608</f>
        <v>12920</v>
      </c>
      <c r="AA612" s="141">
        <f>(AA$624-AA$604)/5+AA608</f>
        <v>1.4800000000000002</v>
      </c>
      <c r="AB612" s="207">
        <f t="shared" si="106"/>
        <v>8729.7297297297282</v>
      </c>
      <c r="AC612" s="67">
        <f>IF(AC614=0,AA615,IF(AC614=1,(AA614-AA615)*AC615+AA615,IF(AC614=2,(AA613-AA614)*AC615+AA614,IF(AC614=3,(AA612-AA613)*AC615+AA613,AA612))))</f>
        <v>1.7128925619834712</v>
      </c>
      <c r="AE612" s="23"/>
      <c r="AF612" s="23"/>
      <c r="AG612" s="23"/>
      <c r="AH612" s="23"/>
      <c r="AI612" s="23"/>
      <c r="AJ612" s="23"/>
      <c r="AK612" s="23"/>
      <c r="AL612" s="23"/>
    </row>
    <row r="613" spans="1:38" x14ac:dyDescent="0.25">
      <c r="A613" s="186"/>
      <c r="B613" s="252"/>
      <c r="C613" s="13">
        <f>C$1/(21-E$1)*(C$600-B612)</f>
        <v>10760.330578512398</v>
      </c>
      <c r="D613" s="32">
        <f>(C613/P$1)^(1/1.3)*50+C$600+$C$2/2+$N$2/100*5</f>
        <v>48.976217832393658</v>
      </c>
      <c r="E613" s="28" t="s">
        <v>22</v>
      </c>
      <c r="F613" s="5">
        <v>14000</v>
      </c>
      <c r="G613" s="135">
        <f>(G$625-G$609)/4+G609</f>
        <v>2.68</v>
      </c>
      <c r="H613" s="194">
        <f t="shared" si="107"/>
        <v>5223.8805970149251</v>
      </c>
      <c r="I613" s="76">
        <f>$C613/I612</f>
        <v>3966.3361938950379</v>
      </c>
      <c r="J613" s="57">
        <v>14000</v>
      </c>
      <c r="K613" s="135">
        <f>(K$625-K$605)/5+K609</f>
        <v>2.38</v>
      </c>
      <c r="L613" s="217">
        <f t="shared" si="102"/>
        <v>5882.3529411764712</v>
      </c>
      <c r="M613" s="76">
        <f>$C613/M612</f>
        <v>4213.8256351017708</v>
      </c>
      <c r="N613" s="57">
        <v>14000</v>
      </c>
      <c r="O613" s="135">
        <f>(O$625-O$605)/5+O609</f>
        <v>2.14</v>
      </c>
      <c r="P613" s="194">
        <f t="shared" si="103"/>
        <v>6542.0560747663549</v>
      </c>
      <c r="Q613" s="76">
        <f>$C613/Q612</f>
        <v>4551.761550284803</v>
      </c>
      <c r="R613" s="57">
        <v>14000</v>
      </c>
      <c r="S613" s="135">
        <f>(S$625-S$605)/5+S609</f>
        <v>1.9</v>
      </c>
      <c r="T613" s="201">
        <f t="shared" si="104"/>
        <v>7368.4210526315792</v>
      </c>
      <c r="U613" s="76">
        <f>$C613/U612</f>
        <v>4995.1266045913617</v>
      </c>
      <c r="V613" s="57">
        <v>14000</v>
      </c>
      <c r="W613" s="135">
        <f>(W$625-W$605)/5+W609</f>
        <v>1.79</v>
      </c>
      <c r="X613" s="201">
        <f t="shared" si="105"/>
        <v>7821.2290502793294</v>
      </c>
      <c r="Y613" s="76">
        <f>$C613/Y612</f>
        <v>5563.4573445826163</v>
      </c>
      <c r="Z613" s="57">
        <v>14000</v>
      </c>
      <c r="AA613" s="135">
        <f>(AA$625-AA$605)/5+AA609</f>
        <v>1.6600000000000001</v>
      </c>
      <c r="AB613" s="209">
        <f t="shared" si="106"/>
        <v>8433.7349397590351</v>
      </c>
      <c r="AC613" s="76">
        <f>$C613/AC612</f>
        <v>6281.9646820418802</v>
      </c>
      <c r="AL613" s="23"/>
    </row>
    <row r="614" spans="1:38" x14ac:dyDescent="0.25">
      <c r="A614" s="186"/>
      <c r="B614" s="252"/>
      <c r="C614" s="13"/>
      <c r="D614" s="39">
        <f>IF(AND(D613&lt;F$5,C613&lt;F615),C613/F615*100,IF(AND(D613&lt;J$5,C613&lt;J615),C613/(F615-((D613-F$5)/(J$5-F$5))*(F615-J615))*100,IF(AND(D613&lt;N$5,C613&lt;N615),C613/(J615-((D613-J$5)/(N$5-J$5))*(J615-N615))*100,IF(AND(D613&lt;R$5,C613&lt;R615),C613/(N615-((D613-N$5)/(R$5-N$5))*(N615-R615))*100,IF(AND(D613&lt;V$5,C617&lt;V615),C613/(R615-((D613-R$5)/(V$5-R$5))*(R615-V615))*100,100)))))</f>
        <v>100</v>
      </c>
      <c r="E614" s="28" t="s">
        <v>23</v>
      </c>
      <c r="F614" s="5">
        <v>11200</v>
      </c>
      <c r="G614" s="135">
        <f>(G$626-G$610)/4+G610</f>
        <v>2.73</v>
      </c>
      <c r="H614" s="194">
        <f t="shared" si="107"/>
        <v>4102.5641025641025</v>
      </c>
      <c r="I614" s="190">
        <f>IF($C613&gt;F613,3,IF($C613&gt;F614,2,IF($C613&gt;F615,1,0)))</f>
        <v>1</v>
      </c>
      <c r="J614" s="57">
        <v>11200</v>
      </c>
      <c r="K614" s="135">
        <f>(K$626-K$606)/5+K610</f>
        <v>2.58</v>
      </c>
      <c r="L614" s="217">
        <f t="shared" si="102"/>
        <v>4341.0852713178292</v>
      </c>
      <c r="M614" s="190">
        <f>IF($C613&gt;J613,3,IF($C613&gt;J614,2,IF($C613&gt;J615,1,0)))</f>
        <v>1</v>
      </c>
      <c r="N614" s="57">
        <v>11200</v>
      </c>
      <c r="O614" s="135">
        <f>(O$626-O$606)/5+O610</f>
        <v>2.3999999999999995</v>
      </c>
      <c r="P614" s="194">
        <f t="shared" si="103"/>
        <v>4666.6666666666679</v>
      </c>
      <c r="Q614" s="190">
        <f>IF($C613&gt;N613,3,IF($C613&gt;N614,2,IF($C613&gt;N615,1,0)))</f>
        <v>1</v>
      </c>
      <c r="R614" s="57">
        <v>11200</v>
      </c>
      <c r="S614" s="135">
        <f>(S$626-S$606)/5+S610</f>
        <v>2.1999999999999997</v>
      </c>
      <c r="T614" s="201">
        <f t="shared" si="104"/>
        <v>5090.9090909090919</v>
      </c>
      <c r="U614" s="190">
        <f>IF($C613&gt;R613,3,IF($C613&gt;R614,2,IF($C613&gt;R615,1,0)))</f>
        <v>1</v>
      </c>
      <c r="V614" s="57">
        <v>11200</v>
      </c>
      <c r="W614" s="135">
        <f>(W$626-W$606)/5+W610</f>
        <v>1.98</v>
      </c>
      <c r="X614" s="201">
        <f t="shared" si="105"/>
        <v>5656.5656565656564</v>
      </c>
      <c r="Y614" s="190">
        <f>IF($C613&gt;V613,3,IF($C613&gt;V614,2,IF($C613&gt;V615,1,0)))</f>
        <v>1</v>
      </c>
      <c r="Z614" s="57">
        <v>11200</v>
      </c>
      <c r="AA614" s="135">
        <f>(AA$626-AA$606)/5+AA610</f>
        <v>1.76</v>
      </c>
      <c r="AB614" s="209">
        <f t="shared" si="106"/>
        <v>6363.636363636364</v>
      </c>
      <c r="AC614" s="189">
        <f>IF($C613&gt;Z613,3,IF($C613&gt;Z614,2,IF($C613&gt;Z615,1,0)))</f>
        <v>1</v>
      </c>
      <c r="AL614" s="23"/>
    </row>
    <row r="615" spans="1:38" ht="15.75" thickBot="1" x14ac:dyDescent="0.3">
      <c r="A615" s="186"/>
      <c r="B615" s="253"/>
      <c r="C615" s="14"/>
      <c r="D615" s="33">
        <f>C613/D612</f>
        <v>5436.7985232345791</v>
      </c>
      <c r="E615" s="29" t="s">
        <v>7</v>
      </c>
      <c r="F615" s="157">
        <f>(F$627-F$611)/4+F611</f>
        <v>7340</v>
      </c>
      <c r="G615" s="142">
        <f>(G$627-G$611)/4+G611</f>
        <v>2.58</v>
      </c>
      <c r="H615" s="195">
        <f t="shared" si="107"/>
        <v>2844.9612403100773</v>
      </c>
      <c r="I615" s="191">
        <f>IF(I614=1,($C613-F615)/(F614-F615),IF(I614=2,($C613-F614)/(F613-F614),IF(I614=3,($C613-F613)/(F612-F613),0)))</f>
        <v>0.88609600479595796</v>
      </c>
      <c r="J615" s="146">
        <f>(J$627-J$607)/5+J611</f>
        <v>7040</v>
      </c>
      <c r="K615" s="142">
        <f>(K$627-K$607)/5+K611</f>
        <v>2.3299999999999996</v>
      </c>
      <c r="L615" s="220">
        <f t="shared" si="102"/>
        <v>3021.4592274678116</v>
      </c>
      <c r="M615" s="191">
        <f>IF(M614=1,($C613-J615)/(J614-J615),IF(M614=2,($C613-J614)/(J613-J614),IF(M614=3,($C613-J613)/(J612-J613),0)))</f>
        <v>0.89431023521932629</v>
      </c>
      <c r="N615" s="146">
        <f>(N$627-N$607)/5+N611</f>
        <v>6560</v>
      </c>
      <c r="O615" s="142">
        <f>(O$627-O$607)/5+O611</f>
        <v>2.0199999999999996</v>
      </c>
      <c r="P615" s="195">
        <f t="shared" si="103"/>
        <v>3247.5247524752481</v>
      </c>
      <c r="Q615" s="191">
        <f>IF(Q614=1,($C613-N615)/(N614-N615),IF(Q614=2,($C613-N614)/(N613-N614),IF(Q614=3,($C613-N613)/(N612-N613),0)))</f>
        <v>0.90524365916215466</v>
      </c>
      <c r="R615" s="146">
        <f>(R$627-R$607)/5+R611</f>
        <v>6020</v>
      </c>
      <c r="S615" s="142">
        <f>(S$627-S$607)/5+S611</f>
        <v>1.6600000000000001</v>
      </c>
      <c r="T615" s="204">
        <f t="shared" si="104"/>
        <v>3626.5060240963853</v>
      </c>
      <c r="U615" s="191">
        <f>IF(U614=1,($C613-R615)/(R614-R615),IF(U614=2,($C613-R614)/(R613-R614),IF(U614=3,($C613-R613)/(R612-R613),0)))</f>
        <v>0.91512173330355162</v>
      </c>
      <c r="V615" s="146">
        <f>(V$627-V$607)/5+V611</f>
        <v>5260</v>
      </c>
      <c r="W615" s="142">
        <f>(W$627-W$607)/5+W611</f>
        <v>1.36</v>
      </c>
      <c r="X615" s="204">
        <f t="shared" si="105"/>
        <v>3867.6470588235293</v>
      </c>
      <c r="Y615" s="191">
        <f>IF(Y614=1,($C613-V615)/(V614-V615),IF(Y614=2,($C613-V614)/(V613-V614),IF(Y614=3,($C613-V613)/(V612-V613),0)))</f>
        <v>0.92598157887414101</v>
      </c>
      <c r="Z615" s="146">
        <f>(Z$627-Z$607)/5+Z611</f>
        <v>4480</v>
      </c>
      <c r="AA615" s="142">
        <f>(AA$627-AA$607)/5+AA611</f>
        <v>1.04</v>
      </c>
      <c r="AB615" s="211">
        <f t="shared" si="106"/>
        <v>4307.6923076923076</v>
      </c>
      <c r="AC615" s="191">
        <f>IF(AC614=1,($C613-Z615)/(Z614-Z615),IF(AC614=2,($C613-Z614)/(Z613-Z614),IF(AC614=3,($C613-Z613)/(Z612-Z613),0)))</f>
        <v>0.93457300275482103</v>
      </c>
      <c r="AL615" s="23"/>
    </row>
    <row r="616" spans="1:38" x14ac:dyDescent="0.25">
      <c r="A616" s="186"/>
      <c r="B616" s="251">
        <v>-12</v>
      </c>
      <c r="C616" s="34"/>
      <c r="D616" s="31">
        <f>IF(D617&gt;V$5,(1-(D617-V$5)/(Z$5-V$5))*(Y616-AC616)+AC616,IF(D617&gt;R$5,(1-(D617-R$5)/(V$5-R$5))*(U616-Y616)+Y616,IF(D617&gt;N$5,(1-(D617-N$5)/(R$5-N$5))*(Q616-U616)+U616,IF(D617&gt;J$5,(1-(D617-J$5)/(N$5-J$5))*(M616-Q616)+Q616,IF(D617&gt;F$5,(1-(D617-F$5)/(J$5-F$5))*(I616-M616)+M616,I616)))))</f>
        <v>2.0177953616444642</v>
      </c>
      <c r="E616" s="27" t="s">
        <v>6</v>
      </c>
      <c r="F616" s="86">
        <f>(F$624-F$608)/4+F612</f>
        <v>14440</v>
      </c>
      <c r="G616" s="141">
        <f>(G$624-G$608)/4+G612</f>
        <v>2.2400000000000002</v>
      </c>
      <c r="H616" s="193">
        <f t="shared" si="107"/>
        <v>6446.4285714285706</v>
      </c>
      <c r="I616" s="16">
        <f>IF(I618=0,G619,IF(I618=1,(G618-G619)*I619+G619,IF(I618=2,(G617-G618)*I619+G618,IF(I618=3,(G616-G617)*I619+G617,G616))))</f>
        <v>2.734759083112428</v>
      </c>
      <c r="J616" s="145">
        <f>(J$624-J$604)/5+J612</f>
        <v>14240</v>
      </c>
      <c r="K616" s="141">
        <f>(K$624-K$604)/5+K612</f>
        <v>2.0900000000000003</v>
      </c>
      <c r="L616" s="219">
        <f t="shared" si="102"/>
        <v>6813.3971291866019</v>
      </c>
      <c r="M616" s="16">
        <f>IF(M618=0,K619,IF(M618=1,(K618-K619)*M619+K619,IF(M618=2,(K617-K618)*M619+K618,IF(M618=3,(K616-K617)*M619+K617,K616))))</f>
        <v>2.5706316670914187</v>
      </c>
      <c r="N616" s="145">
        <f>(N$624-N$604)/5+N612</f>
        <v>13920</v>
      </c>
      <c r="O616" s="141">
        <f>(O$624-O$604)/5+O612</f>
        <v>1.9400000000000002</v>
      </c>
      <c r="P616" s="193">
        <f t="shared" si="103"/>
        <v>7175.2577319587626</v>
      </c>
      <c r="Q616" s="16">
        <f>IF(Q618=0,O619,IF(Q618=1,(O618-O619)*Q619+O619,IF(Q618=2,(O617-O618)*Q619+O618,IF(Q618=3,(O616-O617)*Q619+O617,O616))))</f>
        <v>2.3867368701679545</v>
      </c>
      <c r="R616" s="145">
        <f>(R$624-R$604)/5+R612</f>
        <v>13640</v>
      </c>
      <c r="S616" s="141">
        <f>(S$624-S$604)/5+S612</f>
        <v>1.7600000000000002</v>
      </c>
      <c r="T616" s="203">
        <f t="shared" si="104"/>
        <v>7749.9999999999991</v>
      </c>
      <c r="U616" s="16">
        <f>IF(U618=0,S619,IF(U618=1,(S618-S619)*U619+S619,IF(U618=2,(S617-S618)*U619+S618,IF(U618=3,(S616-S617)*U619+S617,S616))))</f>
        <v>2.172808087585008</v>
      </c>
      <c r="V616" s="145">
        <f>(V$624-V$604)/5+V612</f>
        <v>13440</v>
      </c>
      <c r="W616" s="141">
        <f>(W$624-W$604)/5+W612</f>
        <v>1.6900000000000002</v>
      </c>
      <c r="X616" s="193">
        <f t="shared" si="105"/>
        <v>7952.66272189349</v>
      </c>
      <c r="Y616" s="16">
        <f>IF(Y618=0,W619,IF(Y618=1,(W618-W619)*Y619+W619,IF(Y618=2,(W617-W618)*Y619+W618,IF(Y618=3,(W616-W617)*Y619+W617,W616))))</f>
        <v>1.9435912847483097</v>
      </c>
      <c r="Z616" s="145">
        <f>(Z$624-Z$604)/5+Z612</f>
        <v>13280</v>
      </c>
      <c r="AA616" s="141">
        <f>(AA$624-AA$604)/5+AA612</f>
        <v>1.5700000000000003</v>
      </c>
      <c r="AB616" s="207">
        <f t="shared" si="106"/>
        <v>8458.5987261146474</v>
      </c>
      <c r="AC616" s="67">
        <f>IF(AC618=0,AA619,IF(AC618=1,(AA618-AA619)*AC619+AA619,IF(AC618=2,(AA617-AA618)*AC619+AA618,IF(AC618=3,(AA616-AA617)*AC619+AA617,AA616))))</f>
        <v>1.7107284259081301</v>
      </c>
      <c r="AE616" s="23"/>
      <c r="AF616" s="23"/>
      <c r="AG616" s="23"/>
      <c r="AH616" s="23"/>
      <c r="AI616" s="23"/>
      <c r="AJ616" s="23"/>
      <c r="AK616" s="23"/>
      <c r="AL616" s="23"/>
    </row>
    <row r="617" spans="1:38" x14ac:dyDescent="0.25">
      <c r="A617" s="186"/>
      <c r="B617" s="252"/>
      <c r="C617" s="13">
        <f>C$1/(21-E$1)*(C$600-B616)</f>
        <v>10452.892561983472</v>
      </c>
      <c r="D617" s="32">
        <f>(C617/P$1)^(1/1.3)*50+C$600+$C$2/2+$N$2/100*5</f>
        <v>48.381356079095568</v>
      </c>
      <c r="E617" s="28" t="s">
        <v>22</v>
      </c>
      <c r="F617" s="5">
        <v>14000</v>
      </c>
      <c r="G617" s="135">
        <f>(G$625-G$609)/4+G613</f>
        <v>2.72</v>
      </c>
      <c r="H617" s="194">
        <f t="shared" si="107"/>
        <v>5147.0588235294117</v>
      </c>
      <c r="I617" s="76">
        <f>$C617/I616</f>
        <v>3822.2352478987068</v>
      </c>
      <c r="J617" s="57">
        <v>14000</v>
      </c>
      <c r="K617" s="135">
        <f>(K$625-K$605)/5+K613</f>
        <v>2.42</v>
      </c>
      <c r="L617" s="217">
        <f t="shared" si="102"/>
        <v>5785.1239669421493</v>
      </c>
      <c r="M617" s="76">
        <f>$C617/M616</f>
        <v>4066.2739418481374</v>
      </c>
      <c r="N617" s="57">
        <v>14000</v>
      </c>
      <c r="O617" s="135">
        <f>(O$625-O$605)/5+O613</f>
        <v>2.16</v>
      </c>
      <c r="P617" s="194">
        <f t="shared" si="103"/>
        <v>6481.4814814814808</v>
      </c>
      <c r="Q617" s="76">
        <f>$C617/Q616</f>
        <v>4379.5747627797373</v>
      </c>
      <c r="R617" s="57">
        <v>14000</v>
      </c>
      <c r="S617" s="135">
        <f>(S$625-S$605)/5+S613</f>
        <v>1.9</v>
      </c>
      <c r="T617" s="201">
        <f t="shared" si="104"/>
        <v>7368.4210526315792</v>
      </c>
      <c r="U617" s="76">
        <f>$C617/U616</f>
        <v>4810.7757982443154</v>
      </c>
      <c r="V617" s="57">
        <v>14000</v>
      </c>
      <c r="W617" s="135">
        <f>(W$625-W$605)/5+W613</f>
        <v>1.81</v>
      </c>
      <c r="X617" s="201">
        <f t="shared" si="105"/>
        <v>7734.8066298342537</v>
      </c>
      <c r="Y617" s="76">
        <f>$C617/Y616</f>
        <v>5378.1330694416529</v>
      </c>
      <c r="Z617" s="57">
        <v>14000</v>
      </c>
      <c r="AA617" s="135">
        <f>(AA$625-AA$605)/5+AA613</f>
        <v>1.6900000000000002</v>
      </c>
      <c r="AB617" s="209">
        <f t="shared" si="106"/>
        <v>8284.0236686390526</v>
      </c>
      <c r="AC617" s="76">
        <f>$C617/AC616</f>
        <v>6110.1998445104546</v>
      </c>
      <c r="AL617" s="23"/>
    </row>
    <row r="618" spans="1:38" x14ac:dyDescent="0.25">
      <c r="A618" s="186"/>
      <c r="B618" s="252"/>
      <c r="C618" s="13"/>
      <c r="D618" s="39">
        <f>IF(AND(D617&lt;F$5,C617&lt;F619),C617/F619*100,IF(AND(D617&lt;J$5,C617&lt;J619),C617/(F619-((D617-F$5)/(J$5-F$5))*(F619-J619))*100,IF(AND(D617&lt;N$5,C617&lt;N619),C617/(J619-((D617-J$5)/(N$5-J$5))*(J619-N619))*100,IF(AND(D617&lt;R$5,C617&lt;R619),C617/(N619-((D617-N$5)/(R$5-N$5))*(N619-R619))*100,IF(AND(D617&lt;V$5,C621&lt;V619),C617/(R619-((D617-R$5)/(V$5-R$5))*(R619-V619))*100,100)))))</f>
        <v>100</v>
      </c>
      <c r="E618" s="28" t="s">
        <v>23</v>
      </c>
      <c r="F618" s="5">
        <v>11200</v>
      </c>
      <c r="G618" s="135">
        <f>(G$626-G$610)/4+G614</f>
        <v>2.77</v>
      </c>
      <c r="H618" s="194">
        <f t="shared" si="107"/>
        <v>4043.3212996389893</v>
      </c>
      <c r="I618" s="190">
        <f>IF($C617&gt;F617,3,IF($C617&gt;F618,2,IF($C617&gt;F619,1,0)))</f>
        <v>1</v>
      </c>
      <c r="J618" s="57">
        <v>11200</v>
      </c>
      <c r="K618" s="135">
        <f>(K$626-K$606)/5+K614</f>
        <v>2.62</v>
      </c>
      <c r="L618" s="217">
        <f t="shared" si="102"/>
        <v>4274.8091603053435</v>
      </c>
      <c r="M618" s="190">
        <f>IF($C617&gt;J617,3,IF($C617&gt;J618,2,IF($C617&gt;J619,1,0)))</f>
        <v>1</v>
      </c>
      <c r="N618" s="57">
        <v>11200</v>
      </c>
      <c r="O618" s="135">
        <f>(O$626-O$606)/5+O614</f>
        <v>2.4499999999999993</v>
      </c>
      <c r="P618" s="194">
        <f t="shared" si="103"/>
        <v>4571.4285714285725</v>
      </c>
      <c r="Q618" s="190">
        <f>IF($C617&gt;N617,3,IF($C617&gt;N618,2,IF($C617&gt;N619,1,0)))</f>
        <v>1</v>
      </c>
      <c r="R618" s="57">
        <v>11200</v>
      </c>
      <c r="S618" s="135">
        <f>(S$626-S$606)/5+S614</f>
        <v>2.2499999999999996</v>
      </c>
      <c r="T618" s="201">
        <f t="shared" si="104"/>
        <v>4977.7777777777792</v>
      </c>
      <c r="U618" s="190">
        <f>IF($C617&gt;R617,3,IF($C617&gt;R618,2,IF($C617&gt;R619,1,0)))</f>
        <v>1</v>
      </c>
      <c r="V618" s="57">
        <v>11200</v>
      </c>
      <c r="W618" s="135">
        <f>(W$626-W$606)/5+W614</f>
        <v>2.02</v>
      </c>
      <c r="X618" s="201">
        <f t="shared" si="105"/>
        <v>5544.5544554455446</v>
      </c>
      <c r="Y618" s="190">
        <f>IF($C617&gt;V617,3,IF($C617&gt;V618,2,IF($C617&gt;V619,1,0)))</f>
        <v>1</v>
      </c>
      <c r="Z618" s="57">
        <v>11200</v>
      </c>
      <c r="AA618" s="135">
        <f>(AA$626-AA$606)/5+AA614</f>
        <v>1.79</v>
      </c>
      <c r="AB618" s="209">
        <f t="shared" si="106"/>
        <v>6256.9832402234633</v>
      </c>
      <c r="AC618" s="189">
        <f>IF($C617&gt;Z617,3,IF($C617&gt;Z618,2,IF($C617&gt;Z619,1,0)))</f>
        <v>1</v>
      </c>
      <c r="AL618" s="23"/>
    </row>
    <row r="619" spans="1:38" ht="15.75" thickBot="1" x14ac:dyDescent="0.3">
      <c r="A619" s="186"/>
      <c r="B619" s="253"/>
      <c r="C619" s="35"/>
      <c r="D619" s="33">
        <f>C617/D616</f>
        <v>5180.353152097925</v>
      </c>
      <c r="E619" s="29" t="s">
        <v>7</v>
      </c>
      <c r="F619" s="157">
        <f>(F$627-F$611)/4+F615</f>
        <v>6960</v>
      </c>
      <c r="G619" s="142">
        <f>(G$627-G$611)/4+G615</f>
        <v>2.5700000000000003</v>
      </c>
      <c r="H619" s="195">
        <f t="shared" si="107"/>
        <v>2708.1712062256806</v>
      </c>
      <c r="I619" s="191">
        <f>IF(I618=1,($C617-F619)/(F618-F619),IF(I618=2,($C617-F618)/(F617-F618),IF(I618=3,($C617-F617)/(F616-F617),0)))</f>
        <v>0.82379541556213953</v>
      </c>
      <c r="J619" s="146">
        <f>(J$627-J$607)/5+J615</f>
        <v>6660</v>
      </c>
      <c r="K619" s="142">
        <f>(K$627-K$607)/5+K615</f>
        <v>2.3199999999999994</v>
      </c>
      <c r="L619" s="220">
        <f t="shared" si="102"/>
        <v>2870.6896551724144</v>
      </c>
      <c r="M619" s="191">
        <f>IF(M618=1,($C617-J619)/(J618-J619),IF(M618=2,($C617-J618)/(J617-J618),IF(M618=3,($C617-J617)/(J616-J617),0)))</f>
        <v>0.83543889030472951</v>
      </c>
      <c r="N619" s="146">
        <f>(N$627-N$607)/5+N615</f>
        <v>6240</v>
      </c>
      <c r="O619" s="142">
        <f>(O$627-O$607)/5+O615</f>
        <v>2.0299999999999994</v>
      </c>
      <c r="P619" s="195">
        <f t="shared" si="103"/>
        <v>3073.8916256157645</v>
      </c>
      <c r="Q619" s="191">
        <f>IF(Q618=1,($C617-N619)/(N618-N619),IF(Q618=2,($C617-N618)/(N617-N618),IF(Q618=3,($C617-N617)/(N616-N617),0)))</f>
        <v>0.84937350039989346</v>
      </c>
      <c r="R619" s="146">
        <f>(R$627-R$607)/5+R615</f>
        <v>5780</v>
      </c>
      <c r="S619" s="142">
        <f>(S$627-S$607)/5+S615</f>
        <v>1.6900000000000002</v>
      </c>
      <c r="T619" s="204">
        <f t="shared" si="104"/>
        <v>3420.1183431952659</v>
      </c>
      <c r="U619" s="191">
        <f>IF(U618=1,($C617-R619)/(R618-R619),IF(U618=2,($C617-R618)/(R617-R618),IF(U618=3,($C617-R617)/(R616-R617),0)))</f>
        <v>0.86215729925894313</v>
      </c>
      <c r="V619" s="146">
        <f>(V$627-V$607)/5+V615</f>
        <v>5040</v>
      </c>
      <c r="W619" s="142">
        <f>(W$627-W$607)/5+W615</f>
        <v>1.3900000000000001</v>
      </c>
      <c r="X619" s="204">
        <f t="shared" si="105"/>
        <v>3625.8992805755393</v>
      </c>
      <c r="Y619" s="191">
        <f>IF(Y618=1,($C617-V619)/(V618-V619),IF(Y618=2,($C617-V618)/(V617-V618),IF(Y618=3,($C617-V617)/(V616-V617),0)))</f>
        <v>0.87871632499731689</v>
      </c>
      <c r="Z619" s="146">
        <f>(Z$627-Z$607)/5+Z615</f>
        <v>4320</v>
      </c>
      <c r="AA619" s="142">
        <f>(AA$627-AA$607)/5+AA615</f>
        <v>1.06</v>
      </c>
      <c r="AB619" s="211">
        <f t="shared" si="106"/>
        <v>4075.4716981132074</v>
      </c>
      <c r="AC619" s="191">
        <f>IF(AC618=1,($C617-Z619)/(Z618-Z619),IF(AC618=2,($C617-Z618)/(Z617-Z618),IF(AC618=3,($C617-Z617)/(Z616-Z617),0)))</f>
        <v>0.89140880261387667</v>
      </c>
      <c r="AL619" s="23"/>
    </row>
    <row r="620" spans="1:38" x14ac:dyDescent="0.25">
      <c r="A620" s="186"/>
      <c r="B620" s="251">
        <v>-11</v>
      </c>
      <c r="C620" s="25"/>
      <c r="D620" s="31">
        <f>IF(D621&gt;V$5,(1-(D621-V$5)/(Z$5-V$5))*(Y620-AC620)+AC620,IF(D621&gt;R$5,(1-(D621-R$5)/(V$5-R$5))*(U620-Y620)+Y620,IF(D621&gt;N$5,(1-(D621-N$5)/(R$5-N$5))*(Q620-U620)+U620,IF(D621&gt;J$5,(1-(D621-J$5)/(N$5-J$5))*(M620-Q620)+Q620,IF(D621&gt;F$5,(1-(D621-F$5)/(J$5-F$5))*(I620-M620)+M620,I620)))))</f>
        <v>2.0596473927843642</v>
      </c>
      <c r="E620" s="27" t="s">
        <v>6</v>
      </c>
      <c r="F620" s="86">
        <f>(F$624-F$608)/4+F616</f>
        <v>14520</v>
      </c>
      <c r="G620" s="141">
        <f>(G$624-G$608)/4+G616</f>
        <v>2.3200000000000003</v>
      </c>
      <c r="H620" s="193">
        <f t="shared" si="107"/>
        <v>6258.6206896551721</v>
      </c>
      <c r="I620" s="16">
        <f>IF(I622=0,G623,IF(I622=1,(G622-G623)*I623+G623,IF(I622=2,(G621-G622)*I623+G622,IF(I622=3,(G620-G621)*I623+G621,G620))))</f>
        <v>2.7529358520267615</v>
      </c>
      <c r="J620" s="145">
        <f>(J$624-J$604)/5+J616</f>
        <v>14320</v>
      </c>
      <c r="K620" s="141">
        <f>(K$624-K$604)/5+K616</f>
        <v>2.1700000000000004</v>
      </c>
      <c r="L620" s="219">
        <f t="shared" si="102"/>
        <v>6599.0783410138238</v>
      </c>
      <c r="M620" s="16">
        <f>IF(M622=0,K623,IF(M622=1,(K622-K623)*M623+K623,IF(M622=2,(K621-K622)*M623+K622,IF(M622=3,(K620-K621)*M623+K621,K620))))</f>
        <v>2.5849815225424981</v>
      </c>
      <c r="N620" s="145">
        <f>(N$624-N$604)/5+N616</f>
        <v>14060</v>
      </c>
      <c r="O620" s="141">
        <f>(O$624-O$604)/5+O616</f>
        <v>2.02</v>
      </c>
      <c r="P620" s="193">
        <f t="shared" si="103"/>
        <v>6960.3960396039602</v>
      </c>
      <c r="Q620" s="16">
        <f>IF(Q622=0,O623,IF(Q622=1,(O622-O623)*Q623+O623,IF(Q622=2,(O621-O622)*Q623+O622,IF(Q622=3,(O620-O621)*Q623+O621,O620))))</f>
        <v>2.4081267217630846</v>
      </c>
      <c r="R620" s="145">
        <f>(R$624-R$604)/5+R616</f>
        <v>13820</v>
      </c>
      <c r="S620" s="141">
        <f>(S$624-S$604)/5+S616</f>
        <v>1.8300000000000003</v>
      </c>
      <c r="T620" s="203">
        <f t="shared" si="104"/>
        <v>7551.9125683060101</v>
      </c>
      <c r="U620" s="16">
        <f>IF(U622=0,S623,IF(U622=1,(S622-S623)*U623+S623,IF(U622=2,(S621-S622)*U623+S622,IF(U622=3,(S620-S621)*U623+S621,S620))))</f>
        <v>2.1919370382267904</v>
      </c>
      <c r="V620" s="145">
        <f>(V$624-V$604)/5+V616</f>
        <v>13720</v>
      </c>
      <c r="W620" s="141">
        <f>(W$624-W$604)/5+W616</f>
        <v>1.7700000000000002</v>
      </c>
      <c r="X620" s="203">
        <f t="shared" si="105"/>
        <v>7751.4124293785299</v>
      </c>
      <c r="Y620" s="16">
        <f>IF(Y622=0,W623,IF(Y622=1,(W622-W623)*Y623+W623,IF(Y622=2,(W621-W622)*Y623+W622,IF(Y622=3,(W620-W621)*Y623+W621,W620))))</f>
        <v>1.954214876033058</v>
      </c>
      <c r="Z620" s="145">
        <f>(Z$624-Z$604)/5+Z616</f>
        <v>13640</v>
      </c>
      <c r="AA620" s="141">
        <f>(AA$624-AA$604)/5+AA616</f>
        <v>1.6600000000000004</v>
      </c>
      <c r="AB620" s="207">
        <f t="shared" si="106"/>
        <v>8216.8674698795166</v>
      </c>
      <c r="AC620" s="67">
        <f>IF(AC622=0,AA623,IF(AC622=1,(AA622-AA623)*AC623+AA623,IF(AC622=2,(AA621-AA622)*AC623+AA622,IF(AC622=3,(AA620-AA621)*AC623+AA621,AA620))))</f>
        <v>1.7091528925619834</v>
      </c>
      <c r="AE620" s="23"/>
      <c r="AF620" s="23"/>
      <c r="AG620" s="23"/>
      <c r="AH620" s="23"/>
      <c r="AI620" s="23"/>
      <c r="AJ620" s="23"/>
      <c r="AK620" s="23"/>
      <c r="AL620" s="23"/>
    </row>
    <row r="621" spans="1:38" x14ac:dyDescent="0.25">
      <c r="A621" s="186"/>
      <c r="B621" s="252"/>
      <c r="C621" s="13">
        <f>C$1/(21-E$1)*(C$600-B620)</f>
        <v>10145.454545454546</v>
      </c>
      <c r="D621" s="32">
        <f>(C621/P$1)^(1/1.3)*50+C$600+$C$2/2+$N$2/100*5</f>
        <v>47.782442415583795</v>
      </c>
      <c r="E621" s="28" t="s">
        <v>22</v>
      </c>
      <c r="F621" s="5">
        <v>14000</v>
      </c>
      <c r="G621" s="135">
        <f>(G$625-G$609)/4+G617</f>
        <v>2.7600000000000002</v>
      </c>
      <c r="H621" s="194">
        <f t="shared" si="107"/>
        <v>5072.463768115942</v>
      </c>
      <c r="I621" s="76">
        <f>$C621/I620</f>
        <v>3685.3218130692285</v>
      </c>
      <c r="J621" s="57">
        <v>14000</v>
      </c>
      <c r="K621" s="135">
        <f>(K$625-K$605)/5+K617</f>
        <v>2.46</v>
      </c>
      <c r="L621" s="217">
        <f t="shared" si="102"/>
        <v>5691.0569105691056</v>
      </c>
      <c r="M621" s="76">
        <f>$C621/M620</f>
        <v>3924.7686906000895</v>
      </c>
      <c r="N621" s="57">
        <v>14000</v>
      </c>
      <c r="O621" s="135">
        <f>(O$625-O$605)/5+O617</f>
        <v>2.1800000000000002</v>
      </c>
      <c r="P621" s="194">
        <f t="shared" si="103"/>
        <v>6422.0183486238529</v>
      </c>
      <c r="Q621" s="76">
        <f>$C621/Q620</f>
        <v>4213.0069210089814</v>
      </c>
      <c r="R621" s="57">
        <v>14000</v>
      </c>
      <c r="S621" s="135">
        <f>(S$625-S$605)/5+S617</f>
        <v>1.9</v>
      </c>
      <c r="T621" s="201">
        <f t="shared" si="104"/>
        <v>7368.4210526315792</v>
      </c>
      <c r="U621" s="76">
        <f>$C621/U620</f>
        <v>4628.5337436799309</v>
      </c>
      <c r="V621" s="57">
        <v>14000</v>
      </c>
      <c r="W621" s="135">
        <f>(W$625-W$605)/5+W617</f>
        <v>1.83</v>
      </c>
      <c r="X621" s="201">
        <f t="shared" si="105"/>
        <v>7650.2732240437153</v>
      </c>
      <c r="Y621" s="76">
        <f>$C621/Y620</f>
        <v>5191.5757421974113</v>
      </c>
      <c r="Z621" s="57">
        <v>14000</v>
      </c>
      <c r="AA621" s="135">
        <f>(AA$625-AA$605)/5+AA617</f>
        <v>1.7200000000000002</v>
      </c>
      <c r="AB621" s="209">
        <f t="shared" si="106"/>
        <v>8139.5348837209294</v>
      </c>
      <c r="AC621" s="76">
        <f>$C621/AC620</f>
        <v>5935.9549339361483</v>
      </c>
      <c r="AL621" s="23"/>
    </row>
    <row r="622" spans="1:38" x14ac:dyDescent="0.25">
      <c r="A622" s="186"/>
      <c r="B622" s="252"/>
      <c r="C622" s="13"/>
      <c r="D622" s="39">
        <f>IF(AND(D621&lt;F$5,C621&lt;F623),C621/F623*100,IF(AND(D621&lt;J$5,C621&lt;J623),C621/(F623-((D621-F$5)/(J$5-F$5))*(F623-J623))*100,IF(AND(D621&lt;N$5,C621&lt;N623),C621/(J623-((D621-J$5)/(N$5-J$5))*(J623-N623))*100,IF(AND(D621&lt;R$5,C621&lt;R623),C621/(N623-((D621-N$5)/(R$5-N$5))*(N623-R623))*100,IF(AND(D621&lt;V$5,C625&lt;V623),C621/(R623-((D621-R$5)/(V$5-R$5))*(R623-V623))*100,100)))))</f>
        <v>100</v>
      </c>
      <c r="E622" s="28" t="s">
        <v>23</v>
      </c>
      <c r="F622" s="5">
        <v>11200</v>
      </c>
      <c r="G622" s="135">
        <f>(G$626-G$610)/4+G618</f>
        <v>2.81</v>
      </c>
      <c r="H622" s="194">
        <f t="shared" si="107"/>
        <v>3985.7651245551601</v>
      </c>
      <c r="I622" s="190">
        <f>IF($C621&gt;F621,3,IF($C621&gt;F622,2,IF($C621&gt;F623,1,0)))</f>
        <v>1</v>
      </c>
      <c r="J622" s="57">
        <v>11200</v>
      </c>
      <c r="K622" s="135">
        <f>(K$626-K$606)/5+K618</f>
        <v>2.66</v>
      </c>
      <c r="L622" s="217">
        <f t="shared" si="102"/>
        <v>4210.5263157894733</v>
      </c>
      <c r="M622" s="190">
        <f>IF($C621&gt;J621,3,IF($C621&gt;J622,2,IF($C621&gt;J623,1,0)))</f>
        <v>1</v>
      </c>
      <c r="N622" s="57">
        <v>11200</v>
      </c>
      <c r="O622" s="135">
        <f>(O$626-O$606)/5+O618</f>
        <v>2.4999999999999991</v>
      </c>
      <c r="P622" s="194">
        <f t="shared" si="103"/>
        <v>4480.0000000000018</v>
      </c>
      <c r="Q622" s="190">
        <f>IF($C621&gt;N621,3,IF($C621&gt;N622,2,IF($C621&gt;N623,1,0)))</f>
        <v>1</v>
      </c>
      <c r="R622" s="57">
        <v>11200</v>
      </c>
      <c r="S622" s="135">
        <f>(S$626-S$606)/5+S618</f>
        <v>2.2999999999999994</v>
      </c>
      <c r="T622" s="201">
        <f t="shared" si="104"/>
        <v>4869.5652173913059</v>
      </c>
      <c r="U622" s="190">
        <f>IF($C621&gt;R621,3,IF($C621&gt;R622,2,IF($C621&gt;R623,1,0)))</f>
        <v>1</v>
      </c>
      <c r="V622" s="57">
        <v>11200</v>
      </c>
      <c r="W622" s="135">
        <f>(W$626-W$606)/5+W618</f>
        <v>2.06</v>
      </c>
      <c r="X622" s="201">
        <f t="shared" si="105"/>
        <v>5436.8932038834946</v>
      </c>
      <c r="Y622" s="190">
        <f>IF($C621&gt;V621,3,IF($C621&gt;V622,2,IF($C621&gt;V623,1,0)))</f>
        <v>1</v>
      </c>
      <c r="Z622" s="57">
        <v>11200</v>
      </c>
      <c r="AA622" s="135">
        <f>(AA$626-AA$606)/5+AA618</f>
        <v>1.82</v>
      </c>
      <c r="AB622" s="209">
        <f t="shared" si="106"/>
        <v>6153.8461538461534</v>
      </c>
      <c r="AC622" s="189">
        <f>IF($C621&gt;Z621,3,IF($C621&gt;Z622,2,IF($C621&gt;Z623,1,0)))</f>
        <v>1</v>
      </c>
      <c r="AL622" s="23"/>
    </row>
    <row r="623" spans="1:38" ht="15.75" thickBot="1" x14ac:dyDescent="0.3">
      <c r="A623" s="186"/>
      <c r="B623" s="253"/>
      <c r="C623" s="14"/>
      <c r="D623" s="33">
        <f>C621/D620</f>
        <v>4925.8210803448574</v>
      </c>
      <c r="E623" s="29" t="s">
        <v>7</v>
      </c>
      <c r="F623" s="157">
        <f>(F$627-F$611)/4+F619</f>
        <v>6580</v>
      </c>
      <c r="G623" s="142">
        <f>(G$627-G$611)/4+G619</f>
        <v>2.5600000000000005</v>
      </c>
      <c r="H623" s="195">
        <f t="shared" si="107"/>
        <v>2570.3124999999995</v>
      </c>
      <c r="I623" s="191">
        <f>IF(I622=1,($C621-F623)/(F622-F623),IF(I622=2,($C621-F622)/(F621-F622),IF(I622=3,($C621-F621)/(F620-F621),0)))</f>
        <v>0.77174340810704456</v>
      </c>
      <c r="J623" s="146">
        <f>(J$627-J$607)/5+J619</f>
        <v>6280</v>
      </c>
      <c r="K623" s="142">
        <f>(K$627-K$607)/5+K619</f>
        <v>2.3099999999999992</v>
      </c>
      <c r="L623" s="220">
        <f t="shared" si="102"/>
        <v>2718.6147186147195</v>
      </c>
      <c r="M623" s="191">
        <f>IF(M622=1,($C621-J623)/(J622-J623),IF(M622=2,($C621-J622)/(J621-J622),IF(M622=3,($C621-J621)/(J620-J621),0)))</f>
        <v>0.78566149297856624</v>
      </c>
      <c r="N623" s="146">
        <f>(N$627-N$607)/5+N619</f>
        <v>5920</v>
      </c>
      <c r="O623" s="142">
        <f>(O$627-O$607)/5+O619</f>
        <v>2.0399999999999991</v>
      </c>
      <c r="P623" s="195">
        <f t="shared" si="103"/>
        <v>2901.9607843137269</v>
      </c>
      <c r="Q623" s="191">
        <f>IF(Q622=1,($C621-N623)/(N622-N623),IF(Q622=2,($C621-N622)/(N621-N622),IF(Q622=3,($C621-N621)/(N620-N621),0)))</f>
        <v>0.80027548209366406</v>
      </c>
      <c r="R623" s="146">
        <f>(R$627-R$607)/5+R619</f>
        <v>5540</v>
      </c>
      <c r="S623" s="142">
        <f>(S$627-S$607)/5+S619</f>
        <v>1.7200000000000002</v>
      </c>
      <c r="T623" s="204">
        <f t="shared" si="104"/>
        <v>3220.9302325581393</v>
      </c>
      <c r="U623" s="191">
        <f>IF(U622=1,($C621-R623)/(R622-R623),IF(U622=2,($C621-R622)/(R621-R622),IF(U622=3,($C621-R621)/(R620-R621),0)))</f>
        <v>0.81368454866688089</v>
      </c>
      <c r="V623" s="146">
        <f>(V$627-V$607)/5+V619</f>
        <v>4820</v>
      </c>
      <c r="W623" s="142">
        <f>(W$627-W$607)/5+W619</f>
        <v>1.4200000000000002</v>
      </c>
      <c r="X623" s="204">
        <f t="shared" si="105"/>
        <v>3394.3661971830984</v>
      </c>
      <c r="Y623" s="191">
        <f>IF(Y622=1,($C621-V623)/(V622-V623),IF(Y622=2,($C621-V622)/(V621-V622),IF(Y622=3,($C621-V621)/(V620-V621),0)))</f>
        <v>0.834710743801653</v>
      </c>
      <c r="Z623" s="146">
        <f>(Z$627-Z$607)/5+Z619</f>
        <v>4160</v>
      </c>
      <c r="AA623" s="142">
        <f>(AA$627-AA$607)/5+AA619</f>
        <v>1.08</v>
      </c>
      <c r="AB623" s="211">
        <f t="shared" si="106"/>
        <v>3851.8518518518517</v>
      </c>
      <c r="AC623" s="191">
        <f>IF(AC622=1,($C621-Z623)/(Z622-Z623),IF(AC622=2,($C621-Z622)/(Z621-Z622),IF(AC622=3,($C621-Z621)/(Z620-Z621),0)))</f>
        <v>0.85020661157024802</v>
      </c>
      <c r="AL623" s="23"/>
    </row>
    <row r="624" spans="1:38" x14ac:dyDescent="0.25">
      <c r="A624" s="186"/>
      <c r="B624" s="251">
        <v>-10</v>
      </c>
      <c r="C624" s="34"/>
      <c r="D624" s="31">
        <f>IF(D625&gt;V$5,(1-(D625-V$5)/(Z$5-V$5))*(Y624-AC624)+AC624,IF(D625&gt;R$5,(1-(D625-R$5)/(V$5-R$5))*(U624-Y624)+Y624,IF(D625&gt;N$5,(1-(D625-N$5)/(R$5-N$5))*(Q624-U624)+U624,IF(D625&gt;J$5,(1-(D625-J$5)/(N$5-J$5))*(M624-Q624)+Q624,IF(D625&gt;F$5,(1-(D625-F$5)/(J$5-F$5))*(I624-M624)+M624,I624)))))</f>
        <v>2.1044325761622042</v>
      </c>
      <c r="E624" s="27" t="s">
        <v>6</v>
      </c>
      <c r="F624" s="3">
        <v>14600</v>
      </c>
      <c r="G624" s="94">
        <v>2.4</v>
      </c>
      <c r="H624" s="193">
        <f t="shared" si="107"/>
        <v>6083.3333333333339</v>
      </c>
      <c r="I624" s="16">
        <f>IF(I626=0,G627,IF(I626=1,(G626-G627)*I627+G627,IF(I626=2,(G625-G626)*I627+G626,IF(I626=3,(G624-G625)*I627+G625,G624))))</f>
        <v>2.7682809917355371</v>
      </c>
      <c r="J624" s="56">
        <v>14400</v>
      </c>
      <c r="K624" s="4">
        <v>2.25</v>
      </c>
      <c r="L624" s="219">
        <f t="shared" si="102"/>
        <v>6400</v>
      </c>
      <c r="M624" s="16">
        <f>IF(M626=0,K627,IF(M626=1,(K626-K627)*M627+K627,IF(M626=2,(K625-K626)*M627+K626,IF(M626=3,(K624-K625)*M627+K625,K624))))</f>
        <v>2.5972087946358959</v>
      </c>
      <c r="N624" s="56">
        <v>14200</v>
      </c>
      <c r="O624" s="4">
        <v>2.1</v>
      </c>
      <c r="P624" s="193">
        <f t="shared" si="103"/>
        <v>6761.9047619047615</v>
      </c>
      <c r="Q624" s="16">
        <f>IF(Q626=0,O627,IF(Q626=1,(O626-O627)*Q627+O627,IF(Q626=2,(O625-O626)*Q627+O626,IF(Q626=3,(O624-O625)*Q627+O625,O624))))</f>
        <v>2.4283943329397872</v>
      </c>
      <c r="R624" s="56">
        <v>14000</v>
      </c>
      <c r="S624" s="4">
        <v>1.9</v>
      </c>
      <c r="T624" s="203">
        <f t="shared" si="104"/>
        <v>7368.4210526315792</v>
      </c>
      <c r="U624" s="16">
        <f>IF(U626=0,S627,IF(U626=1,(S626-S627)*U627+S627,IF(U626=2,(S625-S626)*U627+S626,IF(U626=3,(S624-S625)*U627+S625,S624))))</f>
        <v>2.211493206331419</v>
      </c>
      <c r="V624" s="56">
        <v>14000</v>
      </c>
      <c r="W624" s="4">
        <v>1.85</v>
      </c>
      <c r="X624" s="203">
        <f t="shared" si="105"/>
        <v>7567.5675675675675</v>
      </c>
      <c r="Y624" s="16">
        <f>IF(Y626=0,W627,IF(Y626=1,(W626-W627)*Y627+W627,IF(Y626=2,(W625-W626)*Y627+W626,IF(Y626=3,(W624-W625)*Y627+W625,W624))))</f>
        <v>1.9658652642123717</v>
      </c>
      <c r="Z624" s="56">
        <v>14000</v>
      </c>
      <c r="AA624" s="4">
        <v>1.75</v>
      </c>
      <c r="AB624" s="212">
        <f t="shared" si="106"/>
        <v>8000</v>
      </c>
      <c r="AC624" s="67">
        <f>IF(AC626=0,AA627,IF(AC626=1,(AA626-AA627)*AC627+AA627,IF(AC626=2,(AA625-AA626)*AC627+AA626,IF(AC626=3,(AA624-AA625)*AC627+AA625,AA624))))</f>
        <v>1.7081267217630856</v>
      </c>
      <c r="AE624" s="23"/>
      <c r="AF624" s="23"/>
      <c r="AG624" s="23"/>
      <c r="AH624" s="23"/>
      <c r="AI624" s="23"/>
      <c r="AJ624" s="23"/>
      <c r="AK624" s="23"/>
      <c r="AL624" s="23"/>
    </row>
    <row r="625" spans="1:38" x14ac:dyDescent="0.25">
      <c r="A625" s="186"/>
      <c r="B625" s="252"/>
      <c r="C625" s="13">
        <f>C$1/(21-E$1)*(C$600-B624)</f>
        <v>9838.0165289256202</v>
      </c>
      <c r="D625" s="32">
        <f>(C625/P$1)^(1/1.3)*50+C$600+$C$2/2+$N$2/100*5</f>
        <v>47.179325146105043</v>
      </c>
      <c r="E625" s="28" t="s">
        <v>22</v>
      </c>
      <c r="F625" s="5">
        <v>14000</v>
      </c>
      <c r="G625" s="91">
        <v>2.8</v>
      </c>
      <c r="H625" s="194">
        <f t="shared" si="107"/>
        <v>5000</v>
      </c>
      <c r="I625" s="76">
        <f>$C625/I624</f>
        <v>3553.8359575115987</v>
      </c>
      <c r="J625" s="57">
        <v>14000</v>
      </c>
      <c r="K625" s="6">
        <v>2.5</v>
      </c>
      <c r="L625" s="217">
        <f t="shared" si="102"/>
        <v>5600</v>
      </c>
      <c r="M625" s="76">
        <f>$C625/M624</f>
        <v>3787.9189956712034</v>
      </c>
      <c r="N625" s="57">
        <v>14000</v>
      </c>
      <c r="O625" s="6">
        <v>2.2000000000000002</v>
      </c>
      <c r="P625" s="194">
        <f t="shared" si="103"/>
        <v>6363.6363636363631</v>
      </c>
      <c r="Q625" s="76">
        <f>$C625/Q624</f>
        <v>4051.2434061793524</v>
      </c>
      <c r="R625" s="57">
        <v>14000</v>
      </c>
      <c r="S625" s="6">
        <v>1.9</v>
      </c>
      <c r="T625" s="201">
        <f t="shared" si="104"/>
        <v>7368.4210526315792</v>
      </c>
      <c r="U625" s="76">
        <f>$C625/U624</f>
        <v>4448.5854628717652</v>
      </c>
      <c r="V625" s="57">
        <v>14000</v>
      </c>
      <c r="W625" s="6">
        <v>1.85</v>
      </c>
      <c r="X625" s="201">
        <f t="shared" si="105"/>
        <v>7567.5675675675675</v>
      </c>
      <c r="Y625" s="76">
        <f>$C625/Y624</f>
        <v>5004.4205511038635</v>
      </c>
      <c r="Z625" s="57">
        <v>14000</v>
      </c>
      <c r="AA625" s="6">
        <v>1.75</v>
      </c>
      <c r="AB625" s="208">
        <f t="shared" si="106"/>
        <v>8000</v>
      </c>
      <c r="AC625" s="76">
        <f>$C625/AC624</f>
        <v>5759.5355213289249</v>
      </c>
      <c r="AL625" s="23"/>
    </row>
    <row r="626" spans="1:38" x14ac:dyDescent="0.25">
      <c r="A626" s="186"/>
      <c r="B626" s="252"/>
      <c r="C626" s="13"/>
      <c r="D626" s="39">
        <f>IF(AND(D625&lt;F$5,C625&lt;F627),C625/F627*100,IF(AND(D625&lt;J$5,C625&lt;J627),C625/(F627-((D625-F$5)/(J$5-F$5))*(F627-J627))*100,IF(AND(D625&lt;N$5,C625&lt;N627),C625/(J627-((D625-J$5)/(N$5-J$5))*(J627-N627))*100,IF(AND(D625&lt;R$5,C625&lt;R627),C625/(N627-((D625-N$5)/(R$5-N$5))*(N627-R627))*100,IF(AND(D625&lt;V$5,C629&lt;V627),C625/(R627-((D625-R$5)/(V$5-R$5))*(R627-V627))*100,100)))))</f>
        <v>100</v>
      </c>
      <c r="E626" s="28" t="s">
        <v>23</v>
      </c>
      <c r="F626" s="5">
        <v>11200</v>
      </c>
      <c r="G626" s="91">
        <v>2.85</v>
      </c>
      <c r="H626" s="194">
        <f t="shared" si="107"/>
        <v>3929.8245614035086</v>
      </c>
      <c r="I626" s="192">
        <f>IF($C625&gt;F625,3,IF($C625&gt;F626,2,IF($C625&gt;F627,1,0)))</f>
        <v>1</v>
      </c>
      <c r="J626" s="57">
        <v>11200</v>
      </c>
      <c r="K626" s="6">
        <v>2.7</v>
      </c>
      <c r="L626" s="217">
        <f t="shared" si="102"/>
        <v>4148.1481481481478</v>
      </c>
      <c r="M626" s="192">
        <f>IF($C625&gt;J625,3,IF($C625&gt;J626,2,IF($C625&gt;J627,1,0)))</f>
        <v>1</v>
      </c>
      <c r="N626" s="57">
        <v>11200</v>
      </c>
      <c r="O626" s="6">
        <v>2.5499999999999998</v>
      </c>
      <c r="P626" s="194">
        <f t="shared" si="103"/>
        <v>4392.1568627450979</v>
      </c>
      <c r="Q626" s="192">
        <f>IF($C625&gt;N625,3,IF($C625&gt;N626,2,IF($C625&gt;N627,1,0)))</f>
        <v>1</v>
      </c>
      <c r="R626" s="57">
        <v>11200</v>
      </c>
      <c r="S626" s="6">
        <v>2.35</v>
      </c>
      <c r="T626" s="201">
        <f t="shared" si="104"/>
        <v>4765.9574468085102</v>
      </c>
      <c r="U626" s="192">
        <f>IF($C625&gt;R625,3,IF($C625&gt;R626,2,IF($C625&gt;R627,1,0)))</f>
        <v>1</v>
      </c>
      <c r="V626" s="57">
        <v>11200</v>
      </c>
      <c r="W626" s="6">
        <v>2.1</v>
      </c>
      <c r="X626" s="201">
        <f t="shared" si="105"/>
        <v>5333.333333333333</v>
      </c>
      <c r="Y626" s="192">
        <f>IF($C625&gt;V625,3,IF($C625&gt;V626,2,IF($C625&gt;V627,1,0)))</f>
        <v>1</v>
      </c>
      <c r="Z626" s="57">
        <v>11200</v>
      </c>
      <c r="AA626" s="6">
        <v>1.85</v>
      </c>
      <c r="AB626" s="209">
        <f t="shared" si="106"/>
        <v>6054.0540540540542</v>
      </c>
      <c r="AC626" s="189">
        <f>IF($C625&gt;Z625,3,IF($C625&gt;Z626,2,IF($C625&gt;Z627,1,0)))</f>
        <v>1</v>
      </c>
      <c r="AL626" s="23"/>
    </row>
    <row r="627" spans="1:38" ht="15.75" thickBot="1" x14ac:dyDescent="0.3">
      <c r="A627" s="186"/>
      <c r="B627" s="253"/>
      <c r="C627" s="35"/>
      <c r="D627" s="33">
        <f>C625/D624</f>
        <v>4674.9022232239631</v>
      </c>
      <c r="E627" s="29" t="s">
        <v>7</v>
      </c>
      <c r="F627" s="7">
        <v>6200</v>
      </c>
      <c r="G627" s="93">
        <v>2.5499999999999998</v>
      </c>
      <c r="H627" s="195">
        <f t="shared" si="107"/>
        <v>2431.372549019608</v>
      </c>
      <c r="I627" s="191">
        <f>IF(I626=1,($C625-F627)/(F626-F627),IF(I626=2,($C625-F626)/(F625-F626),IF(I626=3,($C625-F625)/(F624-F625),0)))</f>
        <v>0.727603305785124</v>
      </c>
      <c r="J627" s="58">
        <v>5900</v>
      </c>
      <c r="K627" s="8">
        <v>2.2999999999999998</v>
      </c>
      <c r="L627" s="220">
        <f t="shared" si="102"/>
        <v>2565.217391304348</v>
      </c>
      <c r="M627" s="191">
        <f>IF(M626=1,($C625-J627)/(J626-J627),IF(M626=2,($C625-J626)/(J625-J626),IF(M626=3,($C625-J625)/(J624-J625),0)))</f>
        <v>0.74302198658973961</v>
      </c>
      <c r="N627" s="58">
        <v>5600</v>
      </c>
      <c r="O627" s="8">
        <v>2.0499999999999998</v>
      </c>
      <c r="P627" s="195">
        <f t="shared" si="103"/>
        <v>2731.707317073171</v>
      </c>
      <c r="Q627" s="191">
        <f>IF(Q626=1,($C625-N627)/(N626-N627),IF(Q626=2,($C625-N626)/(N625-N626),IF(Q626=3,($C625-N625)/(N624-N625),0)))</f>
        <v>0.75678866587957505</v>
      </c>
      <c r="R627" s="58">
        <v>5300</v>
      </c>
      <c r="S627" s="8">
        <v>1.75</v>
      </c>
      <c r="T627" s="204">
        <f t="shared" si="104"/>
        <v>3028.5714285714284</v>
      </c>
      <c r="U627" s="191">
        <f>IF(U626=1,($C625-R627)/(R626-R627),IF(U626=2,($C625-R626)/(R625-R626),IF(U626=3,($C625-R625)/(R624-R625),0)))</f>
        <v>0.76915534388569828</v>
      </c>
      <c r="V627" s="58">
        <v>4600</v>
      </c>
      <c r="W627" s="8">
        <v>1.45</v>
      </c>
      <c r="X627" s="204">
        <f t="shared" si="105"/>
        <v>3172.4137931034484</v>
      </c>
      <c r="Y627" s="191">
        <f>IF(Y626=1,($C625-V627)/(V626-V627),IF(Y626=2,($C625-V626)/(V625-V626),IF(Y626=3,($C625-V625)/(V624-V625),0)))</f>
        <v>0.79363886801903338</v>
      </c>
      <c r="Z627" s="58">
        <v>4000</v>
      </c>
      <c r="AA627" s="8">
        <v>1.1000000000000001</v>
      </c>
      <c r="AB627" s="211">
        <f t="shared" si="106"/>
        <v>3636.363636363636</v>
      </c>
      <c r="AC627" s="191">
        <f>IF(AC626=1,($C625-Z627)/(Z626-Z627),IF(AC626=2,($C625-Z626)/(Z625-Z626),IF(AC626=3,($C625-Z625)/(Z624-Z625),0)))</f>
        <v>0.81083562901744721</v>
      </c>
      <c r="AL627" s="23"/>
    </row>
    <row r="628" spans="1:38" x14ac:dyDescent="0.25">
      <c r="A628" s="186"/>
      <c r="B628" s="251">
        <v>-9</v>
      </c>
      <c r="C628" s="25"/>
      <c r="D628" s="31">
        <f>IF(D629&gt;V$5,(1-(D629-V$5)/(Z$5-V$5))*(Y628-AC628)+AC628,IF(D629&gt;R$5,(1-(D629-R$5)/(V$5-R$5))*(U628-Y628)+Y628,IF(D629&gt;N$5,(1-(D629-N$5)/(R$5-N$5))*(Q628-U628)+U628,IF(D629&gt;J$5,(1-(D629-J$5)/(N$5-J$5))*(M628-Q628)+Q628,IF(D629&gt;F$5,(1-(D629-F$5)/(J$5-F$5))*(I628-M628)+M628,I628)))))</f>
        <v>2.1622127250506202</v>
      </c>
      <c r="E628" s="27" t="s">
        <v>6</v>
      </c>
      <c r="F628" s="95">
        <f>(F$636-F$624)/3+F624</f>
        <v>15100</v>
      </c>
      <c r="G628" s="143">
        <f>(G$636-G$624)/3+G624</f>
        <v>2.5</v>
      </c>
      <c r="H628" s="193">
        <f t="shared" si="107"/>
        <v>6040</v>
      </c>
      <c r="I628" s="16">
        <f>IF(I630=0,G631,IF(I630=1,(G630-G631)*I631+G631,IF(I630=2,(G629-G630)*I631+G630,IF(I630=3,(G628-G629)*I631+G629,G628))))</f>
        <v>2.9625951782078266</v>
      </c>
      <c r="J628" s="147">
        <f>(J$636-J$624)/3+J624</f>
        <v>14900</v>
      </c>
      <c r="K628" s="143">
        <f>(K$636-K$624)/3+K624</f>
        <v>2.3333333333333335</v>
      </c>
      <c r="L628" s="219">
        <f t="shared" si="102"/>
        <v>6385.7142857142853</v>
      </c>
      <c r="M628" s="16">
        <f>IF(M630=0,K631,IF(M630=1,(K630-K631)*M631+K631,IF(M630=2,(K629-K630)*M631+K630,IF(M630=3,(K628-K629)*M631+K629,K628))))</f>
        <v>2.654629027764881</v>
      </c>
      <c r="N628" s="147">
        <f>(N$636-N$624)/3+N624</f>
        <v>14700</v>
      </c>
      <c r="O628" s="143">
        <f>(O$636-O$624)/3+O624</f>
        <v>2.1666666666666665</v>
      </c>
      <c r="P628" s="193">
        <f t="shared" si="103"/>
        <v>6784.6153846153848</v>
      </c>
      <c r="Q628" s="16">
        <f>IF(Q630=0,O631,IF(Q630=1,(O630-O631)*Q631+O631,IF(Q630=2,(O629-O630)*Q631+O630,IF(Q630=3,(O628-O629)*Q631+O629,O628))))</f>
        <v>2.4624266379207089</v>
      </c>
      <c r="R628" s="147">
        <f>(R$636-R$624)/3+R624</f>
        <v>14500</v>
      </c>
      <c r="S628" s="143">
        <f>(S$636-S$624)/3+S624</f>
        <v>1.9666666666666666</v>
      </c>
      <c r="T628" s="203">
        <f t="shared" si="104"/>
        <v>7372.8813559322034</v>
      </c>
      <c r="U628" s="16">
        <f>IF(U630=0,S631,IF(U630=1,(S630-S631)*U631+S631,IF(U630=2,(S629-S630)*U631+S630,IF(U630=3,(S628-S629)*U631+S629,S628))))</f>
        <v>2.2374510656807307</v>
      </c>
      <c r="V628" s="147">
        <f>(V$636-V$624)/3+V624</f>
        <v>14233.333333333334</v>
      </c>
      <c r="W628" s="143">
        <f>(W$636-W$624)/3+W624</f>
        <v>1.9166666666666667</v>
      </c>
      <c r="X628" s="203">
        <f t="shared" si="105"/>
        <v>7426.086956521739</v>
      </c>
      <c r="Y628" s="16">
        <f>IF(Y630=0,W631,IF(Y630=1,(W630-W631)*Y631+W631,IF(Y630=2,(W629-W630)*Y631+W630,IF(Y630=3,(W628-W629)*Y631+W629,W628))))</f>
        <v>1.9981193049374868</v>
      </c>
      <c r="Z628" s="147">
        <f>(Z$636-Z$624)/3+Z624</f>
        <v>14000</v>
      </c>
      <c r="AA628" s="143">
        <f>(AA$636-AA$624)/3+AA624</f>
        <v>1.8166666666666667</v>
      </c>
      <c r="AB628" s="207">
        <f t="shared" si="106"/>
        <v>7706.4220183486241</v>
      </c>
      <c r="AC628" s="67">
        <f>IF(AC630=0,AA631,IF(AC630=1,(AA630-AA631)*AC631+AA631,IF(AC630=2,(AA629-AA630)*AC631+AA630,IF(AC630=3,(AA628-AA629)*AC631+AA629,AA628))))</f>
        <v>1.7515518824609735</v>
      </c>
      <c r="AE628" s="23"/>
      <c r="AF628" s="23"/>
      <c r="AG628" s="23"/>
      <c r="AH628" s="23"/>
      <c r="AI628" s="23"/>
      <c r="AJ628" s="23"/>
      <c r="AK628" s="23"/>
      <c r="AL628" s="23"/>
    </row>
    <row r="629" spans="1:38" x14ac:dyDescent="0.25">
      <c r="A629" s="186"/>
      <c r="B629" s="252"/>
      <c r="C629" s="13">
        <f>C$1/(21-E$1)*(C$600-B628)</f>
        <v>9530.5785123966944</v>
      </c>
      <c r="D629" s="32">
        <f>(C629/P$1)^(1/1.3)*50+C$600+$C$2/2+$N$2/100*5</f>
        <v>46.571841956881485</v>
      </c>
      <c r="E629" s="28" t="s">
        <v>22</v>
      </c>
      <c r="F629" s="5">
        <v>14000</v>
      </c>
      <c r="G629" s="140">
        <f>(G$637-G$625)/3+G625</f>
        <v>2.8833333333333333</v>
      </c>
      <c r="H629" s="194">
        <f t="shared" si="107"/>
        <v>4855.4913294797689</v>
      </c>
      <c r="I629" s="76">
        <f>$C629/I628</f>
        <v>3216.9695618562578</v>
      </c>
      <c r="J629" s="57">
        <v>14000</v>
      </c>
      <c r="K629" s="140">
        <f>(K$637-K$625)/3+K625</f>
        <v>2.6</v>
      </c>
      <c r="L629" s="217">
        <f t="shared" si="102"/>
        <v>5384.6153846153848</v>
      </c>
      <c r="M629" s="76">
        <f>$C629/M628</f>
        <v>3590.1733962508347</v>
      </c>
      <c r="N629" s="57">
        <v>14000</v>
      </c>
      <c r="O629" s="140">
        <f>(O$637-O$625)/3+O625</f>
        <v>2.3166666666666669</v>
      </c>
      <c r="P629" s="194">
        <f t="shared" si="103"/>
        <v>6043.1654676258986</v>
      </c>
      <c r="Q629" s="76">
        <f>$C629/Q628</f>
        <v>3870.4009961670918</v>
      </c>
      <c r="R629" s="57">
        <v>14000</v>
      </c>
      <c r="S629" s="140">
        <f>(S$637-S$625)/3+S625</f>
        <v>2.0333333333333332</v>
      </c>
      <c r="T629" s="201">
        <f t="shared" si="104"/>
        <v>6885.245901639345</v>
      </c>
      <c r="U629" s="76">
        <f>$C629/U628</f>
        <v>4259.5695872781353</v>
      </c>
      <c r="V629" s="57">
        <v>14000</v>
      </c>
      <c r="W629" s="140">
        <f>(W$637-W$625)/3+W625</f>
        <v>1.95</v>
      </c>
      <c r="X629" s="201">
        <f t="shared" si="105"/>
        <v>7179.4871794871797</v>
      </c>
      <c r="Y629" s="76">
        <f>$C629/Y628</f>
        <v>4769.7745018758369</v>
      </c>
      <c r="Z629" s="57">
        <v>14000</v>
      </c>
      <c r="AA629" s="140">
        <f>(AA$637-AA$625)/3+AA625</f>
        <v>1.8166666666666667</v>
      </c>
      <c r="AB629" s="209">
        <f t="shared" si="106"/>
        <v>7706.4220183486241</v>
      </c>
      <c r="AC629" s="76">
        <f>$C629/AC628</f>
        <v>5441.2196451788786</v>
      </c>
      <c r="AL629" s="23"/>
    </row>
    <row r="630" spans="1:38" x14ac:dyDescent="0.25">
      <c r="A630" s="186"/>
      <c r="B630" s="252"/>
      <c r="C630" s="13"/>
      <c r="D630" s="39">
        <f>IF(AND(D629&lt;F$5,C629&lt;F631),C629/F631*100,IF(AND(D629&lt;J$5,C629&lt;J631),C629/(F631-((D629-F$5)/(J$5-F$5))*(F631-J631))*100,IF(AND(D629&lt;N$5,C629&lt;N631),C629/(J631-((D629-J$5)/(N$5-J$5))*(J631-N631))*100,IF(AND(D629&lt;R$5,C629&lt;R631),C629/(N631-((D629-N$5)/(R$5-N$5))*(N631-R631))*100,IF(AND(D629&lt;V$5,C633&lt;V631),C629/(R631-((D629-R$5)/(V$5-R$5))*(R631-V631))*100,100)))))</f>
        <v>100</v>
      </c>
      <c r="E630" s="28" t="s">
        <v>23</v>
      </c>
      <c r="F630" s="5">
        <v>11200</v>
      </c>
      <c r="G630" s="140">
        <f>(G$638-G$626)/3+G626</f>
        <v>2.9833333333333334</v>
      </c>
      <c r="H630" s="194">
        <f t="shared" si="107"/>
        <v>3754.1899441340784</v>
      </c>
      <c r="I630" s="190">
        <f>IF($C629&gt;F629,3,IF($C629&gt;F630,2,IF($C629&gt;F631,1,0)))</f>
        <v>1</v>
      </c>
      <c r="J630" s="57">
        <v>11200</v>
      </c>
      <c r="K630" s="140">
        <f>(K$638-K$626)/3+K626</f>
        <v>2.8000000000000003</v>
      </c>
      <c r="L630" s="217">
        <f t="shared" si="102"/>
        <v>3999.9999999999995</v>
      </c>
      <c r="M630" s="190">
        <f>IF($C629&gt;J629,3,IF($C629&gt;J630,2,IF($C629&gt;J631,1,0)))</f>
        <v>1</v>
      </c>
      <c r="N630" s="57">
        <v>11200</v>
      </c>
      <c r="O630" s="140">
        <f>(O$638-O$626)/3+O626</f>
        <v>2.6166666666666667</v>
      </c>
      <c r="P630" s="194">
        <f t="shared" si="103"/>
        <v>4280.2547770700639</v>
      </c>
      <c r="Q630" s="190">
        <f>IF($C629&gt;N629,3,IF($C629&gt;N630,2,IF($C629&gt;N631,1,0)))</f>
        <v>1</v>
      </c>
      <c r="R630" s="57">
        <v>11200</v>
      </c>
      <c r="S630" s="140">
        <f>(S$638-S$626)/3+S626</f>
        <v>2.4</v>
      </c>
      <c r="T630" s="201">
        <f t="shared" si="104"/>
        <v>4666.666666666667</v>
      </c>
      <c r="U630" s="190">
        <f>IF($C629&gt;R629,3,IF($C629&gt;R630,2,IF($C629&gt;R631,1,0)))</f>
        <v>1</v>
      </c>
      <c r="V630" s="57">
        <v>11200</v>
      </c>
      <c r="W630" s="140">
        <f>(W$638-W$626)/3+W626</f>
        <v>2.1666666666666665</v>
      </c>
      <c r="X630" s="201">
        <f t="shared" si="105"/>
        <v>5169.2307692307695</v>
      </c>
      <c r="Y630" s="190">
        <f>IF($C629&gt;V629,3,IF($C629&gt;V630,2,IF($C629&gt;V631,1,0)))</f>
        <v>1</v>
      </c>
      <c r="Z630" s="57">
        <v>11200</v>
      </c>
      <c r="AA630" s="140">
        <f>(AA$638-AA$626)/3+AA626</f>
        <v>1.9333333333333333</v>
      </c>
      <c r="AB630" s="209">
        <f t="shared" si="106"/>
        <v>5793.1034482758623</v>
      </c>
      <c r="AC630" s="189">
        <f>IF($C629&gt;Z629,3,IF($C629&gt;Z630,2,IF($C629&gt;Z631,1,0)))</f>
        <v>1</v>
      </c>
      <c r="AL630" s="23"/>
    </row>
    <row r="631" spans="1:38" ht="15.75" thickBot="1" x14ac:dyDescent="0.3">
      <c r="A631" s="186"/>
      <c r="B631" s="253"/>
      <c r="C631" s="14"/>
      <c r="D631" s="33">
        <f>C629/D628</f>
        <v>4407.7894843457507</v>
      </c>
      <c r="E631" s="29" t="s">
        <v>7</v>
      </c>
      <c r="F631" s="158">
        <f>(F$639-F$627)/3+F627</f>
        <v>5833.333333333333</v>
      </c>
      <c r="G631" s="144">
        <f>(G$639-G$627)/3+G627</f>
        <v>2.9166666666666665</v>
      </c>
      <c r="H631" s="195">
        <f t="shared" si="107"/>
        <v>2000</v>
      </c>
      <c r="I631" s="191">
        <f>IF(I630=1,($C629-F631)/(F630-F631),IF(I630=2,($C629-F630)/(F629-F630),IF(I630=3,($C629-F629)/(F628-F629),0)))</f>
        <v>0.68892767311739644</v>
      </c>
      <c r="J631" s="148">
        <f>(J$639-J$627)/3+J627</f>
        <v>5266.666666666667</v>
      </c>
      <c r="K631" s="144">
        <f>(K$639-K$627)/3+K627</f>
        <v>2.2833333333333332</v>
      </c>
      <c r="L631" s="220">
        <f t="shared" si="102"/>
        <v>2306.5693430656938</v>
      </c>
      <c r="M631" s="191">
        <f>IF(M630=1,($C629-J631)/(J630-J631),IF(M630=2,($C629-J630)/(J629-J630),IF(M630=3,($C629-J629)/(J628-J629),0)))</f>
        <v>0.7186368279320271</v>
      </c>
      <c r="N631" s="148">
        <f>(N$639-N$627)/3+N627</f>
        <v>5066.666666666667</v>
      </c>
      <c r="O631" s="144">
        <f>(O$639-O$627)/3+O627</f>
        <v>2.0499999999999998</v>
      </c>
      <c r="P631" s="195">
        <f t="shared" si="103"/>
        <v>2471.5447154471549</v>
      </c>
      <c r="Q631" s="191">
        <f>IF(Q630=1,($C629-N631)/(N630-N631),IF(Q630=2,($C629-N630)/(N629-N630),IF(Q630=3,($C629-N629)/(N628-N629),0)))</f>
        <v>0.72781171397772193</v>
      </c>
      <c r="R631" s="148">
        <f>(R$639-R$627)/3+R627</f>
        <v>4866.666666666667</v>
      </c>
      <c r="S631" s="144">
        <f>(S$639-S$627)/3+S627</f>
        <v>1.7833333333333334</v>
      </c>
      <c r="T631" s="204">
        <f t="shared" si="104"/>
        <v>2728.9719626168226</v>
      </c>
      <c r="U631" s="191">
        <f>IF(U630=1,($C629-R631)/(R630-R631),IF(U630=2,($C629-R630)/(R629-R630),IF(U630=3,($C629-R629)/(R628-R629),0)))</f>
        <v>0.73640713353632015</v>
      </c>
      <c r="V631" s="148">
        <f>(V$639-V$627)/3+V627</f>
        <v>4266.666666666667</v>
      </c>
      <c r="W631" s="144">
        <f>(W$639-W$627)/3+W627</f>
        <v>1.4666666666666666</v>
      </c>
      <c r="X631" s="204">
        <f t="shared" si="105"/>
        <v>2909.0909090909095</v>
      </c>
      <c r="Y631" s="191">
        <f>IF(Y630=1,($C629-V631)/(V630-V631),IF(Y630=2,($C629-V630)/(V629-V630),IF(Y630=3,($C629-V629)/(V628-V629),0)))</f>
        <v>0.75921805467260017</v>
      </c>
      <c r="Z631" s="148">
        <f>(Z$639-Z$627)/3+Z627</f>
        <v>3700</v>
      </c>
      <c r="AA631" s="144">
        <f>(AA$639-AA$627)/3+AA627</f>
        <v>1.1166666666666667</v>
      </c>
      <c r="AB631" s="211">
        <f t="shared" si="106"/>
        <v>3313.4328358208954</v>
      </c>
      <c r="AC631" s="191">
        <f>IF(AC630=1,($C629-Z631)/(Z630-Z631),IF(AC630=2,($C629-Z630)/(Z629-Z630),IF(AC630=3,($C629-Z629)/(Z628-Z629),0)))</f>
        <v>0.77741046831955929</v>
      </c>
      <c r="AL631" s="23"/>
    </row>
    <row r="632" spans="1:38" x14ac:dyDescent="0.25">
      <c r="A632" s="186"/>
      <c r="B632" s="251">
        <v>-8</v>
      </c>
      <c r="C632" s="34"/>
      <c r="D632" s="31">
        <f>IF(D633&gt;V$5,(1-(D633-V$5)/(Z$5-V$5))*(Y632-AC632)+AC632,IF(D633&gt;R$5,(1-(D633-R$5)/(V$5-R$5))*(U632-Y632)+Y632,IF(D633&gt;N$5,(1-(D633-N$5)/(R$5-N$5))*(Q632-U632)+U632,IF(D633&gt;J$5,(1-(D633-J$5)/(N$5-J$5))*(M632-Q632)+Q632,IF(D633&gt;F$5,(1-(D633-F$5)/(J$5-F$5))*(I632-M632)+M632,I632)))))</f>
        <v>2.219732859761089</v>
      </c>
      <c r="E632" s="27" t="s">
        <v>6</v>
      </c>
      <c r="F632" s="95">
        <f>(F$636-F$624)/3+F628</f>
        <v>15600</v>
      </c>
      <c r="G632" s="143">
        <f>(G$636-G$624)/3+G628</f>
        <v>2.6</v>
      </c>
      <c r="H632" s="193">
        <f t="shared" si="107"/>
        <v>6000</v>
      </c>
      <c r="I632" s="16">
        <f>IF(I634=0,G635,IF(I634=1,(G634-G635)*I635+G635,IF(I634=2,(G633-G634)*I635+G634,IF(I634=3,(G632-G633)*I635+G633,G632))))</f>
        <v>3.174133512717022</v>
      </c>
      <c r="J632" s="147">
        <f>(J$636-J$624)/3+J628</f>
        <v>15400</v>
      </c>
      <c r="K632" s="143">
        <f>(K$636-K$624)/3+K628</f>
        <v>2.416666666666667</v>
      </c>
      <c r="L632" s="219">
        <f t="shared" si="102"/>
        <v>6372.4137931034475</v>
      </c>
      <c r="M632" s="16">
        <f>IF(M634=0,K635,IF(M634=1,(K634-K635)*M635+K635,IF(M634=2,(K633-K634)*M635+K634,IF(M634=3,(K632-K633)*M635+K633,K632))))</f>
        <v>2.7093384234593283</v>
      </c>
      <c r="N632" s="147">
        <f>(N$636-N$624)/3+N628</f>
        <v>15200</v>
      </c>
      <c r="O632" s="143">
        <f>(O$636-O$624)/3+O628</f>
        <v>2.2333333333333329</v>
      </c>
      <c r="P632" s="193">
        <f t="shared" si="103"/>
        <v>6805.9701492537324</v>
      </c>
      <c r="Q632" s="16">
        <f>IF(Q634=0,O635,IF(Q634=1,(O634-O635)*Q635+O635,IF(Q634=2,(O633-O634)*Q635+O634,IF(Q634=3,(O632-O633)*Q635+O633,O632))))</f>
        <v>2.4955316804407714</v>
      </c>
      <c r="R632" s="147">
        <f>(R$636-R$624)/3+R628</f>
        <v>15000</v>
      </c>
      <c r="S632" s="143">
        <f>(S$636-S$624)/3+S628</f>
        <v>2.0333333333333332</v>
      </c>
      <c r="T632" s="203">
        <f t="shared" si="104"/>
        <v>7377.0491803278692</v>
      </c>
      <c r="U632" s="16">
        <f>IF(U634=0,S635,IF(U634=1,(S634-S635)*U635+S635,IF(U634=2,(S633-S634)*U635+S634,IF(U634=3,(S632-S633)*U635+S633,S632))))</f>
        <v>2.2649737409925494</v>
      </c>
      <c r="V632" s="147">
        <f>(V$636-V$624)/3+V628</f>
        <v>14466.666666666668</v>
      </c>
      <c r="W632" s="143">
        <f>(W$636-W$624)/3+W628</f>
        <v>1.9833333333333334</v>
      </c>
      <c r="X632" s="193">
        <f t="shared" si="105"/>
        <v>7294.1176470588243</v>
      </c>
      <c r="Y632" s="16">
        <f>IF(Y634=0,W635,IF(Y634=1,(W634-W635)*Y635+W635,IF(Y634=2,(W633-W634)*Y635+W634,IF(Y634=3,(W632-W633)*Y635+W633,W632))))</f>
        <v>2.0292996689160154</v>
      </c>
      <c r="Z632" s="147">
        <f>(Z$636-Z$624)/3+Z628</f>
        <v>14000</v>
      </c>
      <c r="AA632" s="143">
        <f>(AA$636-AA$624)/3+AA628</f>
        <v>1.8833333333333333</v>
      </c>
      <c r="AB632" s="207">
        <f t="shared" si="106"/>
        <v>7433.6283185840712</v>
      </c>
      <c r="AC632" s="67">
        <f>IF(AC634=0,AA635,IF(AC634=1,(AA634-AA635)*AC635+AA635,IF(AC634=2,(AA633-AA634)*AC635+AA634,IF(AC634=3,(AA632-AA633)*AC635+AA633,AA632))))</f>
        <v>1.7927915518824609</v>
      </c>
      <c r="AE632" s="23"/>
      <c r="AF632" s="23"/>
      <c r="AG632" s="23"/>
      <c r="AH632" s="23"/>
      <c r="AI632" s="23"/>
      <c r="AJ632" s="23"/>
      <c r="AK632" s="23"/>
      <c r="AL632" s="23"/>
    </row>
    <row r="633" spans="1:38" x14ac:dyDescent="0.25">
      <c r="A633" s="186"/>
      <c r="B633" s="252"/>
      <c r="C633" s="13">
        <f>C$1/(21-E$1)*(C$600-B632)</f>
        <v>9223.1404958677685</v>
      </c>
      <c r="D633" s="32">
        <f>(C633/P$1)^(1/1.3)*50+C$600+$C$2/2+$N$2/100*5</f>
        <v>45.959818804691608</v>
      </c>
      <c r="E633" s="28" t="s">
        <v>22</v>
      </c>
      <c r="F633" s="5">
        <v>14000</v>
      </c>
      <c r="G633" s="140">
        <f>(G$637-G$625)/3+G629</f>
        <v>2.9666666666666668</v>
      </c>
      <c r="H633" s="194">
        <f t="shared" si="107"/>
        <v>4719.1011235955057</v>
      </c>
      <c r="I633" s="76">
        <f>$C633/I632</f>
        <v>2905.7191384406719</v>
      </c>
      <c r="J633" s="57">
        <v>14000</v>
      </c>
      <c r="K633" s="140">
        <f>(K$637-K$625)/3+K629</f>
        <v>2.7</v>
      </c>
      <c r="L633" s="217">
        <f t="shared" si="102"/>
        <v>5185.1851851851852</v>
      </c>
      <c r="M633" s="76">
        <f>$C633/M632</f>
        <v>3404.2039252119375</v>
      </c>
      <c r="N633" s="57">
        <v>14000</v>
      </c>
      <c r="O633" s="140">
        <f>(O$637-O$625)/3+O629</f>
        <v>2.4333333333333336</v>
      </c>
      <c r="P633" s="194">
        <f t="shared" si="103"/>
        <v>5753.4246575342459</v>
      </c>
      <c r="Q633" s="76">
        <f>$C633/Q632</f>
        <v>3695.8619151806311</v>
      </c>
      <c r="R633" s="57">
        <v>14000</v>
      </c>
      <c r="S633" s="140">
        <f>(S$637-S$625)/3+S629</f>
        <v>2.1666666666666665</v>
      </c>
      <c r="T633" s="201">
        <f t="shared" si="104"/>
        <v>6461.5384615384619</v>
      </c>
      <c r="U633" s="76">
        <f>$C633/U632</f>
        <v>4072.0739180958599</v>
      </c>
      <c r="V633" s="57">
        <v>14000</v>
      </c>
      <c r="W633" s="140">
        <f>(W$637-W$625)/3+W629</f>
        <v>2.0499999999999998</v>
      </c>
      <c r="X633" s="201">
        <f t="shared" si="105"/>
        <v>6829.2682926829275</v>
      </c>
      <c r="Y633" s="76">
        <f>$C633/Y632</f>
        <v>4544.9869416252677</v>
      </c>
      <c r="Z633" s="57">
        <v>14000</v>
      </c>
      <c r="AA633" s="140">
        <f>(AA$637-AA$625)/3+AA629</f>
        <v>1.8833333333333333</v>
      </c>
      <c r="AB633" s="209">
        <f t="shared" si="106"/>
        <v>7433.6283185840712</v>
      </c>
      <c r="AC633" s="76">
        <f>$C633/AC632</f>
        <v>5144.5693651240817</v>
      </c>
      <c r="AL633" s="23"/>
    </row>
    <row r="634" spans="1:38" x14ac:dyDescent="0.25">
      <c r="A634" s="186"/>
      <c r="B634" s="252"/>
      <c r="C634" s="13"/>
      <c r="D634" s="39">
        <f>IF(AND(D633&lt;F$5,C633&lt;F635),C633/F635*100,IF(AND(D633&lt;J$5,C633&lt;J635),C633/(F635-((D633-F$5)/(J$5-F$5))*(F635-J635))*100,IF(AND(D633&lt;N$5,C633&lt;N635),C633/(J635-((D633-J$5)/(N$5-J$5))*(J635-N635))*100,IF(AND(D633&lt;R$5,C633&lt;R635),C633/(N635-((D633-N$5)/(R$5-N$5))*(N635-R635))*100,IF(AND(D633&lt;V$5,C637&lt;V635),C633/(R635-((D633-R$5)/(V$5-R$5))*(R635-V635))*100,100)))))</f>
        <v>100</v>
      </c>
      <c r="E634" s="28" t="s">
        <v>23</v>
      </c>
      <c r="F634" s="5">
        <v>11200</v>
      </c>
      <c r="G634" s="140">
        <f>(G$638-G$626)/3+G630</f>
        <v>3.1166666666666667</v>
      </c>
      <c r="H634" s="194">
        <f t="shared" si="107"/>
        <v>3593.5828877005347</v>
      </c>
      <c r="I634" s="190">
        <f>IF($C633&gt;F633,3,IF($C633&gt;F634,2,IF($C633&gt;F635,1,0)))</f>
        <v>1</v>
      </c>
      <c r="J634" s="57">
        <v>11200</v>
      </c>
      <c r="K634" s="140">
        <f>(K$638-K$626)/3+K630</f>
        <v>2.9000000000000004</v>
      </c>
      <c r="L634" s="217">
        <f t="shared" si="102"/>
        <v>3862.0689655172409</v>
      </c>
      <c r="M634" s="190">
        <f>IF($C633&gt;J633,3,IF($C633&gt;J634,2,IF($C633&gt;J635,1,0)))</f>
        <v>1</v>
      </c>
      <c r="N634" s="57">
        <v>11200</v>
      </c>
      <c r="O634" s="140">
        <f>(O$638-O$626)/3+O630</f>
        <v>2.6833333333333336</v>
      </c>
      <c r="P634" s="194">
        <f t="shared" si="103"/>
        <v>4173.9130434782601</v>
      </c>
      <c r="Q634" s="190">
        <f>IF($C633&gt;N633,3,IF($C633&gt;N634,2,IF($C633&gt;N635,1,0)))</f>
        <v>1</v>
      </c>
      <c r="R634" s="57">
        <v>11200</v>
      </c>
      <c r="S634" s="140">
        <f>(S$638-S$626)/3+S630</f>
        <v>2.4499999999999997</v>
      </c>
      <c r="T634" s="201">
        <f t="shared" si="104"/>
        <v>4571.4285714285716</v>
      </c>
      <c r="U634" s="190">
        <f>IF($C633&gt;R633,3,IF($C633&gt;R634,2,IF($C633&gt;R635,1,0)))</f>
        <v>1</v>
      </c>
      <c r="V634" s="57">
        <v>11200</v>
      </c>
      <c r="W634" s="140">
        <f>(W$638-W$626)/3+W630</f>
        <v>2.2333333333333329</v>
      </c>
      <c r="X634" s="201">
        <f t="shared" si="105"/>
        <v>5014.9253731343297</v>
      </c>
      <c r="Y634" s="190">
        <f>IF($C633&gt;V633,3,IF($C633&gt;V634,2,IF($C633&gt;V635,1,0)))</f>
        <v>1</v>
      </c>
      <c r="Z634" s="57">
        <v>11200</v>
      </c>
      <c r="AA634" s="140">
        <f>(AA$638-AA$626)/3+AA630</f>
        <v>2.0166666666666666</v>
      </c>
      <c r="AB634" s="209">
        <f t="shared" si="106"/>
        <v>5553.7190082644629</v>
      </c>
      <c r="AC634" s="189">
        <f>IF($C633&gt;Z633,3,IF($C633&gt;Z634,2,IF($C633&gt;Z635,1,0)))</f>
        <v>1</v>
      </c>
      <c r="AL634" s="23"/>
    </row>
    <row r="635" spans="1:38" ht="15.75" thickBot="1" x14ac:dyDescent="0.3">
      <c r="A635" s="186"/>
      <c r="B635" s="253"/>
      <c r="C635" s="35"/>
      <c r="D635" s="33">
        <f>C633/D632</f>
        <v>4155.0677845353248</v>
      </c>
      <c r="E635" s="29" t="s">
        <v>7</v>
      </c>
      <c r="F635" s="158">
        <f>(F$639-F$627)/3+F631</f>
        <v>5466.6666666666661</v>
      </c>
      <c r="G635" s="144">
        <f>(G$639-G$627)/3+G631</f>
        <v>3.2833333333333332</v>
      </c>
      <c r="H635" s="195">
        <f t="shared" si="107"/>
        <v>1664.9746192893399</v>
      </c>
      <c r="I635" s="191">
        <f>IF(I634=1,($C633-F635)/(F634-F635),IF(I634=2,($C633-F634)/(F633-F634),IF(I634=3,($C633-F633)/(F632-F633),0)))</f>
        <v>0.6551989236978667</v>
      </c>
      <c r="J635" s="148">
        <f>(J$639-J$627)/3+J631</f>
        <v>4633.3333333333339</v>
      </c>
      <c r="K635" s="144">
        <f>(K$639-K$627)/3+K631</f>
        <v>2.2666666666666666</v>
      </c>
      <c r="L635" s="220">
        <f t="shared" si="102"/>
        <v>2044.1176470588239</v>
      </c>
      <c r="M635" s="191">
        <f>IF(M634=1,($C633-J635)/(J634-J635),IF(M634=2,($C633-J634)/(J633-J634),IF(M634=3,($C633-J633)/(J632-J633),0)))</f>
        <v>0.69895540546209667</v>
      </c>
      <c r="N635" s="148">
        <f>(N$639-N$627)/3+N631</f>
        <v>4533.3333333333339</v>
      </c>
      <c r="O635" s="144">
        <f>(O$639-O$627)/3+O631</f>
        <v>2.0499999999999998</v>
      </c>
      <c r="P635" s="195">
        <f t="shared" si="103"/>
        <v>2211.3821138211388</v>
      </c>
      <c r="Q635" s="191">
        <f>IF(Q634=1,($C633-N635)/(N634-N635),IF(Q634=2,($C633-N634)/(N633-N634),IF(Q634=3,($C633-N633)/(N632-N633),0)))</f>
        <v>0.70347107438016521</v>
      </c>
      <c r="R635" s="148">
        <f>(R$639-R$627)/3+R631</f>
        <v>4433.3333333333339</v>
      </c>
      <c r="S635" s="144">
        <f>(S$639-S$627)/3+S631</f>
        <v>1.8166666666666669</v>
      </c>
      <c r="T635" s="204">
        <f t="shared" si="104"/>
        <v>2440.3669724770643</v>
      </c>
      <c r="U635" s="191">
        <f>IF(U634=1,($C633-R635)/(R634-R635),IF(U634=2,($C633-R634)/(R633-R634),IF(U634=3,($C633-R633)/(R632-R633),0)))</f>
        <v>0.7078532752513943</v>
      </c>
      <c r="V635" s="148">
        <f>(V$639-V$627)/3+V631</f>
        <v>3933.3333333333335</v>
      </c>
      <c r="W635" s="144">
        <f>(W$639-W$627)/3+W631</f>
        <v>1.4833333333333332</v>
      </c>
      <c r="X635" s="204">
        <f t="shared" si="105"/>
        <v>2651.6853932584272</v>
      </c>
      <c r="Y635" s="191">
        <f>IF(Y634=1,($C633-V635)/(V634-V635),IF(Y634=2,($C633-V634)/(V633-V634),IF(Y634=3,($C633-V633)/(V632-V633),0)))</f>
        <v>0.72795511411024338</v>
      </c>
      <c r="Z635" s="148">
        <f>(Z$639-Z$627)/3+Z631</f>
        <v>3400</v>
      </c>
      <c r="AA635" s="144">
        <f>(AA$639-AA$627)/3+AA631</f>
        <v>1.1333333333333333</v>
      </c>
      <c r="AB635" s="211">
        <f t="shared" si="106"/>
        <v>3000</v>
      </c>
      <c r="AC635" s="191">
        <f>IF(AC634=1,($C633-Z635)/(Z634-Z635),IF(AC634=2,($C633-Z634)/(Z633-Z634),IF(AC634=3,($C633-Z633)/(Z632-Z633),0)))</f>
        <v>0.74655647382920109</v>
      </c>
      <c r="AL635" s="23"/>
    </row>
    <row r="636" spans="1:38" x14ac:dyDescent="0.25">
      <c r="A636" s="186"/>
      <c r="B636" s="251">
        <v>-7</v>
      </c>
      <c r="C636" s="25"/>
      <c r="D636" s="31">
        <f>IF(D637&gt;V$5,(1-(D637-V$5)/(Z$5-V$5))*(Y636-AC636)+AC636,IF(D637&gt;R$5,(1-(D637-R$5)/(V$5-R$5))*(U636-Y636)+Y636,IF(D637&gt;N$5,(1-(D637-N$5)/(R$5-N$5))*(Q636-U636)+U636,IF(D637&gt;J$5,(1-(D637-J$5)/(N$5-J$5))*(M636-Q636)+Q636,IF(D637&gt;F$5,(1-(D637-F$5)/(J$5-F$5))*(I636-M636)+M636,I636)))))</f>
        <v>2.2777072289814955</v>
      </c>
      <c r="E636" s="27" t="s">
        <v>6</v>
      </c>
      <c r="F636" s="3">
        <v>16100</v>
      </c>
      <c r="G636" s="94">
        <v>2.7</v>
      </c>
      <c r="H636" s="193">
        <f t="shared" si="107"/>
        <v>5962.9629629629626</v>
      </c>
      <c r="I636" s="16">
        <f>IF(I638=0,G639,IF(I638=1,(G638-G639)*I639+G639,IF(I638=2,(G637-G638)*I639+G638,IF(I638=3,(G636-G637)*I639+G637,G636))))</f>
        <v>3.3997900013548299</v>
      </c>
      <c r="J636" s="56">
        <v>15900</v>
      </c>
      <c r="K636" s="4">
        <v>2.5</v>
      </c>
      <c r="L636" s="219">
        <f t="shared" si="102"/>
        <v>6360</v>
      </c>
      <c r="M636" s="16">
        <f>IF(M638=0,K639,IF(M638=1,(K638-K639)*M639+K639,IF(M638=2,(K637-K638)*M639+K638,IF(M638=3,(K636-K637)*M639+K637,K636))))</f>
        <v>2.762052341597796</v>
      </c>
      <c r="N636" s="56">
        <v>15700</v>
      </c>
      <c r="O636" s="4">
        <v>2.2999999999999998</v>
      </c>
      <c r="P636" s="193">
        <f t="shared" si="103"/>
        <v>6826.0869565217399</v>
      </c>
      <c r="Q636" s="16">
        <f>IF(Q638=0,O639,IF(Q638=1,(O638-O639)*Q639+O639,IF(Q638=2,(O637-O638)*Q639+O638,IF(Q638=3,(O636-O637)*Q639+O637,O636))))</f>
        <v>2.5279155188246096</v>
      </c>
      <c r="R636" s="56">
        <v>15500</v>
      </c>
      <c r="S636" s="4">
        <v>2.1</v>
      </c>
      <c r="T636" s="203">
        <f t="shared" si="104"/>
        <v>7380.9523809523807</v>
      </c>
      <c r="U636" s="16">
        <f>IF(U638=0,S639,IF(U638=1,(S638-S639)*U639+S639,IF(U638=2,(S637-S638)*U639+S638,IF(U638=3,(S636-S637)*U639+S637,S636))))</f>
        <v>2.2937786960514233</v>
      </c>
      <c r="V636" s="56">
        <v>14700</v>
      </c>
      <c r="W636" s="4">
        <v>2.0499999999999998</v>
      </c>
      <c r="X636" s="203">
        <f t="shared" si="105"/>
        <v>7170.7317073170734</v>
      </c>
      <c r="Y636" s="16">
        <f>IF(Y638=0,W639,IF(Y638=1,(W638-W639)*Y639+W639,IF(Y638=2,(W637-W638)*Y639+W638,IF(Y638=3,(W636-W637)*Y639+W637,W636))))</f>
        <v>2.0595476294040886</v>
      </c>
      <c r="Z636" s="56">
        <v>14000</v>
      </c>
      <c r="AA636" s="4">
        <v>1.95</v>
      </c>
      <c r="AB636" s="207">
        <f t="shared" si="106"/>
        <v>7179.4871794871797</v>
      </c>
      <c r="AC636" s="67">
        <f>IF(AC638=0,AA639,IF(AC638=1,(AA638-AA639)*AC639+AA639,IF(AC638=2,(AA637-AA638)*AC639+AA638,IF(AC638=3,(AA636-AA637)*AC639+AA637,AA636))))</f>
        <v>1.8320885623915926</v>
      </c>
      <c r="AE636" s="23"/>
      <c r="AF636" s="23"/>
      <c r="AG636" s="23"/>
      <c r="AH636" s="23"/>
      <c r="AI636" s="23"/>
      <c r="AJ636" s="23"/>
      <c r="AK636" s="23"/>
      <c r="AL636" s="23"/>
    </row>
    <row r="637" spans="1:38" x14ac:dyDescent="0.25">
      <c r="A637" s="186"/>
      <c r="B637" s="252"/>
      <c r="C637" s="13">
        <f>C$1/(21-E$1)*(C$600-B636)</f>
        <v>8915.7024793388427</v>
      </c>
      <c r="D637" s="32">
        <f>(C637/P$1)^(1/1.3)*50+C$600+$C$2/2+$N$2/100*5</f>
        <v>45.343068647980104</v>
      </c>
      <c r="E637" s="28" t="s">
        <v>22</v>
      </c>
      <c r="F637" s="5">
        <v>14000</v>
      </c>
      <c r="G637" s="91">
        <v>3.05</v>
      </c>
      <c r="H637" s="194">
        <f t="shared" si="107"/>
        <v>4590.1639344262294</v>
      </c>
      <c r="I637" s="76">
        <f>$C637/I636</f>
        <v>2622.4274075121994</v>
      </c>
      <c r="J637" s="57">
        <v>14000</v>
      </c>
      <c r="K637" s="6">
        <v>2.8</v>
      </c>
      <c r="L637" s="217">
        <f t="shared" si="102"/>
        <v>5000</v>
      </c>
      <c r="M637" s="76">
        <f>$C637/M636</f>
        <v>3227.9266924323651</v>
      </c>
      <c r="N637" s="57">
        <v>14000</v>
      </c>
      <c r="O637" s="6">
        <v>2.5499999999999998</v>
      </c>
      <c r="P637" s="194">
        <f t="shared" si="103"/>
        <v>5490.1960784313733</v>
      </c>
      <c r="Q637" s="76">
        <f>$C637/Q636</f>
        <v>3526.8989066075774</v>
      </c>
      <c r="R637" s="57">
        <v>14000</v>
      </c>
      <c r="S637" s="6">
        <v>2.2999999999999998</v>
      </c>
      <c r="T637" s="201">
        <f t="shared" si="104"/>
        <v>6086.9565217391309</v>
      </c>
      <c r="U637" s="76">
        <f>$C637/U636</f>
        <v>3886.9061320896344</v>
      </c>
      <c r="V637" s="57">
        <v>14000</v>
      </c>
      <c r="W637" s="6">
        <v>2.15</v>
      </c>
      <c r="X637" s="201">
        <f t="shared" si="105"/>
        <v>6511.6279069767443</v>
      </c>
      <c r="Y637" s="76">
        <f>$C637/Y636</f>
        <v>4328.9615408984355</v>
      </c>
      <c r="Z637" s="57">
        <v>14000</v>
      </c>
      <c r="AA637" s="6">
        <v>1.95</v>
      </c>
      <c r="AB637" s="209">
        <f t="shared" si="106"/>
        <v>7179.4871794871797</v>
      </c>
      <c r="AC637" s="76">
        <f>$C637/AC636</f>
        <v>4866.4145731581675</v>
      </c>
      <c r="AL637" s="23"/>
    </row>
    <row r="638" spans="1:38" x14ac:dyDescent="0.25">
      <c r="A638" s="186"/>
      <c r="B638" s="252"/>
      <c r="C638" s="13"/>
      <c r="D638" s="39">
        <f>IF(AND(D637&lt;F$5,C637&lt;F639),C637/F639*100,IF(AND(D637&lt;J$5,C637&lt;J639),C637/(F639-((D637-F$5)/(J$5-F$5))*(F639-J639))*100,IF(AND(D637&lt;N$5,C637&lt;N639),C637/(J639-((D637-J$5)/(N$5-J$5))*(J639-N639))*100,IF(AND(D637&lt;R$5,C637&lt;R639),C637/(N639-((D637-N$5)/(R$5-N$5))*(N639-R639))*100,IF(AND(D637&lt;V$5,C641&lt;V639),C637/(R639-((D637-R$5)/(V$5-R$5))*(R639-V639))*100,100)))))</f>
        <v>100</v>
      </c>
      <c r="E638" s="28" t="s">
        <v>23</v>
      </c>
      <c r="F638" s="5">
        <v>11200</v>
      </c>
      <c r="G638" s="91">
        <v>3.25</v>
      </c>
      <c r="H638" s="194">
        <f t="shared" si="107"/>
        <v>3446.1538461538462</v>
      </c>
      <c r="I638" s="192">
        <f>IF($C637&gt;F637,3,IF($C637&gt;F638,2,IF($C637&gt;F639,1,0)))</f>
        <v>1</v>
      </c>
      <c r="J638" s="57">
        <v>11200</v>
      </c>
      <c r="K638" s="6">
        <v>3</v>
      </c>
      <c r="L638" s="217">
        <f t="shared" si="102"/>
        <v>3733.3333333333335</v>
      </c>
      <c r="M638" s="192">
        <f>IF($C637&gt;J637,3,IF($C637&gt;J638,2,IF($C637&gt;J639,1,0)))</f>
        <v>1</v>
      </c>
      <c r="N638" s="57">
        <v>11200</v>
      </c>
      <c r="O638" s="6">
        <v>2.75</v>
      </c>
      <c r="P638" s="194">
        <f t="shared" si="103"/>
        <v>4072.7272727272725</v>
      </c>
      <c r="Q638" s="192">
        <f>IF($C637&gt;N637,3,IF($C637&gt;N638,2,IF($C637&gt;N639,1,0)))</f>
        <v>1</v>
      </c>
      <c r="R638" s="57">
        <v>11200</v>
      </c>
      <c r="S638" s="6">
        <v>2.5</v>
      </c>
      <c r="T638" s="201">
        <f t="shared" si="104"/>
        <v>4480</v>
      </c>
      <c r="U638" s="192">
        <f>IF($C637&gt;R637,3,IF($C637&gt;R638,2,IF($C637&gt;R639,1,0)))</f>
        <v>1</v>
      </c>
      <c r="V638" s="57">
        <v>11200</v>
      </c>
      <c r="W638" s="6">
        <v>2.2999999999999998</v>
      </c>
      <c r="X638" s="201">
        <f t="shared" si="105"/>
        <v>4869.5652173913049</v>
      </c>
      <c r="Y638" s="192">
        <f>IF($C637&gt;V637,3,IF($C637&gt;V638,2,IF($C637&gt;V639,1,0)))</f>
        <v>1</v>
      </c>
      <c r="Z638" s="57">
        <v>11200</v>
      </c>
      <c r="AA638" s="6">
        <v>2.1</v>
      </c>
      <c r="AB638" s="209">
        <f t="shared" si="106"/>
        <v>5333.333333333333</v>
      </c>
      <c r="AC638" s="189">
        <f>IF($C637&gt;Z637,3,IF($C637&gt;Z638,2,IF($C637&gt;Z639,1,0)))</f>
        <v>1</v>
      </c>
      <c r="AL638" s="23"/>
    </row>
    <row r="639" spans="1:38" ht="15.75" thickBot="1" x14ac:dyDescent="0.3">
      <c r="A639" s="186"/>
      <c r="B639" s="253"/>
      <c r="C639" s="14"/>
      <c r="D639" s="33">
        <f>C637/D636</f>
        <v>3914.3320817950812</v>
      </c>
      <c r="E639" s="29" t="s">
        <v>7</v>
      </c>
      <c r="F639" s="7">
        <v>5100</v>
      </c>
      <c r="G639" s="93">
        <v>3.65</v>
      </c>
      <c r="H639" s="195">
        <f t="shared" si="107"/>
        <v>1397.2602739726028</v>
      </c>
      <c r="I639" s="191">
        <f>IF(I638=1,($C637-F639)/(F638-F639),IF(I638=2,($C637-F638)/(F637-F638),IF(I638=3,($C637-F637)/(F636-F637),0)))</f>
        <v>0.62552499661292504</v>
      </c>
      <c r="J639" s="58">
        <v>4000</v>
      </c>
      <c r="K639" s="8">
        <v>2.25</v>
      </c>
      <c r="L639" s="220">
        <f t="shared" si="102"/>
        <v>1777.7777777777778</v>
      </c>
      <c r="M639" s="191">
        <f>IF(M638=1,($C637-J639)/(J638-J639),IF(M638=2,($C637-J638)/(J637-J638),IF(M638=3,($C637-J637)/(J636-J637),0)))</f>
        <v>0.68273645546372819</v>
      </c>
      <c r="N639" s="58">
        <v>4000</v>
      </c>
      <c r="O639" s="8">
        <v>2.0499999999999998</v>
      </c>
      <c r="P639" s="195">
        <f t="shared" si="103"/>
        <v>1951.2195121951222</v>
      </c>
      <c r="Q639" s="191">
        <f>IF(Q638=1,($C637-N639)/(N638-N639),IF(Q638=2,($C637-N638)/(N637-N638),IF(Q638=3,($C637-N637)/(N636-N637),0)))</f>
        <v>0.68273645546372819</v>
      </c>
      <c r="R639" s="58">
        <v>4000</v>
      </c>
      <c r="S639" s="8">
        <v>1.85</v>
      </c>
      <c r="T639" s="204">
        <f t="shared" si="104"/>
        <v>2162.1621621621621</v>
      </c>
      <c r="U639" s="191">
        <f>IF(U638=1,($C637-R639)/(R638-R639),IF(U638=2,($C637-R638)/(R637-R638),IF(U638=3,($C637-R637)/(R636-R637),0)))</f>
        <v>0.68273645546372819</v>
      </c>
      <c r="V639" s="58">
        <v>3600</v>
      </c>
      <c r="W639" s="8">
        <v>1.5</v>
      </c>
      <c r="X639" s="195">
        <f t="shared" si="105"/>
        <v>2400</v>
      </c>
      <c r="Y639" s="191">
        <f>IF(Y638=1,($C637-V639)/(V638-V639),IF(Y638=2,($C637-V638)/(V637-V638),IF(Y638=3,($C637-V637)/(V636-V637),0)))</f>
        <v>0.69943453675511091</v>
      </c>
      <c r="Z639" s="58">
        <v>3100</v>
      </c>
      <c r="AA639" s="8">
        <v>1.1499999999999999</v>
      </c>
      <c r="AB639" s="211">
        <f t="shared" si="106"/>
        <v>2695.6521739130435</v>
      </c>
      <c r="AC639" s="191">
        <f>IF(AC638=1,($C637-Z639)/(Z638-Z639),IF(AC638=2,($C637-Z638)/(Z637-Z638),IF(AC638=3,($C637-Z637)/(Z636-Z637),0)))</f>
        <v>0.71798796041220281</v>
      </c>
      <c r="AL639" s="23"/>
    </row>
    <row r="640" spans="1:38" x14ac:dyDescent="0.25">
      <c r="A640" s="186"/>
      <c r="B640" s="251">
        <v>-6</v>
      </c>
      <c r="C640" s="34"/>
      <c r="D640" s="31">
        <f>IF(D641&gt;V$5,(1-(D641-V$5)/(Z$5-V$5))*(Y640-AC640)+AC640,IF(D641&gt;R$5,(1-(D641-R$5)/(V$5-R$5))*(U640-Y640)+Y640,IF(D641&gt;N$5,(1-(D641-N$5)/(R$5-N$5))*(Q640-U640)+U640,IF(D641&gt;J$5,(1-(D641-J$5)/(N$5-J$5))*(M640-Q640)+Q640,IF(D641&gt;F$5,(1-(D641-F$5)/(J$5-F$5))*(I640-M640)+M640,I640)))))</f>
        <v>2.3334940695984758</v>
      </c>
      <c r="E640" s="27" t="s">
        <v>6</v>
      </c>
      <c r="F640" s="95">
        <f>(F$672-F$636)/9+F636</f>
        <v>16144.444444444445</v>
      </c>
      <c r="G640" s="143">
        <f>(G$672-G$636)/9+G636</f>
        <v>2.7611111111111111</v>
      </c>
      <c r="H640" s="193">
        <f t="shared" si="107"/>
        <v>5847.082494969819</v>
      </c>
      <c r="I640" s="16">
        <f>IF(I642=0,G643,IF(I642=1,(G642-G643)*I643+G643,IF(I642=2,(G641-G642)*I643+G642,IF(I642=3,(G640-G641)*I643+G641,G640))))</f>
        <v>3.4731026846000108</v>
      </c>
      <c r="J640" s="147">
        <f>(J$672-J$636)/9+J636</f>
        <v>15944.444444444445</v>
      </c>
      <c r="K640" s="143">
        <f>(K$672-K$636)/9+K636</f>
        <v>2.5555555555555554</v>
      </c>
      <c r="L640" s="219">
        <f t="shared" si="102"/>
        <v>6239.1304347826099</v>
      </c>
      <c r="M640" s="16">
        <f>IF(M642=0,K643,IF(M642=1,(K642-K643)*M643+K643,IF(M642=2,(K641-K642)*M643+K642,IF(M642=3,(K640-K641)*M643+K641,K640))))</f>
        <v>2.8104965741329377</v>
      </c>
      <c r="N640" s="147">
        <f>(N$672-N$636)/9+N636</f>
        <v>15733.333333333334</v>
      </c>
      <c r="O640" s="143">
        <f>(O$672-O$636)/9+O636</f>
        <v>2.3499999999999996</v>
      </c>
      <c r="P640" s="193">
        <f t="shared" si="103"/>
        <v>6695.0354609929091</v>
      </c>
      <c r="Q640" s="16">
        <f>IF(Q642=0,O643,IF(Q642=1,(O642-O643)*Q643+O643,IF(Q642=2,(O641-O642)*Q643+O642,IF(Q642=3,(O640-O641)*Q643+O641,O640))))</f>
        <v>2.5659997364081888</v>
      </c>
      <c r="R640" s="147">
        <f>(R$672-R$636)/9+R636</f>
        <v>15533.333333333334</v>
      </c>
      <c r="S640" s="143">
        <f>(S$672-S$636)/9+S636</f>
        <v>2.1444444444444444</v>
      </c>
      <c r="T640" s="203">
        <f t="shared" si="104"/>
        <v>7243.5233160621765</v>
      </c>
      <c r="U640" s="16">
        <f>IF(U642=0,S643,IF(U642=1,(S642-S643)*U643+S643,IF(U642=2,(S641-S642)*U643+S642,IF(U642=3,(S640-S641)*U643+S641,S640))))</f>
        <v>2.3197738715610936</v>
      </c>
      <c r="V640" s="147">
        <f>(V$672-V$636)/9+V636</f>
        <v>14744.444444444445</v>
      </c>
      <c r="W640" s="143">
        <f>(W$672-W$636)/9+W636</f>
        <v>2.0944444444444441</v>
      </c>
      <c r="X640" s="193">
        <f t="shared" si="105"/>
        <v>7039.7877984084898</v>
      </c>
      <c r="Y640" s="16">
        <f>IF(Y642=0,W643,IF(Y642=1,(W642-W643)*Y643+W643,IF(Y642=2,(W641-W642)*Y643+W642,IF(Y642=3,(W640-W641)*Y643+W641,W640))))</f>
        <v>2.0805809324443691</v>
      </c>
      <c r="Z640" s="147">
        <f>(Z$672-Z$636)/9+Z636</f>
        <v>14033.333333333334</v>
      </c>
      <c r="AA640" s="143">
        <f>(AA$672-AA$636)/9+AA636</f>
        <v>1.9944444444444445</v>
      </c>
      <c r="AB640" s="207">
        <f t="shared" si="106"/>
        <v>7036.2116991643452</v>
      </c>
      <c r="AC640" s="67">
        <f>IF(AC642=0,AA643,IF(AC642=1,(AA642-AA643)*AC643+AA643,IF(AC642=2,(AA641-AA642)*AC643+AA642,IF(AC642=3,(AA640-AA641)*AC643+AA641,AA640))))</f>
        <v>1.8438334392879847</v>
      </c>
      <c r="AE640" s="23"/>
      <c r="AF640" s="23"/>
      <c r="AG640" s="23"/>
      <c r="AH640" s="23"/>
      <c r="AI640" s="23"/>
      <c r="AJ640" s="23"/>
      <c r="AK640" s="23"/>
      <c r="AL640" s="23"/>
    </row>
    <row r="641" spans="1:38" x14ac:dyDescent="0.25">
      <c r="A641" s="186"/>
      <c r="B641" s="252"/>
      <c r="C641" s="13">
        <f>C$1/(21-E$1)*(C$600-B640)</f>
        <v>8608.2644628099169</v>
      </c>
      <c r="D641" s="32">
        <f>(C641/P$1)^(1/1.3)*50+C$600+$C$2/2+$N$2/100*5</f>
        <v>44.721389991951042</v>
      </c>
      <c r="E641" s="28" t="s">
        <v>22</v>
      </c>
      <c r="F641" s="5">
        <v>14000</v>
      </c>
      <c r="G641" s="140">
        <f>(G$673-G$637)/9+G637</f>
        <v>3.0888888888888886</v>
      </c>
      <c r="H641" s="194">
        <f t="shared" si="107"/>
        <v>4532.3741007194249</v>
      </c>
      <c r="I641" s="76">
        <f>$C641/I640</f>
        <v>2478.5516710978877</v>
      </c>
      <c r="J641" s="57">
        <v>14000</v>
      </c>
      <c r="K641" s="140">
        <f>(K$673-K$637)/9+K637</f>
        <v>2.8388888888888886</v>
      </c>
      <c r="L641" s="217">
        <f t="shared" si="102"/>
        <v>4931.5068493150693</v>
      </c>
      <c r="M641" s="76">
        <f>$C641/M640</f>
        <v>3062.8980451490643</v>
      </c>
      <c r="N641" s="57">
        <v>14000</v>
      </c>
      <c r="O641" s="140">
        <f>(O$673-O$637)/9+O637</f>
        <v>2.5888888888888886</v>
      </c>
      <c r="P641" s="194">
        <f t="shared" si="103"/>
        <v>5407.7253218884125</v>
      </c>
      <c r="Q641" s="76">
        <f>$C641/Q640</f>
        <v>3354.7409770429335</v>
      </c>
      <c r="R641" s="57">
        <v>14000</v>
      </c>
      <c r="S641" s="140">
        <f>(S$673-S$637)/9+S637</f>
        <v>2.3388888888888886</v>
      </c>
      <c r="T641" s="201">
        <f t="shared" si="104"/>
        <v>5985.7482185273166</v>
      </c>
      <c r="U641" s="76">
        <f>$C641/U640</f>
        <v>3710.8205107151148</v>
      </c>
      <c r="V641" s="57">
        <v>14000</v>
      </c>
      <c r="W641" s="140">
        <f>(W$673-W$637)/9+W637</f>
        <v>2.1944444444444442</v>
      </c>
      <c r="X641" s="201">
        <f t="shared" si="105"/>
        <v>6379.7468354430384</v>
      </c>
      <c r="Y641" s="76">
        <f>$C641/Y640</f>
        <v>4137.4331219581554</v>
      </c>
      <c r="Z641" s="57">
        <v>14000</v>
      </c>
      <c r="AA641" s="140">
        <f>(AA$673-AA$637)/9+AA637</f>
        <v>2</v>
      </c>
      <c r="AB641" s="209">
        <f t="shared" si="106"/>
        <v>7000</v>
      </c>
      <c r="AC641" s="76">
        <f>$C641/AC640</f>
        <v>4668.6779181822885</v>
      </c>
      <c r="AL641" s="23"/>
    </row>
    <row r="642" spans="1:38" x14ac:dyDescent="0.25">
      <c r="A642" s="186"/>
      <c r="B642" s="252"/>
      <c r="C642" s="13"/>
      <c r="D642" s="39">
        <f>IF(AND(D641&lt;F$5,C641&lt;F643),C641/F643*100,IF(AND(D641&lt;J$5,C641&lt;J643),C641/(F643-((D641-F$5)/(J$5-F$5))*(F643-J643))*100,IF(AND(D641&lt;N$5,C641&lt;N643),C641/(J643-((D641-J$5)/(N$5-J$5))*(J643-N643))*100,IF(AND(D641&lt;R$5,C641&lt;R643),C641/(N643-((D641-N$5)/(R$5-N$5))*(N643-R643))*100,IF(AND(D641&lt;V$5,C645&lt;V643),C641/(R643-((D641-R$5)/(V$5-R$5))*(R643-V643))*100,100)))))</f>
        <v>100</v>
      </c>
      <c r="E642" s="28" t="s">
        <v>23</v>
      </c>
      <c r="F642" s="5">
        <v>11200</v>
      </c>
      <c r="G642" s="140">
        <f>(G$674-G$638)/9+G638</f>
        <v>3.2944444444444443</v>
      </c>
      <c r="H642" s="194">
        <f t="shared" si="107"/>
        <v>3399.6627318718383</v>
      </c>
      <c r="I642" s="190">
        <f>IF($C641&gt;F641,3,IF($C641&gt;F642,2,IF($C641&gt;F643,1,0)))</f>
        <v>1</v>
      </c>
      <c r="J642" s="57">
        <v>11200</v>
      </c>
      <c r="K642" s="140">
        <f>(K$674-K$638)/9+K638</f>
        <v>3.0444444444444443</v>
      </c>
      <c r="L642" s="217">
        <f t="shared" si="102"/>
        <v>3678.8321167883214</v>
      </c>
      <c r="M642" s="190">
        <f>IF($C641&gt;J641,3,IF($C641&gt;J642,2,IF($C641&gt;J643,1,0)))</f>
        <v>1</v>
      </c>
      <c r="N642" s="57">
        <v>11200</v>
      </c>
      <c r="O642" s="140">
        <f>(O$674-O$638)/9+O638</f>
        <v>2.7944444444444443</v>
      </c>
      <c r="P642" s="194">
        <f t="shared" si="103"/>
        <v>4007.9522862823064</v>
      </c>
      <c r="Q642" s="190">
        <f>IF($C641&gt;N641,3,IF($C641&gt;N642,2,IF($C641&gt;N643,1,0)))</f>
        <v>1</v>
      </c>
      <c r="R642" s="57">
        <v>11200</v>
      </c>
      <c r="S642" s="140">
        <f>(S$674-S$638)/9+S638</f>
        <v>2.5444444444444443</v>
      </c>
      <c r="T642" s="201">
        <f t="shared" si="104"/>
        <v>4401.7467248908297</v>
      </c>
      <c r="U642" s="190">
        <f>IF($C641&gt;R641,3,IF($C641&gt;R642,2,IF($C641&gt;R643,1,0)))</f>
        <v>1</v>
      </c>
      <c r="V642" s="57">
        <v>11200</v>
      </c>
      <c r="W642" s="140">
        <f>(W$674-W$638)/9+W638</f>
        <v>2.3499999999999996</v>
      </c>
      <c r="X642" s="201">
        <f t="shared" si="105"/>
        <v>4765.9574468085111</v>
      </c>
      <c r="Y642" s="190">
        <f>IF($C641&gt;V641,3,IF($C641&gt;V642,2,IF($C641&gt;V643,1,0)))</f>
        <v>1</v>
      </c>
      <c r="Z642" s="57">
        <v>11200</v>
      </c>
      <c r="AA642" s="140">
        <f>(AA$674-AA$638)/9+AA638</f>
        <v>2.15</v>
      </c>
      <c r="AB642" s="209">
        <f t="shared" si="106"/>
        <v>5209.302325581396</v>
      </c>
      <c r="AC642" s="189">
        <f>IF($C641&gt;Z641,3,IF($C641&gt;Z642,2,IF($C641&gt;Z643,1,0)))</f>
        <v>1</v>
      </c>
      <c r="AL642" s="23"/>
    </row>
    <row r="643" spans="1:38" ht="15.75" thickBot="1" x14ac:dyDescent="0.3">
      <c r="A643" s="186"/>
      <c r="B643" s="253"/>
      <c r="C643" s="35"/>
      <c r="D643" s="33">
        <f>C641/D640</f>
        <v>3689.0020741690337</v>
      </c>
      <c r="E643" s="29" t="s">
        <v>7</v>
      </c>
      <c r="F643" s="158">
        <f>(F$675-F$639)/9+F639</f>
        <v>5155.5555555555557</v>
      </c>
      <c r="G643" s="144">
        <f>(G$675-G$639)/9+G639</f>
        <v>3.7111111111111112</v>
      </c>
      <c r="H643" s="195">
        <f t="shared" si="107"/>
        <v>1389.2215568862275</v>
      </c>
      <c r="I643" s="191">
        <f>IF(I642=1,($C641-F643)/(F642-F643),IF(I642=2,($C641-F642)/(F641-F642),IF(I642=3,($C641-F641)/(F640-F641),0)))</f>
        <v>0.57122022362664071</v>
      </c>
      <c r="J643" s="148">
        <f>(J$675-J$639)/9+J639</f>
        <v>4122.2222222222226</v>
      </c>
      <c r="K643" s="144">
        <f>(K$675-K$639)/9+K639</f>
        <v>2.4055555555555554</v>
      </c>
      <c r="L643" s="220">
        <f t="shared" si="102"/>
        <v>1713.6258660508086</v>
      </c>
      <c r="M643" s="191">
        <f>IF(M642=1,($C641-J643)/(J642-J643),IF(M642=2,($C641-J642)/(J641-J642),IF(M642=3,($C641-J641)/(J640-J641),0)))</f>
        <v>0.63382072472981554</v>
      </c>
      <c r="N643" s="148">
        <f>(N$675-N$639)/9+N639</f>
        <v>4077.7777777777778</v>
      </c>
      <c r="O643" s="144">
        <f>(O$675-O$639)/9+O639</f>
        <v>2.1666666666666665</v>
      </c>
      <c r="P643" s="195">
        <f t="shared" si="103"/>
        <v>1882.0512820512822</v>
      </c>
      <c r="Q643" s="191">
        <f>IF(Q642=1,($C641-N643)/(N642-N643),IF(Q642=2,($C641-N642)/(N641-N642),IF(Q642=3,($C641-N641)/(N640-N641),0)))</f>
        <v>0.6361057748095047</v>
      </c>
      <c r="R643" s="148">
        <f>(R$675-R$639)/9+R639</f>
        <v>4022.2222222222222</v>
      </c>
      <c r="S643" s="144">
        <f>(S$675-S$639)/9+S639</f>
        <v>1.9222222222222223</v>
      </c>
      <c r="T643" s="204">
        <f t="shared" si="104"/>
        <v>2092.4855491329481</v>
      </c>
      <c r="U643" s="191">
        <f>IF(U642=1,($C641-R643)/(R642-R643),IF(U642=2,($C641-R642)/(R641-R642),IF(U642=3,($C641-R641)/(R640-R641),0)))</f>
        <v>0.63892229358032893</v>
      </c>
      <c r="V643" s="148">
        <f>(V$675-V$639)/9+V639</f>
        <v>3611.1111111111113</v>
      </c>
      <c r="W643" s="144">
        <f>(W$675-W$639)/9+W639</f>
        <v>1.5611111111111111</v>
      </c>
      <c r="X643" s="204">
        <f t="shared" si="105"/>
        <v>2313.1672597864772</v>
      </c>
      <c r="Y643" s="191">
        <f>IF(Y642=1,($C641-V643)/(V642-V643),IF(Y642=2,($C641-V642)/(V641-V642),IF(Y642=3,($C641-V641)/(V640-V641),0)))</f>
        <v>0.65848287211258061</v>
      </c>
      <c r="Z643" s="148">
        <f>(Z$675-Z$639)/9+Z639</f>
        <v>3111.1111111111113</v>
      </c>
      <c r="AA643" s="144">
        <f>(AA$675-AA$639)/9+AA639</f>
        <v>1.1944444444444444</v>
      </c>
      <c r="AB643" s="211">
        <f t="shared" si="106"/>
        <v>2604.651162790698</v>
      </c>
      <c r="AC643" s="191">
        <f>IF(AC642=1,($C641-Z643)/(Z642-Z643),IF(AC642=2,($C641-Z642)/(Z641-Z642),IF(AC642=3,($C641-Z641)/(Z640-Z641),0)))</f>
        <v>0.67959313413858857</v>
      </c>
      <c r="AL643" s="23"/>
    </row>
    <row r="644" spans="1:38" x14ac:dyDescent="0.25">
      <c r="A644" s="186"/>
      <c r="B644" s="251">
        <v>-5</v>
      </c>
      <c r="C644" s="25"/>
      <c r="D644" s="31">
        <f>IF(D645&gt;V$5,(1-(D645-V$5)/(Z$5-V$5))*(Y644-AC644)+AC644,IF(D645&gt;R$5,(1-(D645-R$5)/(V$5-R$5))*(U644-Y644)+Y644,IF(D645&gt;N$5,(1-(D645-N$5)/(R$5-N$5))*(Q644-U644)+U644,IF(D645&gt;J$5,(1-(D645-J$5)/(N$5-J$5))*(M644-Q644)+Q644,IF(D645&gt;F$5,(1-(D645-F$5)/(J$5-F$5))*(I644-M644)+M644,I644)))))</f>
        <v>2.3955234913717489</v>
      </c>
      <c r="E644" s="27" t="s">
        <v>6</v>
      </c>
      <c r="F644" s="95">
        <f>(F$672-F$636)/9+F640</f>
        <v>16188.888888888891</v>
      </c>
      <c r="G644" s="143">
        <f>(G$672-G$636)/9+G640</f>
        <v>2.822222222222222</v>
      </c>
      <c r="H644" s="193">
        <f t="shared" si="107"/>
        <v>5736.2204724409457</v>
      </c>
      <c r="I644" s="16">
        <f>IF(I646=0,G647,IF(I646=1,(G646-G647)*I647+G647,IF(I646=2,(G645-G646)*I647+G646,IF(I646=3,(G644-G645)*I647+G645,G644))))</f>
        <v>3.5486621144826578</v>
      </c>
      <c r="J644" s="147">
        <f>(J$672-J$636)/9+J640</f>
        <v>15988.888888888891</v>
      </c>
      <c r="K644" s="143">
        <f>(K$672-K$636)/9+K640</f>
        <v>2.6111111111111107</v>
      </c>
      <c r="L644" s="219">
        <f t="shared" si="102"/>
        <v>6123.4042553191503</v>
      </c>
      <c r="M644" s="16">
        <f>IF(M646=0,K647,IF(M646=1,(K646-K647)*M647+K647,IF(M646=2,(K645-K646)*M647+K646,IF(M646=3,(K644-K645)*M647+K645,K644))))</f>
        <v>2.8689036751482289</v>
      </c>
      <c r="N644" s="147">
        <f>(N$672-N$636)/9+N640</f>
        <v>15766.666666666668</v>
      </c>
      <c r="O644" s="143">
        <f>(O$672-O$636)/9+O640</f>
        <v>2.3999999999999995</v>
      </c>
      <c r="P644" s="193">
        <f t="shared" si="103"/>
        <v>6569.4444444444462</v>
      </c>
      <c r="Q644" s="16">
        <f>IF(Q646=0,O647,IF(Q646=1,(O646-O647)*Q647+O647,IF(Q646=2,(O645-O646)*Q647+O646,IF(Q646=3,(O644-O645)*Q647+O645,O644))))</f>
        <v>2.6102474414347081</v>
      </c>
      <c r="R644" s="147">
        <f>(R$672-R$636)/9+R640</f>
        <v>15566.666666666668</v>
      </c>
      <c r="S644" s="143">
        <f>(S$672-S$636)/9+S640</f>
        <v>2.1888888888888887</v>
      </c>
      <c r="T644" s="203">
        <f t="shared" si="104"/>
        <v>7111.6751269035549</v>
      </c>
      <c r="U644" s="16">
        <f>IF(U646=0,S647,IF(U646=1,(S646-S647)*U647+S647,IF(U646=2,(S645-S646)*U647+S646,IF(U646=3,(S644-S645)*U647+S645,S644))))</f>
        <v>2.3480413964603688</v>
      </c>
      <c r="V644" s="147">
        <f>(V$672-V$636)/9+V640</f>
        <v>14788.888888888891</v>
      </c>
      <c r="W644" s="143">
        <f>(W$672-W$636)/9+W640</f>
        <v>2.1388888888888884</v>
      </c>
      <c r="X644" s="203">
        <f t="shared" si="105"/>
        <v>6914.2857142857165</v>
      </c>
      <c r="Y644" s="16">
        <f>IF(Y646=0,W647,IF(Y646=1,(W646-W647)*Y647+W647,IF(Y646=2,(W645-W646)*Y647+W646,IF(Y646=3,(W644-W645)*Y647+W645,W644))))</f>
        <v>2.102430866920336</v>
      </c>
      <c r="Z644" s="147">
        <f>(Z$672-Z$636)/9+Z640</f>
        <v>14066.666666666668</v>
      </c>
      <c r="AA644" s="143">
        <f>(AA$672-AA$636)/9+AA640</f>
        <v>2.0388888888888888</v>
      </c>
      <c r="AB644" s="207">
        <f t="shared" si="106"/>
        <v>6899.1825613079027</v>
      </c>
      <c r="AC644" s="67">
        <f>IF(AC646=0,AA647,IF(AC646=1,(AA646-AA647)*AC647+AA647,IF(AC646=2,(AA645-AA646)*AC647+AA646,IF(AC646=3,(AA644-AA645)*AC647+AA645,AA644))))</f>
        <v>1.8550501892755236</v>
      </c>
      <c r="AE644" s="23"/>
      <c r="AF644" s="23"/>
      <c r="AG644" s="23"/>
      <c r="AH644" s="23"/>
      <c r="AI644" s="23"/>
      <c r="AJ644" s="23"/>
      <c r="AK644" s="23"/>
      <c r="AL644" s="23"/>
    </row>
    <row r="645" spans="1:38" x14ac:dyDescent="0.25">
      <c r="A645" s="186"/>
      <c r="B645" s="252"/>
      <c r="C645" s="13">
        <f>C$1/(21-E$1)*(C$600-B644)</f>
        <v>8300.8264462809911</v>
      </c>
      <c r="D645" s="32">
        <f>(C645/P$1)^(1/1.3)*50+C$600+$C$2/2+$N$2/100*5</f>
        <v>44.094565212712261</v>
      </c>
      <c r="E645" s="28" t="s">
        <v>22</v>
      </c>
      <c r="F645" s="5">
        <v>14000</v>
      </c>
      <c r="G645" s="140">
        <f>(G$673-G$637)/9+G641</f>
        <v>3.1277777777777773</v>
      </c>
      <c r="H645" s="194">
        <f t="shared" si="107"/>
        <v>4476.0213143872124</v>
      </c>
      <c r="I645" s="76">
        <f>$C645/I644</f>
        <v>2339.1425214601272</v>
      </c>
      <c r="J645" s="57">
        <v>14000</v>
      </c>
      <c r="K645" s="140">
        <f>(K$673-K$637)/9+K641</f>
        <v>2.8777777777777773</v>
      </c>
      <c r="L645" s="217">
        <f t="shared" si="102"/>
        <v>4864.8648648648659</v>
      </c>
      <c r="M645" s="76">
        <f>$C645/M644</f>
        <v>2893.3792787072603</v>
      </c>
      <c r="N645" s="57">
        <v>14000</v>
      </c>
      <c r="O645" s="140">
        <f>(O$673-O$637)/9+O641</f>
        <v>2.6277777777777773</v>
      </c>
      <c r="P645" s="194">
        <f t="shared" si="103"/>
        <v>5327.6955602537009</v>
      </c>
      <c r="Q645" s="76">
        <f>$C645/Q644</f>
        <v>3180.0917853667115</v>
      </c>
      <c r="R645" s="57">
        <v>14000</v>
      </c>
      <c r="S645" s="140">
        <f>(S$673-S$637)/9+S641</f>
        <v>2.3777777777777773</v>
      </c>
      <c r="T645" s="201">
        <f t="shared" si="104"/>
        <v>5887.8504672897207</v>
      </c>
      <c r="U645" s="76">
        <f>$C645/U644</f>
        <v>3535.2129901944409</v>
      </c>
      <c r="V645" s="57">
        <v>14000</v>
      </c>
      <c r="W645" s="140">
        <f>(W$673-W$637)/9+W641</f>
        <v>2.2388888888888885</v>
      </c>
      <c r="X645" s="201">
        <f t="shared" si="105"/>
        <v>6253.101736972706</v>
      </c>
      <c r="Y645" s="76">
        <f>$C645/Y644</f>
        <v>3948.2042320088904</v>
      </c>
      <c r="Z645" s="57">
        <v>14000</v>
      </c>
      <c r="AA645" s="140">
        <f>(AA$673-AA$637)/9+AA641</f>
        <v>2.0499999999999998</v>
      </c>
      <c r="AB645" s="209">
        <f t="shared" si="106"/>
        <v>6829.2682926829275</v>
      </c>
      <c r="AC645" s="76">
        <f>$C645/AC644</f>
        <v>4474.7179856749963</v>
      </c>
      <c r="AL645" s="23"/>
    </row>
    <row r="646" spans="1:38" x14ac:dyDescent="0.25">
      <c r="A646" s="186"/>
      <c r="B646" s="252"/>
      <c r="C646" s="13"/>
      <c r="D646" s="39">
        <f>IF(AND(D645&lt;F$5,C645&lt;F647),C645/F647*100,IF(AND(D645&lt;J$5,C645&lt;J647),C645/(F647-((D645-F$5)/(J$5-F$5))*(F647-J647))*100,IF(AND(D645&lt;N$5,C645&lt;N647),C645/(J647-((D645-J$5)/(N$5-J$5))*(J647-N647))*100,IF(AND(D645&lt;R$5,C645&lt;R647),C645/(N647-((D645-N$5)/(R$5-N$5))*(N647-R647))*100,IF(AND(D645&lt;V$5,C649&lt;V647),C645/(R647-((D645-R$5)/(V$5-R$5))*(R647-V647))*100,100)))))</f>
        <v>100</v>
      </c>
      <c r="E646" s="28" t="s">
        <v>23</v>
      </c>
      <c r="F646" s="5">
        <v>11200</v>
      </c>
      <c r="G646" s="140">
        <f>(G$674-G$638)/9+G642</f>
        <v>3.3388888888888886</v>
      </c>
      <c r="H646" s="194">
        <f t="shared" si="107"/>
        <v>3354.409317803661</v>
      </c>
      <c r="I646" s="190">
        <f>IF($C645&gt;F645,3,IF($C645&gt;F646,2,IF($C645&gt;F647,1,0)))</f>
        <v>1</v>
      </c>
      <c r="J646" s="57">
        <v>11200</v>
      </c>
      <c r="K646" s="140">
        <f>(K$674-K$638)/9+K642</f>
        <v>3.0888888888888886</v>
      </c>
      <c r="L646" s="217">
        <f t="shared" si="102"/>
        <v>3625.8992805755402</v>
      </c>
      <c r="M646" s="190">
        <f>IF($C645&gt;J645,3,IF($C645&gt;J646,2,IF($C645&gt;J647,1,0)))</f>
        <v>1</v>
      </c>
      <c r="N646" s="57">
        <v>11200</v>
      </c>
      <c r="O646" s="140">
        <f>(O$674-O$638)/9+O642</f>
        <v>2.8388888888888886</v>
      </c>
      <c r="P646" s="194">
        <f t="shared" si="103"/>
        <v>3945.2054794520554</v>
      </c>
      <c r="Q646" s="190">
        <f>IF($C645&gt;N645,3,IF($C645&gt;N646,2,IF($C645&gt;N647,1,0)))</f>
        <v>1</v>
      </c>
      <c r="R646" s="57">
        <v>11200</v>
      </c>
      <c r="S646" s="140">
        <f>(S$674-S$638)/9+S642</f>
        <v>2.5888888888888886</v>
      </c>
      <c r="T646" s="201">
        <f t="shared" si="104"/>
        <v>4326.1802575107304</v>
      </c>
      <c r="U646" s="190">
        <f>IF($C645&gt;R645,3,IF($C645&gt;R646,2,IF($C645&gt;R647,1,0)))</f>
        <v>1</v>
      </c>
      <c r="V646" s="57">
        <v>11200</v>
      </c>
      <c r="W646" s="140">
        <f>(W$674-W$638)/9+W642</f>
        <v>2.3999999999999995</v>
      </c>
      <c r="X646" s="201">
        <f t="shared" si="105"/>
        <v>4666.6666666666679</v>
      </c>
      <c r="Y646" s="190">
        <f>IF($C645&gt;V645,3,IF($C645&gt;V646,2,IF($C645&gt;V647,1,0)))</f>
        <v>1</v>
      </c>
      <c r="Z646" s="57">
        <v>11200</v>
      </c>
      <c r="AA646" s="140">
        <f>(AA$674-AA$638)/9+AA642</f>
        <v>2.1999999999999997</v>
      </c>
      <c r="AB646" s="209">
        <f t="shared" si="106"/>
        <v>5090.9090909090919</v>
      </c>
      <c r="AC646" s="189">
        <f>IF($C645&gt;Z645,3,IF($C645&gt;Z646,2,IF($C645&gt;Z647,1,0)))</f>
        <v>1</v>
      </c>
      <c r="AL646" s="23"/>
    </row>
    <row r="647" spans="1:38" ht="15.75" thickBot="1" x14ac:dyDescent="0.3">
      <c r="A647" s="186"/>
      <c r="B647" s="253"/>
      <c r="C647" s="14"/>
      <c r="D647" s="33">
        <f>C645/D644</f>
        <v>3465.1409081059305</v>
      </c>
      <c r="E647" s="29" t="s">
        <v>7</v>
      </c>
      <c r="F647" s="158">
        <f>(F$675-F$639)/9+F643</f>
        <v>5211.1111111111113</v>
      </c>
      <c r="G647" s="144">
        <f>(G$675-G$639)/9+G643</f>
        <v>3.7722222222222226</v>
      </c>
      <c r="H647" s="195">
        <f t="shared" si="107"/>
        <v>1381.443298969072</v>
      </c>
      <c r="I647" s="191">
        <f>IF(I646=1,($C645-F647)/(F646-F647),IF(I646=2,($C645-F646)/(F645-F646),IF(I646=3,($C645-F645)/(F644-F645),0)))</f>
        <v>0.51590794093745673</v>
      </c>
      <c r="J647" s="148">
        <f>(J$675-J$639)/9+J643</f>
        <v>4244.4444444444453</v>
      </c>
      <c r="K647" s="144">
        <f>(K$675-K$639)/9+K643</f>
        <v>2.5611111111111109</v>
      </c>
      <c r="L647" s="220">
        <f t="shared" si="102"/>
        <v>1657.2668112798269</v>
      </c>
      <c r="M647" s="191">
        <f>IF(M646=1,($C645-J647)/(J646-J647),IF(M646=2,($C645-J646)/(J645-J646),IF(M646=3,($C645-J645)/(J644-J645),0)))</f>
        <v>0.58318591080717119</v>
      </c>
      <c r="N647" s="148">
        <f>(N$675-N$639)/9+N643</f>
        <v>4155.5555555555557</v>
      </c>
      <c r="O647" s="144">
        <f>(O$675-O$639)/9+O643</f>
        <v>2.2833333333333332</v>
      </c>
      <c r="P647" s="195">
        <f t="shared" si="103"/>
        <v>1819.9513381995134</v>
      </c>
      <c r="Q647" s="191">
        <f>IF(Q646=1,($C645-N647)/(N646-N647),IF(Q646=2,($C645-N646)/(N645-N646),IF(Q646=3,($C645-N645)/(N644-N645),0)))</f>
        <v>0.58844539458247502</v>
      </c>
      <c r="R647" s="148">
        <f>(R$675-R$639)/9+R643</f>
        <v>4044.4444444444443</v>
      </c>
      <c r="S647" s="144">
        <f>(S$675-S$639)/9+S643</f>
        <v>1.9944444444444445</v>
      </c>
      <c r="T647" s="204">
        <f t="shared" si="104"/>
        <v>2027.8551532033425</v>
      </c>
      <c r="U647" s="191">
        <f>IF(U646=1,($C645-R647)/(R646-R647),IF(U646=2,($C645-R646)/(R645-R646),IF(U646=3,($C645-R645)/(R644-R645),0)))</f>
        <v>0.59483599404548015</v>
      </c>
      <c r="V647" s="148">
        <f>(V$675-V$639)/9+V643</f>
        <v>3622.2222222222226</v>
      </c>
      <c r="W647" s="144">
        <f>(W$675-W$639)/9+W643</f>
        <v>1.6222222222222222</v>
      </c>
      <c r="X647" s="204">
        <f t="shared" si="105"/>
        <v>2232.8767123287676</v>
      </c>
      <c r="Y647" s="191">
        <f>IF(Y646=1,($C645-V647)/(V646-V647),IF(Y646=2,($C645-V646)/(V645-V646),IF(Y646=3,($C645-V645)/(V644-V645),0)))</f>
        <v>0.61741111461186093</v>
      </c>
      <c r="Z647" s="148">
        <f>(Z$675-Z$639)/9+Z643</f>
        <v>3122.2222222222226</v>
      </c>
      <c r="AA647" s="144">
        <f>(AA$675-AA$639)/9+AA643</f>
        <v>1.2388888888888889</v>
      </c>
      <c r="AB647" s="211">
        <f t="shared" si="106"/>
        <v>2520.1793721973095</v>
      </c>
      <c r="AC647" s="191">
        <f>IF(AC646=1,($C645-Z647)/(Z646-Z647),IF(AC646=2,($C645-Z646)/(Z645-Z646),IF(AC646=3,($C645-Z645)/(Z644-Z645),0)))</f>
        <v>0.64109268248320384</v>
      </c>
      <c r="AL647" s="23"/>
    </row>
    <row r="648" spans="1:38" x14ac:dyDescent="0.25">
      <c r="A648" s="186"/>
      <c r="B648" s="251">
        <v>-4</v>
      </c>
      <c r="C648" s="34"/>
      <c r="D648" s="31">
        <f>IF(D649&gt;V$5,(1-(D649-V$5)/(Z$5-V$5))*(Y648-AC648)+AC648,IF(D649&gt;R$5,(1-(D649-R$5)/(V$5-R$5))*(U648-Y648)+Y648,IF(D649&gt;N$5,(1-(D649-N$5)/(R$5-N$5))*(Q648-U648)+U648,IF(D649&gt;J$5,(1-(D649-J$5)/(N$5-J$5))*(M648-Q648)+Q648,IF(D649&gt;F$5,(1-(D649-F$5)/(J$5-F$5))*(I648-M648)+M648,I648)))))</f>
        <v>2.4654062259033291</v>
      </c>
      <c r="E648" s="27" t="s">
        <v>6</v>
      </c>
      <c r="F648" s="95">
        <f>(F$672-F$636)/9+F644</f>
        <v>16233.333333333336</v>
      </c>
      <c r="G648" s="143">
        <f>(G$672-G$636)/9+G644</f>
        <v>2.8833333333333329</v>
      </c>
      <c r="H648" s="193">
        <f t="shared" si="107"/>
        <v>5630.0578034682103</v>
      </c>
      <c r="I648" s="16">
        <f>IF(I650=0,G651,IF(I650=1,(G650-G651)*I651+G651,IF(I650=2,(G649-G650)*I651+G650,IF(I650=3,(G648-G649)*I651+G649,G648))))</f>
        <v>3.6265314018633732</v>
      </c>
      <c r="J648" s="147">
        <f>(J$672-J$636)/9+J644</f>
        <v>16033.333333333336</v>
      </c>
      <c r="K648" s="143">
        <f>(K$672-K$636)/9+K644</f>
        <v>2.6666666666666661</v>
      </c>
      <c r="L648" s="219">
        <f t="shared" si="102"/>
        <v>6012.5000000000018</v>
      </c>
      <c r="M648" s="16">
        <f>IF(M650=0,K651,IF(M650=1,(K650-K651)*M651+K651,IF(M650=2,(K649-K650)*M651+K650,IF(M650=3,(K648-K649)*M651+K649,K648))))</f>
        <v>2.9378082375865078</v>
      </c>
      <c r="N648" s="147">
        <f>(N$672-N$636)/9+N644</f>
        <v>15800.000000000002</v>
      </c>
      <c r="O648" s="143">
        <f>(O$672-O$636)/9+O644</f>
        <v>2.4499999999999993</v>
      </c>
      <c r="P648" s="193">
        <f t="shared" si="103"/>
        <v>6448.9795918367372</v>
      </c>
      <c r="Q648" s="16">
        <f>IF(Q650=0,O651,IF(Q650=1,(O650-O651)*Q651+O651,IF(Q650=2,(O649-O650)*Q651+O650,IF(Q650=3,(O648-O649)*Q651+O649,O648))))</f>
        <v>2.6608650664979501</v>
      </c>
      <c r="R648" s="147">
        <f>(R$672-R$636)/9+R644</f>
        <v>15600.000000000002</v>
      </c>
      <c r="S648" s="143">
        <f>(S$672-S$636)/9+S644</f>
        <v>2.2333333333333329</v>
      </c>
      <c r="T648" s="203">
        <f t="shared" si="104"/>
        <v>6985.074626865674</v>
      </c>
      <c r="U648" s="16">
        <f>IF(U650=0,S651,IF(U650=1,(S650-S651)*U651+S651,IF(U650=2,(S649-S650)*U651+S650,IF(U650=3,(S648-S649)*U651+S649,S648))))</f>
        <v>2.3786025076594317</v>
      </c>
      <c r="V648" s="147">
        <f>(V$672-V$636)/9+V644</f>
        <v>14833.333333333336</v>
      </c>
      <c r="W648" s="143">
        <f>(W$672-W$636)/9+W644</f>
        <v>2.1833333333333327</v>
      </c>
      <c r="X648" s="193">
        <f t="shared" si="105"/>
        <v>6793.8931297709951</v>
      </c>
      <c r="Y648" s="16">
        <f>IF(Y650=0,W651,IF(Y650=1,(W650-W651)*Y651+W651,IF(Y650=2,(W649-W650)*Y651+W650,IF(Y650=3,(W648-W649)*Y651+W649,W648))))</f>
        <v>2.1251010303273015</v>
      </c>
      <c r="Z648" s="147">
        <f>(Z$672-Z$636)/9+Z644</f>
        <v>14100.000000000002</v>
      </c>
      <c r="AA648" s="143">
        <f>(AA$672-AA$636)/9+AA644</f>
        <v>2.083333333333333</v>
      </c>
      <c r="AB648" s="207">
        <f t="shared" si="106"/>
        <v>6768.0000000000018</v>
      </c>
      <c r="AC648" s="67">
        <f>IF(AC650=0,AA651,IF(AC650=1,(AA650-AA651)*AC651+AA651,IF(AC650=2,(AA649-AA650)*AC651+AA650,IF(AC650=3,(AA648-AA649)*AC651+AA649,AA648))))</f>
        <v>1.8657366300116109</v>
      </c>
      <c r="AE648" s="23"/>
      <c r="AF648" s="23"/>
      <c r="AG648" s="23"/>
      <c r="AH648" s="23"/>
      <c r="AI648" s="23"/>
      <c r="AJ648" s="23"/>
      <c r="AK648" s="23"/>
      <c r="AL648" s="23"/>
    </row>
    <row r="649" spans="1:38" x14ac:dyDescent="0.25">
      <c r="A649" s="186"/>
      <c r="B649" s="252"/>
      <c r="C649" s="13">
        <f>C$1/(21-E$1)*(C$600-B648)</f>
        <v>7993.3884297520663</v>
      </c>
      <c r="D649" s="32">
        <f>(C649/P$1)^(1/1.3)*50+C$600+$C$2/2+$N$2/100*5</f>
        <v>43.462358617432542</v>
      </c>
      <c r="E649" s="28" t="s">
        <v>22</v>
      </c>
      <c r="F649" s="5">
        <v>14000</v>
      </c>
      <c r="G649" s="140">
        <f>(G$673-G$637)/9+G645</f>
        <v>3.1666666666666661</v>
      </c>
      <c r="H649" s="194">
        <f t="shared" si="107"/>
        <v>4421.0526315789484</v>
      </c>
      <c r="I649" s="76">
        <f>$C649/I648</f>
        <v>2204.1415181583507</v>
      </c>
      <c r="J649" s="57">
        <v>14000</v>
      </c>
      <c r="K649" s="140">
        <f>(K$673-K$637)/9+K645</f>
        <v>2.9166666666666661</v>
      </c>
      <c r="L649" s="217">
        <f t="shared" si="102"/>
        <v>4800.0000000000009</v>
      </c>
      <c r="M649" s="76">
        <f>$C649/M648</f>
        <v>2720.8680020309494</v>
      </c>
      <c r="N649" s="57">
        <v>14000</v>
      </c>
      <c r="O649" s="140">
        <f>(O$673-O$637)/9+O645</f>
        <v>2.6666666666666661</v>
      </c>
      <c r="P649" s="194">
        <f t="shared" si="103"/>
        <v>5250.0000000000009</v>
      </c>
      <c r="Q649" s="76">
        <f>$C649/Q648</f>
        <v>3004.0562862033516</v>
      </c>
      <c r="R649" s="57">
        <v>14000</v>
      </c>
      <c r="S649" s="140">
        <f>(S$673-S$637)/9+S645</f>
        <v>2.4166666666666661</v>
      </c>
      <c r="T649" s="201">
        <f t="shared" si="104"/>
        <v>5793.1034482758632</v>
      </c>
      <c r="U649" s="76">
        <f>$C649/U648</f>
        <v>3360.5398144550177</v>
      </c>
      <c r="V649" s="57">
        <v>14000</v>
      </c>
      <c r="W649" s="140">
        <f>(W$673-W$637)/9+W645</f>
        <v>2.2833333333333328</v>
      </c>
      <c r="X649" s="201">
        <f t="shared" si="105"/>
        <v>6131.3868613138702</v>
      </c>
      <c r="Y649" s="76">
        <f>$C649/Y648</f>
        <v>3761.4157236190081</v>
      </c>
      <c r="Z649" s="57">
        <v>14000</v>
      </c>
      <c r="AA649" s="140">
        <f>(AA$673-AA$637)/9+AA645</f>
        <v>2.0999999999999996</v>
      </c>
      <c r="AB649" s="209">
        <f t="shared" si="106"/>
        <v>6666.6666666666679</v>
      </c>
      <c r="AC649" s="76">
        <f>$C649/AC648</f>
        <v>4284.3069601427733</v>
      </c>
      <c r="AL649" s="23"/>
    </row>
    <row r="650" spans="1:38" x14ac:dyDescent="0.25">
      <c r="A650" s="186"/>
      <c r="B650" s="252"/>
      <c r="C650" s="13"/>
      <c r="D650" s="39">
        <f>IF(AND(D649&lt;F$5,C649&lt;F651),C649/F651*100,IF(AND(D649&lt;J$5,C649&lt;J651),C649/(F651-((D649-F$5)/(J$5-F$5))*(F651-J651))*100,IF(AND(D649&lt;N$5,C649&lt;N651),C649/(J651-((D649-J$5)/(N$5-J$5))*(J651-N651))*100,IF(AND(D649&lt;R$5,C649&lt;R651),C649/(N651-((D649-N$5)/(R$5-N$5))*(N651-R651))*100,IF(AND(D649&lt;V$5,C653&lt;V651),C649/(R651-((D649-R$5)/(V$5-R$5))*(R651-V651))*100,100)))))</f>
        <v>100</v>
      </c>
      <c r="E650" s="28" t="s">
        <v>23</v>
      </c>
      <c r="F650" s="5">
        <v>11200</v>
      </c>
      <c r="G650" s="140">
        <f>(G$674-G$638)/9+G646</f>
        <v>3.3833333333333329</v>
      </c>
      <c r="H650" s="194">
        <f t="shared" si="107"/>
        <v>3310.3448275862074</v>
      </c>
      <c r="I650" s="190">
        <f>IF($C649&gt;F649,3,IF($C649&gt;F650,2,IF($C649&gt;F651,1,0)))</f>
        <v>1</v>
      </c>
      <c r="J650" s="57">
        <v>11200</v>
      </c>
      <c r="K650" s="140">
        <f>(K$674-K$638)/9+K646</f>
        <v>3.1333333333333329</v>
      </c>
      <c r="L650" s="217">
        <f t="shared" si="102"/>
        <v>3574.4680851063836</v>
      </c>
      <c r="M650" s="190">
        <f>IF($C649&gt;J649,3,IF($C649&gt;J650,2,IF($C649&gt;J651,1,0)))</f>
        <v>1</v>
      </c>
      <c r="N650" s="57">
        <v>11200</v>
      </c>
      <c r="O650" s="140">
        <f>(O$674-O$638)/9+O646</f>
        <v>2.8833333333333329</v>
      </c>
      <c r="P650" s="194">
        <f t="shared" si="103"/>
        <v>3884.3930635838155</v>
      </c>
      <c r="Q650" s="190">
        <f>IF($C649&gt;N649,3,IF($C649&gt;N650,2,IF($C649&gt;N651,1,0)))</f>
        <v>1</v>
      </c>
      <c r="R650" s="57">
        <v>11200</v>
      </c>
      <c r="S650" s="140">
        <f>(S$674-S$638)/9+S646</f>
        <v>2.6333333333333329</v>
      </c>
      <c r="T650" s="201">
        <f t="shared" si="104"/>
        <v>4253.1645569620259</v>
      </c>
      <c r="U650" s="190">
        <f>IF($C649&gt;R649,3,IF($C649&gt;R650,2,IF($C649&gt;R651,1,0)))</f>
        <v>1</v>
      </c>
      <c r="V650" s="57">
        <v>11200</v>
      </c>
      <c r="W650" s="140">
        <f>(W$674-W$638)/9+W646</f>
        <v>2.4499999999999993</v>
      </c>
      <c r="X650" s="201">
        <f t="shared" si="105"/>
        <v>4571.4285714285725</v>
      </c>
      <c r="Y650" s="190">
        <f>IF($C649&gt;V649,3,IF($C649&gt;V650,2,IF($C649&gt;V651,1,0)))</f>
        <v>1</v>
      </c>
      <c r="Z650" s="57">
        <v>11200</v>
      </c>
      <c r="AA650" s="140">
        <f>(AA$674-AA$638)/9+AA646</f>
        <v>2.2499999999999996</v>
      </c>
      <c r="AB650" s="209">
        <f t="shared" si="106"/>
        <v>4977.7777777777792</v>
      </c>
      <c r="AC650" s="189">
        <f>IF($C649&gt;Z649,3,IF($C649&gt;Z650,2,IF($C649&gt;Z651,1,0)))</f>
        <v>1</v>
      </c>
      <c r="AL650" s="23"/>
    </row>
    <row r="651" spans="1:38" ht="15.75" thickBot="1" x14ac:dyDescent="0.3">
      <c r="A651" s="186"/>
      <c r="B651" s="253"/>
      <c r="C651" s="35"/>
      <c r="D651" s="33">
        <f>C649/D648</f>
        <v>3242.219617103171</v>
      </c>
      <c r="E651" s="29" t="s">
        <v>7</v>
      </c>
      <c r="F651" s="158">
        <f>(F$675-F$639)/9+F647</f>
        <v>5266.666666666667</v>
      </c>
      <c r="G651" s="144">
        <f>(G$675-G$639)/9+G647</f>
        <v>3.8333333333333339</v>
      </c>
      <c r="H651" s="195">
        <f t="shared" si="107"/>
        <v>1373.9130434782608</v>
      </c>
      <c r="I651" s="191">
        <f>IF(I650=1,($C649-F651)/(F650-F651),IF(I650=2,($C649-F650)/(F649-F650),IF(I650=3,($C649-F649)/(F648-F649),0)))</f>
        <v>0.45955984771102237</v>
      </c>
      <c r="J651" s="148">
        <f>(J$675-J$639)/9+J647</f>
        <v>4366.6666666666679</v>
      </c>
      <c r="K651" s="144">
        <f>(K$675-K$639)/9+K647</f>
        <v>2.7166666666666663</v>
      </c>
      <c r="L651" s="220">
        <f t="shared" si="102"/>
        <v>1607.3619631901847</v>
      </c>
      <c r="M651" s="191">
        <f>IF(M650=1,($C649-J651)/(J650-J651),IF(M650=2,($C649-J650)/(J649-J650),IF(M650=3,($C649-J649)/(J648-J649),0)))</f>
        <v>0.53073977020761942</v>
      </c>
      <c r="N651" s="148">
        <f>(N$675-N$639)/9+N647</f>
        <v>4233.333333333333</v>
      </c>
      <c r="O651" s="144">
        <f>(O$675-O$639)/9+O647</f>
        <v>2.4</v>
      </c>
      <c r="P651" s="195">
        <f t="shared" si="103"/>
        <v>1763.8888888888889</v>
      </c>
      <c r="Q651" s="191">
        <f>IF(Q650=1,($C649-N651)/(N650-N651),IF(Q650=2,($C649-N650)/(N649-N650),IF(Q650=3,($C649-N649)/(N648-N649),0)))</f>
        <v>0.53972082723713877</v>
      </c>
      <c r="R651" s="148">
        <f>(R$675-R$639)/9+R647</f>
        <v>4066.6666666666665</v>
      </c>
      <c r="S651" s="144">
        <f>(S$675-S$639)/9+S647</f>
        <v>2.0666666666666669</v>
      </c>
      <c r="T651" s="204">
        <f t="shared" si="104"/>
        <v>1967.7419354838707</v>
      </c>
      <c r="U651" s="191">
        <f>IF(U650=1,($C649-R651)/(R650-R651),IF(U650=2,($C649-R650)/(R649-R650),IF(U650=3,($C649-R649)/(R648-R649),0)))</f>
        <v>0.55047501351664474</v>
      </c>
      <c r="V651" s="148">
        <f>(V$675-V$639)/9+V647</f>
        <v>3633.3333333333339</v>
      </c>
      <c r="W651" s="144">
        <f>(W$675-W$639)/9+W647</f>
        <v>1.6833333333333333</v>
      </c>
      <c r="X651" s="204">
        <f t="shared" si="105"/>
        <v>2158.4158415841589</v>
      </c>
      <c r="Y651" s="191">
        <f>IF(Y650=1,($C649-V651)/(V650-V651),IF(Y650=2,($C649-V650)/(V649-V650),IF(Y650=3,($C649-V649)/(V648-V649),0)))</f>
        <v>0.57621873520952416</v>
      </c>
      <c r="Z651" s="148">
        <f>(Z$675-Z$639)/9+Z647</f>
        <v>3133.3333333333339</v>
      </c>
      <c r="AA651" s="144">
        <f>(AA$675-AA$639)/9+AA647</f>
        <v>1.2833333333333334</v>
      </c>
      <c r="AB651" s="211">
        <f t="shared" si="106"/>
        <v>2441.5584415584417</v>
      </c>
      <c r="AC651" s="191">
        <f>IF(AC650=1,($C649-Z651)/(Z650-Z651),IF(AC650=2,($C649-Z650)/(Z649-Z650),IF(AC650=3,($C649-Z649)/(Z648-Z649),0)))</f>
        <v>0.60248616897752882</v>
      </c>
      <c r="AL651" s="23"/>
    </row>
    <row r="652" spans="1:38" x14ac:dyDescent="0.25">
      <c r="A652" s="186"/>
      <c r="B652" s="251">
        <v>-3</v>
      </c>
      <c r="C652" s="25"/>
      <c r="D652" s="31">
        <f>IF(D653&gt;V$5,(1-(D653-V$5)/(Z$5-V$5))*(Y652-AC652)+AC652,IF(D653&gt;R$5,(1-(D653-R$5)/(V$5-R$5))*(U652-Y652)+Y652,IF(D653&gt;N$5,(1-(D653-N$5)/(R$5-N$5))*(Q652-U652)+U652,IF(D653&gt;J$5,(1-(D653-J$5)/(N$5-J$5))*(M652-Q652)+Q652,IF(D653&gt;F$5,(1-(D653-F$5)/(J$5-F$5))*(I652-M652)+M652,I652)))))</f>
        <v>2.5448749984217875</v>
      </c>
      <c r="E652" s="27" t="s">
        <v>6</v>
      </c>
      <c r="F652" s="95">
        <f>(F$672-F$636)/9+F648</f>
        <v>16277.777777777781</v>
      </c>
      <c r="G652" s="143">
        <f>(G$672-G$636)/9+G648</f>
        <v>2.9444444444444438</v>
      </c>
      <c r="H652" s="193">
        <f t="shared" si="107"/>
        <v>5528.3018867924557</v>
      </c>
      <c r="I652" s="16">
        <f>IF(I654=0,G655,IF(I654=1,(G654-G655)*I655+G655,IF(I654=2,(G653-G654)*I655+G654,IF(I654=3,(G652-G653)*I655+G653,G652))))</f>
        <v>3.7067760436466402</v>
      </c>
      <c r="J652" s="147">
        <f>(J$672-J$636)/9+J648</f>
        <v>16077.777777777781</v>
      </c>
      <c r="K652" s="143">
        <f>(K$672-K$636)/9+K648</f>
        <v>2.7222222222222214</v>
      </c>
      <c r="L652" s="219">
        <f t="shared" si="102"/>
        <v>5906.122448979595</v>
      </c>
      <c r="M652" s="16">
        <f>IF(M654=0,K655,IF(M654=1,(K654-K655)*M655+K655,IF(M654=2,(K653-K654)*M655+K654,IF(M654=3,(K652-K653)*M655+K653,K652))))</f>
        <v>3.0177837982473736</v>
      </c>
      <c r="N652" s="147">
        <f>(N$672-N$636)/9+N648</f>
        <v>15833.333333333336</v>
      </c>
      <c r="O652" s="143">
        <f>(O$672-O$636)/9+O648</f>
        <v>2.4999999999999991</v>
      </c>
      <c r="P652" s="193">
        <f t="shared" si="103"/>
        <v>6333.3333333333367</v>
      </c>
      <c r="Q652" s="16">
        <f>IF(Q654=0,O655,IF(Q654=1,(O654-O655)*Q655+O655,IF(Q654=2,(O653-O654)*Q655+O654,IF(Q654=3,(O652-O653)*Q655+O653,O652))))</f>
        <v>2.7180683669539971</v>
      </c>
      <c r="R652" s="147">
        <f>(R$672-R$636)/9+R648</f>
        <v>15633.333333333336</v>
      </c>
      <c r="S652" s="143">
        <f>(S$672-S$636)/9+S648</f>
        <v>2.2777777777777772</v>
      </c>
      <c r="T652" s="203">
        <f t="shared" si="104"/>
        <v>6863.4146341463438</v>
      </c>
      <c r="U652" s="16">
        <f>IF(U654=0,S655,IF(U654=1,(S654-S655)*U655+S655,IF(U654=2,(S653-S654)*U655+S654,IF(U654=3,(S652-S653)*U655+S653,S652))))</f>
        <v>2.4114787075298438</v>
      </c>
      <c r="V652" s="147">
        <f>(V$672-V$636)/9+V648</f>
        <v>14877.777777777781</v>
      </c>
      <c r="W652" s="143">
        <f>(W$672-W$636)/9+W648</f>
        <v>2.227777777777777</v>
      </c>
      <c r="X652" s="203">
        <f t="shared" si="105"/>
        <v>6678.3042394015001</v>
      </c>
      <c r="Y652" s="16">
        <f>IF(Y654=0,W655,IF(Y654=1,(W654-W655)*Y655+W655,IF(Y654=2,(W653-W654)*Y655+W654,IF(Y654=3,(W652-W653)*Y655+W653,W652))))</f>
        <v>2.1485950413223134</v>
      </c>
      <c r="Z652" s="147">
        <f>(Z$672-Z$636)/9+Z648</f>
        <v>14133.333333333336</v>
      </c>
      <c r="AA652" s="143">
        <f>(AA$672-AA$636)/9+AA648</f>
        <v>2.1277777777777773</v>
      </c>
      <c r="AB652" s="207">
        <f t="shared" si="106"/>
        <v>6642.2976501305511</v>
      </c>
      <c r="AC652" s="67">
        <f>IF(AC654=0,AA655,IF(AC654=1,(AA654-AA655)*AC655+AA655,IF(AC654=2,(AA653-AA654)*AC655+AA654,IF(AC654=3,(AA652-AA653)*AC655+AA653,AA652))))</f>
        <v>1.8758905671131374</v>
      </c>
      <c r="AE652" s="23"/>
      <c r="AF652" s="23"/>
      <c r="AG652" s="23"/>
      <c r="AH652" s="23"/>
      <c r="AI652" s="23"/>
      <c r="AJ652" s="23"/>
      <c r="AK652" s="23"/>
      <c r="AL652" s="23"/>
    </row>
    <row r="653" spans="1:38" x14ac:dyDescent="0.25">
      <c r="A653" s="186"/>
      <c r="B653" s="252"/>
      <c r="C653" s="13">
        <f>C$1/(21-E$1)*(C$600-B652)</f>
        <v>7685.9504132231405</v>
      </c>
      <c r="D653" s="32">
        <f>(C653/P$1)^(1/1.3)*50+C$600+$C$2/2+$N$2/100*5</f>
        <v>42.824514187097947</v>
      </c>
      <c r="E653" s="28" t="s">
        <v>22</v>
      </c>
      <c r="F653" s="5">
        <v>14000</v>
      </c>
      <c r="G653" s="140">
        <f>(G$673-G$637)/9+G649</f>
        <v>3.2055555555555548</v>
      </c>
      <c r="H653" s="194">
        <f t="shared" si="107"/>
        <v>4367.4176776429822</v>
      </c>
      <c r="I653" s="76">
        <f>$C653/I652</f>
        <v>2073.4865885401268</v>
      </c>
      <c r="J653" s="57">
        <v>14000</v>
      </c>
      <c r="K653" s="140">
        <f>(K$673-K$637)/9+K649</f>
        <v>2.9555555555555548</v>
      </c>
      <c r="L653" s="217">
        <f t="shared" si="102"/>
        <v>4736.8421052631593</v>
      </c>
      <c r="M653" s="76">
        <f>$C653/M652</f>
        <v>2546.8857039019426</v>
      </c>
      <c r="N653" s="57">
        <v>14000</v>
      </c>
      <c r="O653" s="140">
        <f>(O$673-O$637)/9+O649</f>
        <v>2.7055555555555548</v>
      </c>
      <c r="P653" s="194">
        <f t="shared" si="103"/>
        <v>5174.5379876796733</v>
      </c>
      <c r="Q653" s="76">
        <f>$C653/Q652</f>
        <v>2827.7251987728328</v>
      </c>
      <c r="R653" s="57">
        <v>14000</v>
      </c>
      <c r="S653" s="140">
        <f>(S$673-S$637)/9+S649</f>
        <v>2.4555555555555548</v>
      </c>
      <c r="T653" s="201">
        <f t="shared" si="104"/>
        <v>5701.3574660633503</v>
      </c>
      <c r="U653" s="76">
        <f>$C653/U652</f>
        <v>3187.2354457137671</v>
      </c>
      <c r="V653" s="57">
        <v>14000</v>
      </c>
      <c r="W653" s="140">
        <f>(W$673-W$637)/9+W649</f>
        <v>2.3277777777777771</v>
      </c>
      <c r="X653" s="201">
        <f t="shared" si="105"/>
        <v>6014.319809069214</v>
      </c>
      <c r="Y653" s="76">
        <f>$C653/Y652</f>
        <v>3577.1982460189256</v>
      </c>
      <c r="Z653" s="57">
        <v>14000</v>
      </c>
      <c r="AA653" s="140">
        <f>(AA$673-AA$637)/9+AA649</f>
        <v>2.1499999999999995</v>
      </c>
      <c r="AB653" s="209">
        <f t="shared" si="106"/>
        <v>6511.6279069767461</v>
      </c>
      <c r="AC653" s="76">
        <f>$C653/AC652</f>
        <v>4097.227497151539</v>
      </c>
      <c r="AL653" s="23"/>
    </row>
    <row r="654" spans="1:38" x14ac:dyDescent="0.25">
      <c r="A654" s="186"/>
      <c r="B654" s="252"/>
      <c r="C654" s="13"/>
      <c r="D654" s="39">
        <f>IF(AND(D653&lt;F$5,C653&lt;F655),C653/F655*100,IF(AND(D653&lt;J$5,C653&lt;J655),C653/(F655-((D653-F$5)/(J$5-F$5))*(F655-J655))*100,IF(AND(D653&lt;N$5,C653&lt;N655),C653/(J655-((D653-J$5)/(N$5-J$5))*(J655-N655))*100,IF(AND(D653&lt;R$5,C653&lt;R655),C653/(N655-((D653-N$5)/(R$5-N$5))*(N655-R655))*100,IF(AND(D653&lt;V$5,C657&lt;V655),C653/(R655-((D653-R$5)/(V$5-R$5))*(R655-V655))*100,100)))))</f>
        <v>100</v>
      </c>
      <c r="E654" s="28" t="s">
        <v>23</v>
      </c>
      <c r="F654" s="5">
        <v>11200</v>
      </c>
      <c r="G654" s="140">
        <f>(G$674-G$638)/9+G650</f>
        <v>3.4277777777777771</v>
      </c>
      <c r="H654" s="194">
        <f t="shared" si="107"/>
        <v>3267.4230145867105</v>
      </c>
      <c r="I654" s="190">
        <f>IF($C653&gt;F653,3,IF($C653&gt;F654,2,IF($C653&gt;F655,1,0)))</f>
        <v>1</v>
      </c>
      <c r="J654" s="57">
        <v>11200</v>
      </c>
      <c r="K654" s="140">
        <f>(K$674-K$638)/9+K650</f>
        <v>3.1777777777777771</v>
      </c>
      <c r="L654" s="217">
        <f t="shared" si="102"/>
        <v>3524.4755244755252</v>
      </c>
      <c r="M654" s="190">
        <f>IF($C653&gt;J653,3,IF($C653&gt;J654,2,IF($C653&gt;J655,1,0)))</f>
        <v>1</v>
      </c>
      <c r="N654" s="57">
        <v>11200</v>
      </c>
      <c r="O654" s="140">
        <f>(O$674-O$638)/9+O650</f>
        <v>2.9277777777777771</v>
      </c>
      <c r="P654" s="194">
        <f t="shared" si="103"/>
        <v>3825.426944971538</v>
      </c>
      <c r="Q654" s="190">
        <f>IF($C653&gt;N653,3,IF($C653&gt;N654,2,IF($C653&gt;N655,1,0)))</f>
        <v>1</v>
      </c>
      <c r="R654" s="57">
        <v>11200</v>
      </c>
      <c r="S654" s="140">
        <f>(S$674-S$638)/9+S650</f>
        <v>2.6777777777777771</v>
      </c>
      <c r="T654" s="201">
        <f t="shared" si="104"/>
        <v>4182.5726141078849</v>
      </c>
      <c r="U654" s="190">
        <f>IF($C653&gt;R653,3,IF($C653&gt;R654,2,IF($C653&gt;R655,1,0)))</f>
        <v>1</v>
      </c>
      <c r="V654" s="57">
        <v>11200</v>
      </c>
      <c r="W654" s="140">
        <f>(W$674-W$638)/9+W650</f>
        <v>2.4999999999999991</v>
      </c>
      <c r="X654" s="201">
        <f t="shared" si="105"/>
        <v>4480.0000000000018</v>
      </c>
      <c r="Y654" s="190">
        <f>IF($C653&gt;V653,3,IF($C653&gt;V654,2,IF($C653&gt;V655,1,0)))</f>
        <v>1</v>
      </c>
      <c r="Z654" s="57">
        <v>11200</v>
      </c>
      <c r="AA654" s="140">
        <f>(AA$674-AA$638)/9+AA650</f>
        <v>2.2999999999999994</v>
      </c>
      <c r="AB654" s="209">
        <f t="shared" si="106"/>
        <v>4869.5652173913059</v>
      </c>
      <c r="AC654" s="189">
        <f>IF($C653&gt;Z653,3,IF($C653&gt;Z654,2,IF($C653&gt;Z655,1,0)))</f>
        <v>1</v>
      </c>
      <c r="AL654" s="23"/>
    </row>
    <row r="655" spans="1:38" ht="15.75" thickBot="1" x14ac:dyDescent="0.3">
      <c r="A655" s="186"/>
      <c r="B655" s="253"/>
      <c r="C655" s="14"/>
      <c r="D655" s="33">
        <f>C653/D652</f>
        <v>3020.1681489226808</v>
      </c>
      <c r="E655" s="29" t="s">
        <v>7</v>
      </c>
      <c r="F655" s="158">
        <f>(F$675-F$639)/9+F651</f>
        <v>5322.2222222222226</v>
      </c>
      <c r="G655" s="144">
        <f>(G$675-G$639)/9+G651</f>
        <v>3.8944444444444453</v>
      </c>
      <c r="H655" s="195">
        <f t="shared" si="107"/>
        <v>1366.6191155492152</v>
      </c>
      <c r="I655" s="191">
        <f>IF(I654=1,($C653-F655)/(F654-F655),IF(I654=2,($C653-F654)/(F653-F654),IF(I654=3,($C653-F653)/(F652-F653),0)))</f>
        <v>0.40214657313815239</v>
      </c>
      <c r="J655" s="148">
        <f>(J$675-J$639)/9+J651</f>
        <v>4488.8888888888905</v>
      </c>
      <c r="K655" s="144">
        <f>(K$675-K$639)/9+K651</f>
        <v>2.8722222222222218</v>
      </c>
      <c r="L655" s="220">
        <f t="shared" si="102"/>
        <v>1562.8626692456487</v>
      </c>
      <c r="M655" s="191">
        <f>IF(M654=1,($C653-J655)/(J654-J655),IF(M654=2,($C653-J654)/(J653-J654),IF(M654=3,($C653-J653)/(J652-J653),0)))</f>
        <v>0.47638333971867974</v>
      </c>
      <c r="N655" s="148">
        <f>(N$675-N$639)/9+N651</f>
        <v>4311.1111111111104</v>
      </c>
      <c r="O655" s="144">
        <f>(O$675-O$639)/9+O651</f>
        <v>2.5166666666666666</v>
      </c>
      <c r="P655" s="195">
        <f t="shared" si="103"/>
        <v>1713.0242825607061</v>
      </c>
      <c r="Q655" s="191">
        <f>IF(Q654=1,($C653-N655)/(N654-N655),IF(Q654=2,($C653-N654)/(N653-N654),IF(Q654=3,($C653-N653)/(N652-N653),0)))</f>
        <v>0.48989602772593982</v>
      </c>
      <c r="R655" s="148">
        <f>(R$675-R$639)/9+R651</f>
        <v>4088.8888888888887</v>
      </c>
      <c r="S655" s="144">
        <f>(S$675-S$639)/9+S651</f>
        <v>2.1388888888888893</v>
      </c>
      <c r="T655" s="204">
        <f t="shared" si="104"/>
        <v>1911.6883116883112</v>
      </c>
      <c r="U655" s="191">
        <f>IF(U654=1,($C653-R655)/(R654-R655),IF(U654=2,($C653-R654)/(R653-R654),IF(U654=3,($C653-R653)/(R652-R653),0)))</f>
        <v>0.50583677685950412</v>
      </c>
      <c r="V655" s="148">
        <f>(V$675-V$639)/9+V651</f>
        <v>3644.4444444444453</v>
      </c>
      <c r="W655" s="144">
        <f>(W$675-W$639)/9+W651</f>
        <v>1.7444444444444445</v>
      </c>
      <c r="X655" s="204">
        <f t="shared" si="105"/>
        <v>2089.1719745222936</v>
      </c>
      <c r="Y655" s="191">
        <f>IF(Y654=1,($C653-V655)/(V654-V655),IF(Y654=2,($C653-V654)/(V653-V654),IF(Y654=3,($C653-V653)/(V652-V653),0)))</f>
        <v>0.53490520175012146</v>
      </c>
      <c r="Z655" s="148">
        <f>(Z$675-Z$639)/9+Z651</f>
        <v>3144.4444444444453</v>
      </c>
      <c r="AA655" s="144">
        <f>(AA$675-AA$639)/9+AA651</f>
        <v>1.3277777777777779</v>
      </c>
      <c r="AB655" s="211">
        <f t="shared" si="106"/>
        <v>2368.2008368200841</v>
      </c>
      <c r="AC655" s="191">
        <f>IF(AC654=1,($C653-Z655)/(Z654-Z655),IF(AC654=2,($C653-Z654)/(Z653-Z654),IF(AC654=3,($C653-Z653)/(Z652-Z653),0)))</f>
        <v>0.5637731547449415</v>
      </c>
      <c r="AL655" s="23"/>
    </row>
    <row r="656" spans="1:38" x14ac:dyDescent="0.25">
      <c r="A656" s="186"/>
      <c r="B656" s="251">
        <v>-2</v>
      </c>
      <c r="C656" s="34"/>
      <c r="D656" s="31">
        <f>IF(D657&gt;V$5,(1-(D657-V$5)/(Z$5-V$5))*(Y656-AC656)+AC656,IF(D657&gt;R$5,(1-(D657-R$5)/(V$5-R$5))*(U656-Y656)+Y656,IF(D657&gt;N$5,(1-(D657-N$5)/(R$5-N$5))*(Q656-U656)+U656,IF(D657&gt;J$5,(1-(D657-J$5)/(N$5-J$5))*(M656-Q656)+Q656,IF(D657&gt;F$5,(1-(D657-F$5)/(J$5-F$5))*(I656-M656)+M656,I656)))))</f>
        <v>2.6358018909339349</v>
      </c>
      <c r="E656" s="27" t="s">
        <v>6</v>
      </c>
      <c r="F656" s="95">
        <f>(F$672-F$636)/9+F652</f>
        <v>16322.222222222226</v>
      </c>
      <c r="G656" s="143">
        <f>(G$672-G$636)/9+G652</f>
        <v>3.0055555555555546</v>
      </c>
      <c r="H656" s="193">
        <f t="shared" si="107"/>
        <v>5430.6839186691341</v>
      </c>
      <c r="I656" s="16">
        <f>IF(I658=0,G659,IF(I658=1,(G658-G659)*I659+G659,IF(I658=2,(G657-G658)*I659+G658,IF(I658=3,(G656-G657)*I659+G657,G656))))</f>
        <v>3.7894640366187908</v>
      </c>
      <c r="J656" s="147">
        <f>(J$672-J$636)/9+J652</f>
        <v>16122.222222222226</v>
      </c>
      <c r="K656" s="143">
        <f>(K$672-K$636)/9+K652</f>
        <v>2.7777777777777768</v>
      </c>
      <c r="L656" s="219">
        <f t="shared" si="102"/>
        <v>5804.0000000000036</v>
      </c>
      <c r="M656" s="16">
        <f>IF(M658=0,K659,IF(M658=1,(K658-K659)*M659+K659,IF(M658=2,(K657-K658)*M659+K658,IF(M658=3,(K656-K657)*M659+K657,K656))))</f>
        <v>3.1094464497806511</v>
      </c>
      <c r="N656" s="147">
        <f>(N$672-N$636)/9+N652</f>
        <v>15866.66666666667</v>
      </c>
      <c r="O656" s="143">
        <f>(O$672-O$636)/9+O652</f>
        <v>2.5499999999999989</v>
      </c>
      <c r="P656" s="193">
        <f t="shared" si="103"/>
        <v>6222.2222222222263</v>
      </c>
      <c r="Q656" s="16">
        <f>IF(Q658=0,O659,IF(Q658=1,(O658-O659)*Q659+O659,IF(Q658=2,(O657-O658)*Q659+O658,IF(Q658=3,(O656-O657)*Q659+O657,O656))))</f>
        <v>2.7820829532159799</v>
      </c>
      <c r="R656" s="147">
        <f>(R$672-R$636)/9+R652</f>
        <v>15666.66666666667</v>
      </c>
      <c r="S656" s="143">
        <f>(S$672-S$636)/9+S652</f>
        <v>2.3222222222222215</v>
      </c>
      <c r="T656" s="203">
        <f t="shared" si="104"/>
        <v>6746.4114832535915</v>
      </c>
      <c r="U656" s="16">
        <f>IF(U658=0,S659,IF(U658=1,(S658-S659)*U659+S659,IF(U658=2,(S657-S658)*U659+S658,IF(U658=3,(S656-S657)*U659+S657,S656))))</f>
        <v>2.4466917680653788</v>
      </c>
      <c r="V656" s="147">
        <f>(V$672-V$636)/9+V652</f>
        <v>14922.222222222226</v>
      </c>
      <c r="W656" s="143">
        <f>(W$672-W$636)/9+W652</f>
        <v>2.2722222222222213</v>
      </c>
      <c r="X656" s="193">
        <f t="shared" si="105"/>
        <v>6567.2371638141858</v>
      </c>
      <c r="Y656" s="16">
        <f>IF(Y658=0,W659,IF(Y658=1,(W658-W659)*Y659+W659,IF(Y658=2,(W657-W658)*Y659+W658,IF(Y658=3,(W656-W657)*Y659+W657,W656))))</f>
        <v>2.1729165398799881</v>
      </c>
      <c r="Z656" s="147">
        <f>(Z$672-Z$636)/9+Z652</f>
        <v>14166.66666666667</v>
      </c>
      <c r="AA656" s="143">
        <f>(AA$672-AA$636)/9+AA652</f>
        <v>2.1722222222222216</v>
      </c>
      <c r="AB656" s="207">
        <f t="shared" si="106"/>
        <v>6521.7391304347857</v>
      </c>
      <c r="AC656" s="67">
        <f>IF(AC658=0,AA659,IF(AC658=1,(AA658-AA659)*AC659+AA659,IF(AC658=2,(AA657-AA658)*AC659+AA658,IF(AC658=3,(AA656-AA657)*AC659+AA657,AA656))))</f>
        <v>1.8855097940733296</v>
      </c>
      <c r="AE656" s="23"/>
      <c r="AF656" s="23"/>
      <c r="AG656" s="23"/>
      <c r="AH656" s="23"/>
      <c r="AI656" s="23"/>
      <c r="AJ656" s="23"/>
      <c r="AK656" s="23"/>
      <c r="AL656" s="23"/>
    </row>
    <row r="657" spans="1:38" x14ac:dyDescent="0.25">
      <c r="A657" s="186"/>
      <c r="B657" s="252"/>
      <c r="C657" s="13">
        <f>C$1/(21-E$1)*(C$600-B656)</f>
        <v>7378.5123966942156</v>
      </c>
      <c r="D657" s="32">
        <f>(C657/P$1)^(1/1.3)*50+C$600+$C$2/2+$N$2/100*5</f>
        <v>42.180752935059402</v>
      </c>
      <c r="E657" s="28" t="s">
        <v>22</v>
      </c>
      <c r="F657" s="5">
        <v>14000</v>
      </c>
      <c r="G657" s="140">
        <f>(G$673-G$637)/9+G653</f>
        <v>3.2444444444444436</v>
      </c>
      <c r="H657" s="194">
        <f t="shared" si="107"/>
        <v>4315.0684931506858</v>
      </c>
      <c r="I657" s="76">
        <f>$C657/I656</f>
        <v>1947.1123951549121</v>
      </c>
      <c r="J657" s="57">
        <v>14000</v>
      </c>
      <c r="K657" s="140">
        <f>(K$673-K$637)/9+K653</f>
        <v>2.9944444444444436</v>
      </c>
      <c r="L657" s="217">
        <f t="shared" si="102"/>
        <v>4675.3246753246767</v>
      </c>
      <c r="M657" s="76">
        <f>$C657/M656</f>
        <v>2372.9343842582389</v>
      </c>
      <c r="N657" s="57">
        <v>14000</v>
      </c>
      <c r="O657" s="140">
        <f>(O$673-O$637)/9+O653</f>
        <v>2.7444444444444436</v>
      </c>
      <c r="P657" s="194">
        <f t="shared" si="103"/>
        <v>5101.2145748987869</v>
      </c>
      <c r="Q657" s="76">
        <f>$C657/Q656</f>
        <v>2652.1539870566912</v>
      </c>
      <c r="R657" s="57">
        <v>14000</v>
      </c>
      <c r="S657" s="140">
        <f>(S$673-S$637)/9+S653</f>
        <v>2.4944444444444436</v>
      </c>
      <c r="T657" s="201">
        <f t="shared" si="104"/>
        <v>5612.4721603563494</v>
      </c>
      <c r="U657" s="76">
        <f>$C657/U656</f>
        <v>3015.7098221360638</v>
      </c>
      <c r="V657" s="57">
        <v>14000</v>
      </c>
      <c r="W657" s="140">
        <f>(W$673-W$637)/9+W653</f>
        <v>2.3722222222222213</v>
      </c>
      <c r="X657" s="201">
        <f t="shared" si="105"/>
        <v>5901.6393442622975</v>
      </c>
      <c r="Y657" s="76">
        <f>$C657/Y656</f>
        <v>3395.6722503026908</v>
      </c>
      <c r="Z657" s="57">
        <v>14000</v>
      </c>
      <c r="AA657" s="140">
        <f>(AA$673-AA$637)/9+AA653</f>
        <v>2.1999999999999993</v>
      </c>
      <c r="AB657" s="209">
        <f t="shared" si="106"/>
        <v>6363.6363636363658</v>
      </c>
      <c r="AC657" s="76">
        <f>$C657/AC656</f>
        <v>3913.271848222103</v>
      </c>
      <c r="AL657" s="23"/>
    </row>
    <row r="658" spans="1:38" x14ac:dyDescent="0.25">
      <c r="A658" s="186"/>
      <c r="B658" s="252"/>
      <c r="C658" s="13"/>
      <c r="D658" s="39">
        <f>IF(AND(D657&lt;F$5,C657&lt;F659),C657/F659*100,IF(AND(D657&lt;J$5,C657&lt;J659),C657/(F659-((D657-F$5)/(J$5-F$5))*(F659-J659))*100,IF(AND(D657&lt;N$5,C657&lt;N659),C657/(J659-((D657-J$5)/(N$5-J$5))*(J659-N659))*100,IF(AND(D657&lt;R$5,C657&lt;R659),C657/(N659-((D657-N$5)/(R$5-N$5))*(N659-R659))*100,IF(AND(D657&lt;V$5,C661&lt;V659),C657/(R659-((D657-R$5)/(V$5-R$5))*(R659-V659))*100,100)))))</f>
        <v>100</v>
      </c>
      <c r="E658" s="28" t="s">
        <v>23</v>
      </c>
      <c r="F658" s="5">
        <v>11200</v>
      </c>
      <c r="G658" s="140">
        <f>(G$674-G$638)/9+G654</f>
        <v>3.4722222222222214</v>
      </c>
      <c r="H658" s="194">
        <f t="shared" si="107"/>
        <v>3225.6000000000008</v>
      </c>
      <c r="I658" s="190">
        <f>IF($C657&gt;F657,3,IF($C657&gt;F658,2,IF($C657&gt;F659,1,0)))</f>
        <v>1</v>
      </c>
      <c r="J658" s="57">
        <v>11200</v>
      </c>
      <c r="K658" s="140">
        <f>(K$674-K$638)/9+K654</f>
        <v>3.2222222222222214</v>
      </c>
      <c r="L658" s="217">
        <f t="shared" si="102"/>
        <v>3475.8620689655181</v>
      </c>
      <c r="M658" s="190">
        <f>IF($C657&gt;J657,3,IF($C657&gt;J658,2,IF($C657&gt;J659,1,0)))</f>
        <v>1</v>
      </c>
      <c r="N658" s="57">
        <v>11200</v>
      </c>
      <c r="O658" s="140">
        <f>(O$674-O$638)/9+O654</f>
        <v>2.9722222222222214</v>
      </c>
      <c r="P658" s="194">
        <f t="shared" si="103"/>
        <v>3768.2242990654217</v>
      </c>
      <c r="Q658" s="190">
        <f>IF($C657&gt;N657,3,IF($C657&gt;N658,2,IF($C657&gt;N659,1,0)))</f>
        <v>1</v>
      </c>
      <c r="R658" s="57">
        <v>11200</v>
      </c>
      <c r="S658" s="140">
        <f>(S$674-S$638)/9+S654</f>
        <v>2.7222222222222214</v>
      </c>
      <c r="T658" s="201">
        <f t="shared" si="104"/>
        <v>4114.2857142857156</v>
      </c>
      <c r="U658" s="190">
        <f>IF($C657&gt;R657,3,IF($C657&gt;R658,2,IF($C657&gt;R659,1,0)))</f>
        <v>1</v>
      </c>
      <c r="V658" s="57">
        <v>11200</v>
      </c>
      <c r="W658" s="140">
        <f>(W$674-W$638)/9+W654</f>
        <v>2.5499999999999989</v>
      </c>
      <c r="X658" s="201">
        <f t="shared" si="105"/>
        <v>4392.1568627450997</v>
      </c>
      <c r="Y658" s="190">
        <f>IF($C657&gt;V657,3,IF($C657&gt;V658,2,IF($C657&gt;V659,1,0)))</f>
        <v>1</v>
      </c>
      <c r="Z658" s="57">
        <v>11200</v>
      </c>
      <c r="AA658" s="140">
        <f>(AA$674-AA$638)/9+AA654</f>
        <v>2.3499999999999992</v>
      </c>
      <c r="AB658" s="209">
        <f t="shared" si="106"/>
        <v>4765.957446808512</v>
      </c>
      <c r="AC658" s="189">
        <f>IF($C657&gt;Z657,3,IF($C657&gt;Z658,2,IF($C657&gt;Z659,1,0)))</f>
        <v>1</v>
      </c>
      <c r="AL658" s="23"/>
    </row>
    <row r="659" spans="1:38" ht="15.75" thickBot="1" x14ac:dyDescent="0.3">
      <c r="A659" s="186"/>
      <c r="B659" s="253"/>
      <c r="C659" s="35"/>
      <c r="D659" s="33">
        <f>C657/D656</f>
        <v>2799.3425538062011</v>
      </c>
      <c r="E659" s="29" t="s">
        <v>7</v>
      </c>
      <c r="F659" s="158">
        <f>(F$675-F$639)/9+F655</f>
        <v>5377.7777777777783</v>
      </c>
      <c r="G659" s="144">
        <f>(G$675-G$639)/9+G655</f>
        <v>3.9555555555555566</v>
      </c>
      <c r="H659" s="195">
        <f t="shared" si="107"/>
        <v>1359.5505617977526</v>
      </c>
      <c r="I659" s="191">
        <f>IF(I658=1,($C657-F659)/(F658-F659),IF(I658=2,($C657-F658)/(F657-F658),IF(I658=3,($C657-F657)/(F656-F657),0)))</f>
        <v>0.34363762538641102</v>
      </c>
      <c r="J659" s="148">
        <f>(J$675-J$639)/9+J655</f>
        <v>4611.1111111111131</v>
      </c>
      <c r="K659" s="144">
        <f>(K$675-K$639)/9+K655</f>
        <v>3.0277777777777772</v>
      </c>
      <c r="L659" s="220">
        <f t="shared" si="102"/>
        <v>1522.9357798165147</v>
      </c>
      <c r="M659" s="191">
        <f>IF(M658=1,($C657-J659)/(J658-J659),IF(M658=2,($C657-J658)/(J657-J658),IF(M658=3,($C657-J657)/(J656-J657),0)))</f>
        <v>0.42001031315763793</v>
      </c>
      <c r="N659" s="148">
        <f>(N$675-N$639)/9+N655</f>
        <v>4388.8888888888878</v>
      </c>
      <c r="O659" s="144">
        <f>(O$675-O$639)/9+O655</f>
        <v>2.6333333333333333</v>
      </c>
      <c r="P659" s="195">
        <f t="shared" si="103"/>
        <v>1666.6666666666663</v>
      </c>
      <c r="Q659" s="191">
        <f>IF(Q658=1,($C657-N659)/(N658-N659),IF(Q658=2,($C657-N658)/(N657-N658),IF(Q658=3,($C657-N657)/(N656-N657),0)))</f>
        <v>0.43893330457174462</v>
      </c>
      <c r="R659" s="148">
        <f>(R$675-R$639)/9+R655</f>
        <v>4111.1111111111113</v>
      </c>
      <c r="S659" s="144">
        <f>(S$675-S$639)/9+S655</f>
        <v>2.2111111111111117</v>
      </c>
      <c r="T659" s="204">
        <f t="shared" si="104"/>
        <v>1859.29648241206</v>
      </c>
      <c r="U659" s="191">
        <f>IF(U658=1,($C657-R659)/(R658-R659),IF(U658=2,($C657-R658)/(R657-R658),IF(U658=3,($C657-R657)/(R656-R657),0)))</f>
        <v>0.46091867664965419</v>
      </c>
      <c r="V659" s="148">
        <f>(V$675-V$639)/9+V655</f>
        <v>3655.5555555555566</v>
      </c>
      <c r="W659" s="144">
        <f>(W$675-W$639)/9+W655</f>
        <v>1.8055555555555556</v>
      </c>
      <c r="X659" s="204">
        <f t="shared" si="105"/>
        <v>2024.6153846153852</v>
      </c>
      <c r="Y659" s="191">
        <f>IF(Y658=1,($C657-V659)/(V658-V659),IF(Y658=2,($C657-V658)/(V657-V658),IF(Y658=3,($C657-V657)/(V656-V657),0)))</f>
        <v>0.49346997894326855</v>
      </c>
      <c r="Z659" s="148">
        <f>(Z$675-Z$639)/9+Z655</f>
        <v>3155.5555555555566</v>
      </c>
      <c r="AA659" s="144">
        <f>(AA$675-AA$639)/9+AA655</f>
        <v>1.3722222222222225</v>
      </c>
      <c r="AB659" s="211">
        <f t="shared" si="106"/>
        <v>2299.5951417004053</v>
      </c>
      <c r="AC659" s="191">
        <f>IF(AC658=1,($C657-Z659)/(Z658-Z659),IF(AC658=2,($C657-Z658)/(Z657-Z658),IF(AC658=3,($C657-Z657)/(Z656-Z657),0)))</f>
        <v>0.5249531984840875</v>
      </c>
      <c r="AL659" s="23"/>
    </row>
    <row r="660" spans="1:38" x14ac:dyDescent="0.25">
      <c r="A660" s="186"/>
      <c r="B660" s="251">
        <v>-1</v>
      </c>
      <c r="C660" s="25"/>
      <c r="D660" s="31">
        <f>IF(D661&gt;V$5,(1-(D661-V$5)/(Z$5-V$5))*(Y660-AC660)+AC660,IF(D661&gt;R$5,(1-(D661-R$5)/(V$5-R$5))*(U660-Y660)+Y660,IF(D661&gt;N$5,(1-(D661-N$5)/(R$5-N$5))*(Q660-U660)+U660,IF(D661&gt;J$5,(1-(D661-J$5)/(N$5-J$5))*(M660-Q660)+Q660,IF(D661&gt;F$5,(1-(D661-F$5)/(J$5-F$5))*(I660-M660)+M660,I660)))))</f>
        <v>2.7402104430213745</v>
      </c>
      <c r="E660" s="27" t="s">
        <v>6</v>
      </c>
      <c r="F660" s="95">
        <f>(F$672-F$636)/9+F656</f>
        <v>16366.666666666672</v>
      </c>
      <c r="G660" s="143">
        <f>(G$672-G$636)/9+G656</f>
        <v>3.0666666666666655</v>
      </c>
      <c r="H660" s="193">
        <f t="shared" si="107"/>
        <v>5336.9565217391337</v>
      </c>
      <c r="I660" s="16">
        <f>IF(I662=0,G663,IF(I662=1,(G662-G663)*I663+G663,IF(I662=2,(G661-G662)*I663+G662,IF(I662=3,(G660-G661)*I663+G661,G660))))</f>
        <v>3.8746659978662086</v>
      </c>
      <c r="J660" s="147">
        <f>(J$672-J$636)/9+J656</f>
        <v>16166.666666666672</v>
      </c>
      <c r="K660" s="143">
        <f>(K$672-K$636)/9+K656</f>
        <v>2.8333333333333321</v>
      </c>
      <c r="L660" s="219">
        <f t="shared" si="102"/>
        <v>5705.8823529411802</v>
      </c>
      <c r="M660" s="16">
        <f>IF(M662=0,K663,IF(M662=1,(K662-K663)*M663+K663,IF(M662=2,(K661-K662)*M663+K662,IF(M662=3,(K660-K661)*M663+K661,K660))))</f>
        <v>3.2134588622873528</v>
      </c>
      <c r="N660" s="147">
        <f>(N$672-N$636)/9+N656</f>
        <v>15900.000000000004</v>
      </c>
      <c r="O660" s="143">
        <f>(O$672-O$636)/9+O656</f>
        <v>2.5999999999999988</v>
      </c>
      <c r="P660" s="193">
        <f t="shared" si="103"/>
        <v>6115.3846153846198</v>
      </c>
      <c r="Q660" s="16">
        <f>IF(Q662=0,O663,IF(Q662=1,(O662-O663)*Q663+O663,IF(Q662=2,(O661-O662)*Q663+O662,IF(Q662=3,(O660-O661)*Q663+O661,O660))))</f>
        <v>2.8531448599405391</v>
      </c>
      <c r="R660" s="147">
        <f>(R$672-R$636)/9+R656</f>
        <v>15700.000000000004</v>
      </c>
      <c r="S660" s="143">
        <f>(S$672-S$636)/9+S656</f>
        <v>2.3666666666666658</v>
      </c>
      <c r="T660" s="203">
        <f t="shared" si="104"/>
        <v>6633.8028169014124</v>
      </c>
      <c r="U660" s="16">
        <f>IF(U662=0,S663,IF(U662=1,(S662-S663)*U663+S663,IF(U662=2,(S661-S662)*U663+S662,IF(U662=3,(S660-S661)*U663+S661,S660))))</f>
        <v>2.4842637351213681</v>
      </c>
      <c r="V660" s="147">
        <f>(V$672-V$636)/9+V656</f>
        <v>14966.666666666672</v>
      </c>
      <c r="W660" s="143">
        <f>(W$672-W$636)/9+W656</f>
        <v>2.3166666666666655</v>
      </c>
      <c r="X660" s="203">
        <f t="shared" si="105"/>
        <v>6460.4316546762639</v>
      </c>
      <c r="Y660" s="16">
        <f>IF(Y662=0,W663,IF(Y662=1,(W662-W663)*Y663+W663,IF(Y662=2,(W661-W662)*Y663+W662,IF(Y662=3,(W660-W661)*Y663+W661,W660))))</f>
        <v>2.1980691874497178</v>
      </c>
      <c r="Z660" s="147">
        <f>(Z$672-Z$636)/9+Z656</f>
        <v>14200.000000000004</v>
      </c>
      <c r="AA660" s="143">
        <f>(AA$672-AA$636)/9+AA656</f>
        <v>2.2166666666666659</v>
      </c>
      <c r="AB660" s="207">
        <f t="shared" si="106"/>
        <v>6406.0150375939884</v>
      </c>
      <c r="AC660" s="67">
        <f>IF(AC662=0,AA663,IF(AC662=1,(AA662-AA663)*AC663+AA663,IF(AC662=2,(AA661-AA662)*AC663+AA662,IF(AC662=3,(AA660-AA661)*AC663+AA661,AA660))))</f>
        <v>1.8945920921779085</v>
      </c>
      <c r="AE660" s="23"/>
      <c r="AF660" s="23"/>
      <c r="AG660" s="23"/>
      <c r="AH660" s="23"/>
      <c r="AI660" s="23"/>
      <c r="AJ660" s="23"/>
      <c r="AK660" s="23"/>
      <c r="AL660" s="23"/>
    </row>
    <row r="661" spans="1:38" x14ac:dyDescent="0.25">
      <c r="A661" s="186"/>
      <c r="B661" s="252"/>
      <c r="C661" s="13">
        <f>C$1/(21-E$1)*(C$600-B660)</f>
        <v>7071.0743801652898</v>
      </c>
      <c r="D661" s="32">
        <f>(C661/P$1)^(1/1.3)*50+C$600+$C$2/2+$N$2/100*5</f>
        <v>41.530769797106402</v>
      </c>
      <c r="E661" s="28" t="s">
        <v>22</v>
      </c>
      <c r="F661" s="5">
        <v>14000</v>
      </c>
      <c r="G661" s="140">
        <f>(G$673-G$637)/9+G657</f>
        <v>3.2833333333333323</v>
      </c>
      <c r="H661" s="194">
        <f t="shared" si="107"/>
        <v>4263.9593908629458</v>
      </c>
      <c r="I661" s="76">
        <f>$C661/I660</f>
        <v>1824.9506884101374</v>
      </c>
      <c r="J661" s="57">
        <v>14000</v>
      </c>
      <c r="K661" s="140">
        <f>(K$673-K$637)/9+K657</f>
        <v>3.0333333333333323</v>
      </c>
      <c r="L661" s="217">
        <f t="shared" si="102"/>
        <v>4615.3846153846171</v>
      </c>
      <c r="M661" s="76">
        <f>$C661/M660</f>
        <v>2200.4558586855755</v>
      </c>
      <c r="N661" s="57">
        <v>14000</v>
      </c>
      <c r="O661" s="140">
        <f>(O$673-O$637)/9+O657</f>
        <v>2.7833333333333323</v>
      </c>
      <c r="P661" s="194">
        <f t="shared" si="103"/>
        <v>5029.9401197604811</v>
      </c>
      <c r="Q661" s="76">
        <f>$C661/Q660</f>
        <v>2478.3439773586028</v>
      </c>
      <c r="R661" s="57">
        <v>14000</v>
      </c>
      <c r="S661" s="140">
        <f>(S$673-S$637)/9+S657</f>
        <v>2.5333333333333323</v>
      </c>
      <c r="T661" s="201">
        <f t="shared" si="104"/>
        <v>5526.315789473686</v>
      </c>
      <c r="U661" s="76">
        <f>$C661/U660</f>
        <v>2846.3460944978269</v>
      </c>
      <c r="V661" s="57">
        <v>14000</v>
      </c>
      <c r="W661" s="140">
        <f>(W$673-W$637)/9+W657</f>
        <v>2.4166666666666656</v>
      </c>
      <c r="X661" s="201">
        <f t="shared" si="105"/>
        <v>5793.1034482758641</v>
      </c>
      <c r="Y661" s="76">
        <f>$C661/Y660</f>
        <v>3216.9480471947359</v>
      </c>
      <c r="Z661" s="57">
        <v>14000</v>
      </c>
      <c r="AA661" s="140">
        <f>(AA$673-AA$637)/9+AA657</f>
        <v>2.2499999999999991</v>
      </c>
      <c r="AB661" s="209">
        <f t="shared" si="106"/>
        <v>6222.2222222222244</v>
      </c>
      <c r="AC661" s="76">
        <f>$C661/AC660</f>
        <v>3732.2410503871629</v>
      </c>
      <c r="AL661" s="23"/>
    </row>
    <row r="662" spans="1:38" x14ac:dyDescent="0.25">
      <c r="A662" s="186"/>
      <c r="B662" s="252"/>
      <c r="C662" s="13"/>
      <c r="D662" s="39">
        <f>IF(AND(D661&lt;F$5,C661&lt;F663),C661/F663*100,IF(AND(D661&lt;J$5,C661&lt;J663),C661/(F663-((D661-F$5)/(J$5-F$5))*(F663-J663))*100,IF(AND(D661&lt;N$5,C661&lt;N663),C661/(J663-((D661-J$5)/(N$5-J$5))*(J663-N663))*100,IF(AND(D661&lt;R$5,C661&lt;R663),C661/(N663-((D661-N$5)/(R$5-N$5))*(N663-R663))*100,IF(AND(D661&lt;V$5,C665&lt;V663),C661/(R663-((D661-R$5)/(V$5-R$5))*(R663-V663))*100,100)))))</f>
        <v>100</v>
      </c>
      <c r="E662" s="28" t="s">
        <v>23</v>
      </c>
      <c r="F662" s="5">
        <v>11200</v>
      </c>
      <c r="G662" s="140">
        <f>(G$674-G$638)/9+G658</f>
        <v>3.5166666666666657</v>
      </c>
      <c r="H662" s="194">
        <f t="shared" si="107"/>
        <v>3184.8341232227499</v>
      </c>
      <c r="I662" s="190">
        <f>IF($C661&gt;F661,3,IF($C661&gt;F662,2,IF($C661&gt;F663,1,0)))</f>
        <v>1</v>
      </c>
      <c r="J662" s="57">
        <v>11200</v>
      </c>
      <c r="K662" s="140">
        <f>(K$674-K$638)/9+K658</f>
        <v>3.2666666666666657</v>
      </c>
      <c r="L662" s="217">
        <f t="shared" si="102"/>
        <v>3428.5714285714294</v>
      </c>
      <c r="M662" s="190">
        <f>IF($C661&gt;J661,3,IF($C661&gt;J662,2,IF($C661&gt;J663,1,0)))</f>
        <v>1</v>
      </c>
      <c r="N662" s="57">
        <v>11200</v>
      </c>
      <c r="O662" s="140">
        <f>(O$674-O$638)/9+O658</f>
        <v>3.0166666666666657</v>
      </c>
      <c r="P662" s="194">
        <f t="shared" si="103"/>
        <v>3712.7071823204433</v>
      </c>
      <c r="Q662" s="190">
        <f>IF($C661&gt;N661,3,IF($C661&gt;N662,2,IF($C661&gt;N663,1,0)))</f>
        <v>1</v>
      </c>
      <c r="R662" s="57">
        <v>11200</v>
      </c>
      <c r="S662" s="140">
        <f>(S$674-S$638)/9+S658</f>
        <v>2.7666666666666657</v>
      </c>
      <c r="T662" s="201">
        <f t="shared" si="104"/>
        <v>4048.1927710843388</v>
      </c>
      <c r="U662" s="190">
        <f>IF($C661&gt;R661,3,IF($C661&gt;R662,2,IF($C661&gt;R663,1,0)))</f>
        <v>1</v>
      </c>
      <c r="V662" s="57">
        <v>11200</v>
      </c>
      <c r="W662" s="140">
        <f>(W$674-W$638)/9+W658</f>
        <v>2.5999999999999988</v>
      </c>
      <c r="X662" s="201">
        <f t="shared" si="105"/>
        <v>4307.6923076923094</v>
      </c>
      <c r="Y662" s="190">
        <f>IF($C661&gt;V661,3,IF($C661&gt;V662,2,IF($C661&gt;V663,1,0)))</f>
        <v>1</v>
      </c>
      <c r="Z662" s="57">
        <v>11200</v>
      </c>
      <c r="AA662" s="140">
        <f>(AA$674-AA$638)/9+AA658</f>
        <v>2.399999999999999</v>
      </c>
      <c r="AB662" s="209">
        <f t="shared" si="106"/>
        <v>4666.6666666666688</v>
      </c>
      <c r="AC662" s="189">
        <f>IF($C661&gt;Z661,3,IF($C661&gt;Z662,2,IF($C661&gt;Z663,1,0)))</f>
        <v>1</v>
      </c>
      <c r="AL662" s="23"/>
    </row>
    <row r="663" spans="1:38" ht="15.75" thickBot="1" x14ac:dyDescent="0.3">
      <c r="A663" s="186"/>
      <c r="B663" s="253"/>
      <c r="C663" s="14"/>
      <c r="D663" s="33">
        <f>C661/D660</f>
        <v>2580.4858886563015</v>
      </c>
      <c r="E663" s="29" t="s">
        <v>7</v>
      </c>
      <c r="F663" s="158">
        <f>(F$675-F$639)/9+F659</f>
        <v>5433.3333333333339</v>
      </c>
      <c r="G663" s="144">
        <f>(G$675-G$639)/9+G659</f>
        <v>4.0166666666666675</v>
      </c>
      <c r="H663" s="195">
        <f t="shared" si="107"/>
        <v>1352.6970954356846</v>
      </c>
      <c r="I663" s="191">
        <f>IF(I662=1,($C661-F663)/(F662-F663),IF(I662=2,($C661-F662)/(F661-F662),IF(I662=3,($C661-F661)/(F660-F661),0)))</f>
        <v>0.28400133760091723</v>
      </c>
      <c r="J663" s="148">
        <f>(J$675-J$639)/9+J659</f>
        <v>4733.3333333333358</v>
      </c>
      <c r="K663" s="144">
        <f>(K$675-K$639)/9+K659</f>
        <v>3.1833333333333327</v>
      </c>
      <c r="L663" s="220">
        <f t="shared" si="102"/>
        <v>1486.910994764399</v>
      </c>
      <c r="M663" s="191">
        <f>IF(M662=1,($C661-J663)/(J662-J663),IF(M662=2,($C661-J662)/(J661-J662),IF(M662=3,($C661-J661)/(J660-J661),0)))</f>
        <v>0.36150634744824045</v>
      </c>
      <c r="N663" s="148">
        <f>(N$675-N$639)/9+N659</f>
        <v>4466.6666666666652</v>
      </c>
      <c r="O663" s="144">
        <f>(O$675-O$639)/9+O659</f>
        <v>2.75</v>
      </c>
      <c r="P663" s="195">
        <f t="shared" si="103"/>
        <v>1624.2424242424238</v>
      </c>
      <c r="Q663" s="191">
        <f>IF(Q662=1,($C661-N663)/(N662-N663),IF(Q662=2,($C661-N662)/(N661-N662),IF(Q662=3,($C661-N661)/(N660-N661),0)))</f>
        <v>0.38679322477702338</v>
      </c>
      <c r="R663" s="148">
        <f>(R$675-R$639)/9+R659</f>
        <v>4133.3333333333339</v>
      </c>
      <c r="S663" s="144">
        <f>(S$675-S$639)/9+S659</f>
        <v>2.2833333333333341</v>
      </c>
      <c r="T663" s="204">
        <f t="shared" si="104"/>
        <v>1810.2189781021893</v>
      </c>
      <c r="U663" s="191">
        <f>IF(U662=1,($C661-R663)/(R662-R663),IF(U662=2,($C661-R662)/(R661-R662),IF(U662=3,($C661-R661)/(R660-R661),0)))</f>
        <v>0.41571807266489946</v>
      </c>
      <c r="V663" s="148">
        <f>(V$675-V$639)/9+V659</f>
        <v>3666.6666666666679</v>
      </c>
      <c r="W663" s="144">
        <f>(W$675-W$639)/9+W659</f>
        <v>1.8666666666666667</v>
      </c>
      <c r="X663" s="204">
        <f t="shared" si="105"/>
        <v>1964.2857142857149</v>
      </c>
      <c r="Y663" s="191">
        <f>IF(Y662=1,($C661-V663)/(V662-V663),IF(Y662=2,($C661-V662)/(V661-V662),IF(Y662=3,($C661-V661)/(V660-V661),0)))</f>
        <v>0.45191252834052509</v>
      </c>
      <c r="Z663" s="148">
        <f>(Z$675-Z$639)/9+Z659</f>
        <v>3166.6666666666679</v>
      </c>
      <c r="AA663" s="144">
        <f>(AA$675-AA$639)/9+AA659</f>
        <v>1.416666666666667</v>
      </c>
      <c r="AB663" s="211">
        <f t="shared" si="106"/>
        <v>2235.294117647059</v>
      </c>
      <c r="AC663" s="191">
        <f>IF(AC662=1,($C661-Z663)/(Z662-Z663),IF(AC662=2,($C661-Z662)/(Z661-Z662),IF(AC662=3,($C661-Z661)/(Z660-Z661),0)))</f>
        <v>0.48602585645211066</v>
      </c>
      <c r="AL663" s="23"/>
    </row>
    <row r="664" spans="1:38" x14ac:dyDescent="0.25">
      <c r="A664" s="186"/>
      <c r="B664" s="251">
        <v>0</v>
      </c>
      <c r="C664" s="34"/>
      <c r="D664" s="31">
        <f>IF(D665&gt;V$5,(1-(D665-V$5)/(Z$5-V$5))*(Y664-AC664)+AC664,IF(D665&gt;R$5,(1-(D665-R$5)/(V$5-R$5))*(U664-Y664)+Y664,IF(D665&gt;N$5,(1-(D665-N$5)/(R$5-N$5))*(Q664-U664)+U664,IF(D665&gt;J$5,(1-(D665-J$5)/(N$5-J$5))*(M664-Q664)+Q664,IF(D665&gt;F$5,(1-(D665-F$5)/(J$5-F$5))*(I664-M664)+M664,I664)))))</f>
        <v>2.8602891423894912</v>
      </c>
      <c r="E664" s="27" t="s">
        <v>6</v>
      </c>
      <c r="F664" s="95">
        <f>(F$672-F$636)/9+F660</f>
        <v>16411.111111111117</v>
      </c>
      <c r="G664" s="143">
        <f>(G$672-G$636)/9+G660</f>
        <v>3.1277777777777764</v>
      </c>
      <c r="H664" s="193">
        <f t="shared" si="107"/>
        <v>5246.891651865013</v>
      </c>
      <c r="I664" s="16">
        <f>IF(I666=0,G667,IF(I666=1,(G666-G667)*I667+G667,IF(I666=2,(G665-G666)*I667+G666,IF(I666=3,(G664-G665)*I667+G665,G664))))</f>
        <v>3.9624552922218292</v>
      </c>
      <c r="J664" s="147">
        <f>(J$672-J$636)/9+J660</f>
        <v>16211.111111111117</v>
      </c>
      <c r="K664" s="143">
        <f>(K$672-K$636)/9+K660</f>
        <v>2.8888888888888875</v>
      </c>
      <c r="L664" s="219">
        <f t="shared" si="102"/>
        <v>5611.5384615384664</v>
      </c>
      <c r="M664" s="16">
        <f>IF(M666=0,K667,IF(M666=1,(K666-K667)*M667+K667,IF(M666=2,(K665-K666)*M667+K666,IF(M666=3,(K664-K665)*M667+K665,K664))))</f>
        <v>3.3305347697641912</v>
      </c>
      <c r="N664" s="147">
        <f>(N$672-N$636)/9+N660</f>
        <v>15933.333333333338</v>
      </c>
      <c r="O664" s="143">
        <f>(O$672-O$636)/9+O660</f>
        <v>2.6499999999999986</v>
      </c>
      <c r="P664" s="193">
        <f t="shared" si="103"/>
        <v>6012.5786163522062</v>
      </c>
      <c r="Q664" s="16">
        <f>IF(Q666=0,O667,IF(Q666=1,(O666-O667)*Q667+O667,IF(Q666=2,(O665-O666)*Q667+O666,IF(Q666=3,(O664-O665)*Q667+O665,O664))))</f>
        <v>2.9315011551238594</v>
      </c>
      <c r="R664" s="147">
        <f>(R$672-R$636)/9+R660</f>
        <v>15733.333333333338</v>
      </c>
      <c r="S664" s="143">
        <f>(S$672-S$636)/9+S660</f>
        <v>2.4111111111111101</v>
      </c>
      <c r="T664" s="203">
        <f t="shared" si="104"/>
        <v>6525.3456221198203</v>
      </c>
      <c r="U664" s="16">
        <f>IF(U666=0,S667,IF(U666=1,(S666-S667)*U667+S667,IF(U666=2,(S665-S666)*U667+S666,IF(U666=3,(S664-S665)*U667+S665,S664))))</f>
        <v>2.5242169327342832</v>
      </c>
      <c r="V664" s="147">
        <f>(V$672-V$636)/9+V660</f>
        <v>15011.111111111117</v>
      </c>
      <c r="W664" s="143">
        <f>(W$672-W$636)/9+W660</f>
        <v>2.3611111111111098</v>
      </c>
      <c r="X664" s="203">
        <f t="shared" si="105"/>
        <v>6357.6470588235352</v>
      </c>
      <c r="Y664" s="16">
        <f>IF(Y666=0,W667,IF(Y666=1,(W666-W667)*Y667+W667,IF(Y666=2,(W665-W666)*Y667+W666,IF(Y666=3,(W664-W665)*Y667+W665,W664))))</f>
        <v>2.2240566671142736</v>
      </c>
      <c r="Z664" s="147">
        <f>(Z$672-Z$636)/9+Z660</f>
        <v>14233.333333333338</v>
      </c>
      <c r="AA664" s="143">
        <f>(AA$672-AA$636)/9+AA660</f>
        <v>2.2611111111111102</v>
      </c>
      <c r="AB664" s="207">
        <f t="shared" si="106"/>
        <v>6294.8402948402991</v>
      </c>
      <c r="AC664" s="67">
        <f>IF(AC666=0,AA667,IF(AC666=1,(AA666-AA667)*AC667+AA667,IF(AC666=2,(AA665-AA666)*AC667+AA666,IF(AC666=3,(AA664-AA665)*AC667+AA665,AA664))))</f>
        <v>1.9031352304205487</v>
      </c>
      <c r="AE664" s="23"/>
      <c r="AF664" s="23"/>
      <c r="AG664" s="23"/>
      <c r="AH664" s="23"/>
      <c r="AI664" s="23"/>
      <c r="AJ664" s="23"/>
      <c r="AK664" s="23"/>
      <c r="AL664" s="23"/>
    </row>
    <row r="665" spans="1:38" x14ac:dyDescent="0.25">
      <c r="A665" s="186"/>
      <c r="B665" s="252"/>
      <c r="C665" s="13">
        <f>C$1/(21-E$1)*(C$600-B664)</f>
        <v>6763.636363636364</v>
      </c>
      <c r="D665" s="32">
        <f>(C665/P$1)^(1/1.3)*50+C$600+$C$2/2+$N$2/100*5</f>
        <v>40.874229945817206</v>
      </c>
      <c r="E665" s="28" t="s">
        <v>22</v>
      </c>
      <c r="F665" s="5">
        <v>14000</v>
      </c>
      <c r="G665" s="140">
        <f>(G$673-G$637)/9+G661</f>
        <v>3.3222222222222211</v>
      </c>
      <c r="H665" s="194">
        <f t="shared" si="107"/>
        <v>4214.0468227424763</v>
      </c>
      <c r="I665" s="76">
        <f>$C665/I664</f>
        <v>1706.9306439654126</v>
      </c>
      <c r="J665" s="57">
        <v>14000</v>
      </c>
      <c r="K665" s="140">
        <f>(K$673-K$637)/9+K661</f>
        <v>3.0722222222222211</v>
      </c>
      <c r="L665" s="217">
        <f t="shared" si="102"/>
        <v>4556.9620253164576</v>
      </c>
      <c r="M665" s="76">
        <f>$C665/M664</f>
        <v>2030.7959025196556</v>
      </c>
      <c r="N665" s="57">
        <v>14000</v>
      </c>
      <c r="O665" s="140">
        <f>(O$673-O$637)/9+O661</f>
        <v>2.8222222222222211</v>
      </c>
      <c r="P665" s="194">
        <f t="shared" si="103"/>
        <v>4960.6299212598442</v>
      </c>
      <c r="Q665" s="76">
        <f>$C665/Q664</f>
        <v>2307.2262317940626</v>
      </c>
      <c r="R665" s="57">
        <v>14000</v>
      </c>
      <c r="S665" s="140">
        <f>(S$673-S$637)/9+S661</f>
        <v>2.5722222222222211</v>
      </c>
      <c r="T665" s="201">
        <f t="shared" si="104"/>
        <v>5442.7645788336959</v>
      </c>
      <c r="U665" s="76">
        <f>$C665/U664</f>
        <v>2679.4988481080568</v>
      </c>
      <c r="V665" s="57">
        <v>14000</v>
      </c>
      <c r="W665" s="140">
        <f>(W$673-W$637)/9+W661</f>
        <v>2.4611111111111099</v>
      </c>
      <c r="X665" s="201">
        <f t="shared" si="105"/>
        <v>5688.4875846501154</v>
      </c>
      <c r="Y665" s="76">
        <f>$C665/Y664</f>
        <v>3041.1259135821488</v>
      </c>
      <c r="Z665" s="57">
        <v>14000</v>
      </c>
      <c r="AA665" s="140">
        <f>(AA$673-AA$637)/9+AA661</f>
        <v>2.2999999999999989</v>
      </c>
      <c r="AB665" s="209">
        <f t="shared" si="106"/>
        <v>6086.9565217391337</v>
      </c>
      <c r="AC665" s="76">
        <f>$C665/AC664</f>
        <v>3553.9441735528994</v>
      </c>
      <c r="AL665" s="23"/>
    </row>
    <row r="666" spans="1:38" x14ac:dyDescent="0.25">
      <c r="A666" s="186"/>
      <c r="B666" s="252"/>
      <c r="C666" s="13"/>
      <c r="D666" s="39">
        <f>IF(AND(D665&lt;F$5,C665&lt;F667),C665/F667*100,IF(AND(D665&lt;J$5,C665&lt;J667),C665/(F667-((D665-F$5)/(J$5-F$5))*(F667-J667))*100,IF(AND(D665&lt;N$5,C665&lt;N667),C665/(J667-((D665-J$5)/(N$5-J$5))*(J667-N667))*100,IF(AND(D665&lt;R$5,C665&lt;R667),C665/(N667-((D665-N$5)/(R$5-N$5))*(N667-R667))*100,IF(AND(D665&lt;V$5,C669&lt;V667),C665/(R667-((D665-R$5)/(V$5-R$5))*(R667-V667))*100,100)))))</f>
        <v>100</v>
      </c>
      <c r="E666" s="28" t="s">
        <v>23</v>
      </c>
      <c r="F666" s="5">
        <v>11200</v>
      </c>
      <c r="G666" s="140">
        <f>(G$674-G$638)/9+G662</f>
        <v>3.56111111111111</v>
      </c>
      <c r="H666" s="194">
        <f t="shared" si="107"/>
        <v>3145.0858034321382</v>
      </c>
      <c r="I666" s="190">
        <f>IF($C665&gt;F665,3,IF($C665&gt;F666,2,IF($C665&gt;F667,1,0)))</f>
        <v>1</v>
      </c>
      <c r="J666" s="57">
        <v>11200</v>
      </c>
      <c r="K666" s="140">
        <f>(K$674-K$638)/9+K662</f>
        <v>3.31111111111111</v>
      </c>
      <c r="L666" s="217">
        <f t="shared" si="102"/>
        <v>3382.5503355704709</v>
      </c>
      <c r="M666" s="190">
        <f>IF($C665&gt;J665,3,IF($C665&gt;J666,2,IF($C665&gt;J667,1,0)))</f>
        <v>1</v>
      </c>
      <c r="N666" s="57">
        <v>11200</v>
      </c>
      <c r="O666" s="140">
        <f>(O$674-O$638)/9+O662</f>
        <v>3.06111111111111</v>
      </c>
      <c r="P666" s="194">
        <f t="shared" si="103"/>
        <v>3658.8021778584407</v>
      </c>
      <c r="Q666" s="190">
        <f>IF($C665&gt;N665,3,IF($C665&gt;N666,2,IF($C665&gt;N667,1,0)))</f>
        <v>1</v>
      </c>
      <c r="R666" s="57">
        <v>11200</v>
      </c>
      <c r="S666" s="140">
        <f>(S$674-S$638)/9+S662</f>
        <v>2.81111111111111</v>
      </c>
      <c r="T666" s="201">
        <f t="shared" si="104"/>
        <v>3984.1897233201598</v>
      </c>
      <c r="U666" s="190">
        <f>IF($C665&gt;R665,3,IF($C665&gt;R666,2,IF($C665&gt;R667,1,0)))</f>
        <v>1</v>
      </c>
      <c r="V666" s="57">
        <v>11200</v>
      </c>
      <c r="W666" s="140">
        <f>(W$674-W$638)/9+W662</f>
        <v>2.6499999999999986</v>
      </c>
      <c r="X666" s="201">
        <f t="shared" si="105"/>
        <v>4226.4150943396253</v>
      </c>
      <c r="Y666" s="190">
        <f>IF($C665&gt;V665,3,IF($C665&gt;V666,2,IF($C665&gt;V667,1,0)))</f>
        <v>1</v>
      </c>
      <c r="Z666" s="57">
        <v>11200</v>
      </c>
      <c r="AA666" s="140">
        <f>(AA$674-AA$638)/9+AA662</f>
        <v>2.4499999999999988</v>
      </c>
      <c r="AB666" s="209">
        <f t="shared" si="106"/>
        <v>4571.4285714285734</v>
      </c>
      <c r="AC666" s="189">
        <f>IF($C665&gt;Z665,3,IF($C665&gt;Z666,2,IF($C665&gt;Z667,1,0)))</f>
        <v>1</v>
      </c>
      <c r="AL666" s="23"/>
    </row>
    <row r="667" spans="1:38" ht="15.75" thickBot="1" x14ac:dyDescent="0.3">
      <c r="A667" s="186"/>
      <c r="B667" s="253"/>
      <c r="C667" s="35"/>
      <c r="D667" s="33">
        <f>C665/D664</f>
        <v>2364.6687544273964</v>
      </c>
      <c r="E667" s="29" t="s">
        <v>7</v>
      </c>
      <c r="F667" s="158">
        <f>(F$675-F$639)/9+F663</f>
        <v>5488.8888888888896</v>
      </c>
      <c r="G667" s="144">
        <f>(G$675-G$639)/9+G663</f>
        <v>4.0777777777777784</v>
      </c>
      <c r="H667" s="195">
        <f t="shared" si="107"/>
        <v>1346.0490463215258</v>
      </c>
      <c r="I667" s="191">
        <f>IF(I666=1,($C665-F667)/(F666-F667),IF(I666=2,($C665-F666)/(F665-F666),IF(I666=3,($C665-F665)/(F664-F665),0)))</f>
        <v>0.22320481075344883</v>
      </c>
      <c r="J667" s="148">
        <f>(J$675-J$639)/9+J663</f>
        <v>4855.5555555555584</v>
      </c>
      <c r="K667" s="144">
        <f>(K$675-K$639)/9+K663</f>
        <v>3.3388888888888881</v>
      </c>
      <c r="L667" s="220">
        <f t="shared" si="102"/>
        <v>1454.2429284525801</v>
      </c>
      <c r="M667" s="191">
        <f>IF(M666=1,($C665-J667)/(J666-J667),IF(M666=2,($C665-J666)/(J665-J666),IF(M666=3,($C665-J665)/(J664-J665),0)))</f>
        <v>0.30074828848909385</v>
      </c>
      <c r="N667" s="148">
        <f>(N$675-N$639)/9+N663</f>
        <v>4544.4444444444425</v>
      </c>
      <c r="O667" s="144">
        <f>(O$675-O$639)/9+O663</f>
        <v>2.8666666666666667</v>
      </c>
      <c r="P667" s="195">
        <f t="shared" si="103"/>
        <v>1585.2713178294566</v>
      </c>
      <c r="Q667" s="191">
        <f>IF(Q666=1,($C665-N667)/(N666-N667),IF(Q666=2,($C665-N666)/(N665-N666),IF(Q666=3,($C665-N665)/(N664-N665),0)))</f>
        <v>0.33343451206556407</v>
      </c>
      <c r="R667" s="148">
        <f>(R$675-R$639)/9+R663</f>
        <v>4155.5555555555566</v>
      </c>
      <c r="S667" s="144">
        <f>(S$675-S$639)/9+S663</f>
        <v>2.3555555555555565</v>
      </c>
      <c r="T667" s="204">
        <f t="shared" si="104"/>
        <v>1764.1509433962262</v>
      </c>
      <c r="U667" s="191">
        <f>IF(U666=1,($C665-R667)/(R666-R667),IF(U666=2,($C665-R666)/(R665-R666),IF(U666=3,($C665-R665)/(R664-R665),0)))</f>
        <v>0.370232291367938</v>
      </c>
      <c r="V667" s="148">
        <f>(V$675-V$639)/9+V663</f>
        <v>3677.7777777777792</v>
      </c>
      <c r="W667" s="144">
        <f>(W$675-W$639)/9+W663</f>
        <v>1.9277777777777778</v>
      </c>
      <c r="X667" s="204">
        <f t="shared" si="105"/>
        <v>1907.7809798270901</v>
      </c>
      <c r="Y667" s="191">
        <f>IF(Y666=1,($C665-V667)/(V666-V667),IF(Y666=2,($C665-V666)/(V665-V666),IF(Y666=3,($C665-V665)/(V664-V665),0)))</f>
        <v>0.41023230831207191</v>
      </c>
      <c r="Z667" s="148">
        <f>(Z$675-Z$639)/9+Z663</f>
        <v>3177.7777777777792</v>
      </c>
      <c r="AA667" s="144">
        <f>(AA$675-AA$639)/9+AA663</f>
        <v>1.4611111111111115</v>
      </c>
      <c r="AB667" s="211">
        <f t="shared" si="106"/>
        <v>2174.9049429657798</v>
      </c>
      <c r="AC667" s="191">
        <f>IF(AC666=1,($C665-Z667)/(Z666-Z667),IF(AC666=2,($C665-Z666)/(Z665-Z666),IF(AC666=3,($C665-Z665)/(Z664-Z665),0)))</f>
        <v>0.44699068244774609</v>
      </c>
      <c r="AL667" s="23"/>
    </row>
    <row r="668" spans="1:38" x14ac:dyDescent="0.25">
      <c r="A668" s="186"/>
      <c r="B668" s="251">
        <v>1</v>
      </c>
      <c r="C668" s="25"/>
      <c r="D668" s="31">
        <f>IF(D669&gt;V$5,(1-(D669-V$5)/(Z$5-V$5))*(Y668-AC668)+AC668,IF(D669&gt;R$5,(1-(D669-R$5)/(V$5-R$5))*(U668-Y668)+Y668,IF(D669&gt;N$5,(1-(D669-N$5)/(R$5-N$5))*(Q668-U668)+U668,IF(D669&gt;J$5,(1-(D669-J$5)/(N$5-J$5))*(M668-Q668)+Q668,IF(D669&gt;F$5,(1-(D669-F$5)/(J$5-F$5))*(I668-M668)+M668,I668)))))</f>
        <v>2.9984065310428427</v>
      </c>
      <c r="E668" s="27" t="s">
        <v>6</v>
      </c>
      <c r="F668" s="95">
        <f>(F$672-F$636)/9+F664</f>
        <v>16455.555555555562</v>
      </c>
      <c r="G668" s="143">
        <f>(G$672-G$636)/9+G664</f>
        <v>3.1888888888888873</v>
      </c>
      <c r="H668" s="193">
        <f t="shared" si="107"/>
        <v>5160.278745644604</v>
      </c>
      <c r="I668" s="16">
        <f>IF(I670=0,G671,IF(I670=1,(G670-G671)*I671+G671,IF(I670=2,(G669-G670)*I671+G670,IF(I670=3,(G668-G669)*I671+G669,G668))))</f>
        <v>4.0529081672232241</v>
      </c>
      <c r="J668" s="147">
        <f>(J$672-J$636)/9+J664</f>
        <v>16255.555555555562</v>
      </c>
      <c r="K668" s="143">
        <f>(K$672-K$636)/9+K664</f>
        <v>2.9444444444444429</v>
      </c>
      <c r="L668" s="219">
        <f t="shared" ref="L668:L731" si="108">J668/K668</f>
        <v>5520.7547169811369</v>
      </c>
      <c r="M668" s="16">
        <f>IF(M670=0,K671,IF(M670=1,(K670-K671)*M671+K671,IF(M670=2,(K669-K670)*M671+K670,IF(M670=3,(K668-K669)*M671+K669,K668))))</f>
        <v>3.4614439853076209</v>
      </c>
      <c r="N668" s="147">
        <f>(N$672-N$636)/9+N664</f>
        <v>15966.666666666672</v>
      </c>
      <c r="O668" s="143">
        <f>(O$672-O$636)/9+O664</f>
        <v>2.6999999999999984</v>
      </c>
      <c r="P668" s="193">
        <f t="shared" ref="P668:P731" si="109">N668/O668</f>
        <v>5913.5802469135851</v>
      </c>
      <c r="Q668" s="16">
        <f>IF(Q670=0,O671,IF(Q670=1,(O670-O671)*Q671+O671,IF(Q670=2,(O669-O670)*Q671+O670,IF(Q670=3,(O668-O669)*Q671+O669,O668))))</f>
        <v>3.0174105924105921</v>
      </c>
      <c r="R668" s="147">
        <f>(R$672-R$636)/9+R664</f>
        <v>15766.666666666672</v>
      </c>
      <c r="S668" s="143">
        <f>(S$672-S$636)/9+S664</f>
        <v>2.4555555555555544</v>
      </c>
      <c r="T668" s="203">
        <f t="shared" ref="T668:T731" si="110">R668/S668</f>
        <v>6420.8144796380138</v>
      </c>
      <c r="U668" s="16">
        <f>IF(U670=0,S671,IF(U670=1,(S670-S671)*U671+S671,IF(U670=2,(S669-S670)*U671+S670,IF(U670=3,(S668-S669)*U671+S669,S668))))</f>
        <v>2.5665739675233348</v>
      </c>
      <c r="V668" s="147">
        <f>(V$672-V$636)/9+V664</f>
        <v>15055.555555555562</v>
      </c>
      <c r="W668" s="143">
        <f>(W$672-W$636)/9+W664</f>
        <v>2.4055555555555541</v>
      </c>
      <c r="X668" s="203">
        <f t="shared" ref="X668:X731" si="111">V668/W668</f>
        <v>6258.6605080831478</v>
      </c>
      <c r="Y668" s="16">
        <f>IF(Y670=0,W671,IF(Y670=1,(W670-W671)*Y671+W671,IF(Y670=2,(W669-W670)*Y671+W670,IF(Y670=3,(W668-W669)*Y671+W669,W668))))</f>
        <v>2.2508826837498161</v>
      </c>
      <c r="Z668" s="147">
        <f>(Z$672-Z$636)/9+Z664</f>
        <v>14266.666666666672</v>
      </c>
      <c r="AA668" s="143">
        <f>(AA$672-AA$636)/9+AA664</f>
        <v>2.3055555555555545</v>
      </c>
      <c r="AB668" s="207">
        <f t="shared" ref="AB668:AB731" si="112">Z668/AA668</f>
        <v>6187.9518072289211</v>
      </c>
      <c r="AC668" s="67">
        <f>IF(AC670=0,AA671,IF(AC670=1,(AA670-AA671)*AC671+AA671,IF(AC670=2,(AA669-AA670)*AC671+AA670,IF(AC670=3,(AA668-AA669)*AC671+AA669,AA668))))</f>
        <v>1.9111369654176358</v>
      </c>
      <c r="AE668" s="23"/>
      <c r="AF668" s="23"/>
      <c r="AG668" s="23"/>
      <c r="AH668" s="23"/>
      <c r="AI668" s="23"/>
      <c r="AJ668" s="23"/>
      <c r="AK668" s="23"/>
      <c r="AL668" s="23"/>
    </row>
    <row r="669" spans="1:38" x14ac:dyDescent="0.25">
      <c r="A669" s="186"/>
      <c r="B669" s="252"/>
      <c r="C669" s="13">
        <f>C$1/(21-E$1)*(C$600-B668)</f>
        <v>6456.1983471074382</v>
      </c>
      <c r="D669" s="32">
        <f>(C669/P$1)^(1/1.3)*50+C$600+$C$2/2+$N$2/100*5</f>
        <v>40.210764391341343</v>
      </c>
      <c r="E669" s="28" t="s">
        <v>22</v>
      </c>
      <c r="F669" s="5">
        <v>14000</v>
      </c>
      <c r="G669" s="140">
        <f>(G$673-G$637)/9+G665</f>
        <v>3.3611111111111098</v>
      </c>
      <c r="H669" s="194">
        <f t="shared" si="107"/>
        <v>4165.289256198349</v>
      </c>
      <c r="I669" s="76">
        <f>$C669/I668</f>
        <v>1592.9791845075988</v>
      </c>
      <c r="J669" s="57">
        <v>14000</v>
      </c>
      <c r="K669" s="140">
        <f>(K$673-K$637)/9+K665</f>
        <v>3.1111111111111098</v>
      </c>
      <c r="L669" s="217">
        <f t="shared" si="108"/>
        <v>4500.0000000000018</v>
      </c>
      <c r="M669" s="76">
        <f>$C669/M668</f>
        <v>1865.1748734086973</v>
      </c>
      <c r="N669" s="57">
        <v>14000</v>
      </c>
      <c r="O669" s="140">
        <f>(O$673-O$637)/9+O665</f>
        <v>2.8611111111111098</v>
      </c>
      <c r="P669" s="194">
        <f t="shared" si="109"/>
        <v>4893.2038834951481</v>
      </c>
      <c r="Q669" s="76">
        <f>$C669/Q668</f>
        <v>2139.6485991485893</v>
      </c>
      <c r="R669" s="57">
        <v>14000</v>
      </c>
      <c r="S669" s="140">
        <f>(S$673-S$637)/9+S665</f>
        <v>2.6111111111111098</v>
      </c>
      <c r="T669" s="201">
        <f t="shared" si="110"/>
        <v>5361.7021276595769</v>
      </c>
      <c r="U669" s="76">
        <f>$C669/U668</f>
        <v>2515.4928043384903</v>
      </c>
      <c r="V669" s="57">
        <v>14000</v>
      </c>
      <c r="W669" s="140">
        <f>(W$673-W$637)/9+W665</f>
        <v>2.5055555555555542</v>
      </c>
      <c r="X669" s="201">
        <f t="shared" si="111"/>
        <v>5587.5831485587614</v>
      </c>
      <c r="Y669" s="76">
        <f>$C669/Y668</f>
        <v>2868.2962438325994</v>
      </c>
      <c r="Z669" s="57">
        <v>14000</v>
      </c>
      <c r="AA669" s="140">
        <f>(AA$673-AA$637)/9+AA665</f>
        <v>2.3499999999999988</v>
      </c>
      <c r="AB669" s="209">
        <f t="shared" si="112"/>
        <v>5957.4468085106419</v>
      </c>
      <c r="AC669" s="76">
        <f>$C669/AC668</f>
        <v>3378.1976194974504</v>
      </c>
      <c r="AL669" s="23"/>
    </row>
    <row r="670" spans="1:38" x14ac:dyDescent="0.25">
      <c r="A670" s="186"/>
      <c r="B670" s="252"/>
      <c r="C670" s="13"/>
      <c r="D670" s="39">
        <f>IF(AND(D669&lt;F$5,C669&lt;F671),C669/F671*100,IF(AND(D669&lt;J$5,C669&lt;J671),C669/(F671-((D669-F$5)/(J$5-F$5))*(F671-J671))*100,IF(AND(D669&lt;N$5,C669&lt;N671),C669/(J671-((D669-J$5)/(N$5-J$5))*(J671-N671))*100,IF(AND(D669&lt;R$5,C669&lt;R671),C669/(N671-((D669-N$5)/(R$5-N$5))*(N671-R671))*100,IF(AND(D669&lt;V$5,C673&lt;V671),C669/(R671-((D669-R$5)/(V$5-R$5))*(R671-V671))*100,100)))))</f>
        <v>100</v>
      </c>
      <c r="E670" s="28" t="s">
        <v>23</v>
      </c>
      <c r="F670" s="5">
        <v>11200</v>
      </c>
      <c r="G670" s="140">
        <f>(G$674-G$638)/9+G666</f>
        <v>3.6055555555555543</v>
      </c>
      <c r="H670" s="194">
        <f t="shared" si="107"/>
        <v>3106.3174114021581</v>
      </c>
      <c r="I670" s="190">
        <f>IF($C669&gt;F669,3,IF($C669&gt;F670,2,IF($C669&gt;F671,1,0)))</f>
        <v>1</v>
      </c>
      <c r="J670" s="57">
        <v>11200</v>
      </c>
      <c r="K670" s="140">
        <f>(K$674-K$638)/9+K666</f>
        <v>3.3555555555555543</v>
      </c>
      <c r="L670" s="217">
        <f t="shared" si="108"/>
        <v>3337.748344370862</v>
      </c>
      <c r="M670" s="190">
        <f>IF($C669&gt;J669,3,IF($C669&gt;J670,2,IF($C669&gt;J671,1,0)))</f>
        <v>1</v>
      </c>
      <c r="N670" s="57">
        <v>11200</v>
      </c>
      <c r="O670" s="140">
        <f>(O$674-O$638)/9+O666</f>
        <v>3.1055555555555543</v>
      </c>
      <c r="P670" s="194">
        <f t="shared" si="109"/>
        <v>3606.440071556352</v>
      </c>
      <c r="Q670" s="190">
        <f>IF($C669&gt;N669,3,IF($C669&gt;N670,2,IF($C669&gt;N671,1,0)))</f>
        <v>1</v>
      </c>
      <c r="R670" s="57">
        <v>11200</v>
      </c>
      <c r="S670" s="140">
        <f>(S$674-S$638)/9+S666</f>
        <v>2.8555555555555543</v>
      </c>
      <c r="T670" s="201">
        <f t="shared" si="110"/>
        <v>3922.1789883268498</v>
      </c>
      <c r="U670" s="190">
        <f>IF($C669&gt;R669,3,IF($C669&gt;R670,2,IF($C669&gt;R671,1,0)))</f>
        <v>1</v>
      </c>
      <c r="V670" s="57">
        <v>11200</v>
      </c>
      <c r="W670" s="140">
        <f>(W$674-W$638)/9+W666</f>
        <v>2.6999999999999984</v>
      </c>
      <c r="X670" s="201">
        <f t="shared" si="111"/>
        <v>4148.1481481481505</v>
      </c>
      <c r="Y670" s="190">
        <f>IF($C669&gt;V669,3,IF($C669&gt;V670,2,IF($C669&gt;V671,1,0)))</f>
        <v>1</v>
      </c>
      <c r="Z670" s="57">
        <v>11200</v>
      </c>
      <c r="AA670" s="140">
        <f>(AA$674-AA$638)/9+AA666</f>
        <v>2.4999999999999987</v>
      </c>
      <c r="AB670" s="209">
        <f t="shared" si="112"/>
        <v>4480.0000000000027</v>
      </c>
      <c r="AC670" s="189">
        <f>IF($C669&gt;Z669,3,IF($C669&gt;Z670,2,IF($C669&gt;Z671,1,0)))</f>
        <v>1</v>
      </c>
      <c r="AL670" s="23"/>
    </row>
    <row r="671" spans="1:38" ht="15.75" thickBot="1" x14ac:dyDescent="0.3">
      <c r="A671" s="186"/>
      <c r="B671" s="253"/>
      <c r="C671" s="14"/>
      <c r="D671" s="33">
        <f>C669/D668</f>
        <v>2153.2098066975523</v>
      </c>
      <c r="E671" s="29" t="s">
        <v>7</v>
      </c>
      <c r="F671" s="158">
        <f>(F$675-F$639)/9+F667</f>
        <v>5544.4444444444453</v>
      </c>
      <c r="G671" s="144">
        <f>(G$675-G$639)/9+G667</f>
        <v>4.1388888888888893</v>
      </c>
      <c r="H671" s="195">
        <f t="shared" si="107"/>
        <v>1339.5973154362416</v>
      </c>
      <c r="I671" s="191">
        <f>IF(I670=1,($C669-F671)/(F670-F671),IF(I670=2,($C669-F670)/(F669-F670),IF(I670=3,($C669-F669)/(F668-F669),0)))</f>
        <v>0.16121385312312253</v>
      </c>
      <c r="J671" s="148">
        <f>(J$675-J$639)/9+J667</f>
        <v>4977.777777777781</v>
      </c>
      <c r="K671" s="144">
        <f>(K$675-K$639)/9+K667</f>
        <v>3.4944444444444436</v>
      </c>
      <c r="L671" s="220">
        <f t="shared" si="108"/>
        <v>1424.4833068362493</v>
      </c>
      <c r="M671" s="191">
        <f>IF(M670=1,($C669-J671)/(J670-J671),IF(M670=2,($C669-J670)/(J669-J670),IF(M670=3,($C669-J669)/(J668-J669),0)))</f>
        <v>0.23760330578512359</v>
      </c>
      <c r="N671" s="148">
        <f>(N$675-N$639)/9+N667</f>
        <v>4622.2222222222199</v>
      </c>
      <c r="O671" s="144">
        <f>(O$675-O$639)/9+O667</f>
        <v>2.9833333333333334</v>
      </c>
      <c r="P671" s="195">
        <f t="shared" si="109"/>
        <v>1549.3482309124759</v>
      </c>
      <c r="Q671" s="191">
        <f>IF(Q670=1,($C669-N671)/(N670-N671),IF(Q670=2,($C669-N670)/(N669-N670),IF(Q670=3,($C669-N669)/(N668-N669),0)))</f>
        <v>0.27881393790484726</v>
      </c>
      <c r="R671" s="148">
        <f>(R$675-R$639)/9+R667</f>
        <v>4177.7777777777792</v>
      </c>
      <c r="S671" s="144">
        <f>(S$675-S$639)/9+S667</f>
        <v>2.4277777777777789</v>
      </c>
      <c r="T671" s="204">
        <f t="shared" si="110"/>
        <v>1720.8237986270021</v>
      </c>
      <c r="U671" s="191">
        <f>IF(U670=1,($C669-R671)/(R670-R671),IF(U670=2,($C669-R670)/(R669-R670),IF(U670=3,($C669-R669)/(R668-R669),0)))</f>
        <v>0.32445862537922365</v>
      </c>
      <c r="V671" s="148">
        <f>(V$675-V$639)/9+V667</f>
        <v>3688.8888888888905</v>
      </c>
      <c r="W671" s="144">
        <f>(W$675-W$639)/9+W667</f>
        <v>1.9888888888888889</v>
      </c>
      <c r="X671" s="204">
        <f t="shared" si="111"/>
        <v>1854.748603351956</v>
      </c>
      <c r="Y671" s="191">
        <f>IF(Y670=1,($C669-V671)/(V670-V671),IF(Y670=2,($C669-V670)/(V669-V670),IF(Y670=3,($C669-V669)/(V668-V669),0)))</f>
        <v>0.36842877402317953</v>
      </c>
      <c r="Z671" s="148">
        <f>(Z$675-Z$639)/9+Z667</f>
        <v>3188.8888888888905</v>
      </c>
      <c r="AA671" s="144">
        <f>(AA$675-AA$639)/9+AA667</f>
        <v>1.505555555555556</v>
      </c>
      <c r="AB671" s="211">
        <f t="shared" si="112"/>
        <v>2118.0811808118087</v>
      </c>
      <c r="AC671" s="191">
        <f>IF(AC670=1,($C669-Z671)/(Z670-Z671),IF(AC670=2,($C669-Z670)/(Z669-Z670),IF(AC670=3,($C669-Z669)/(Z668-Z669),0)))</f>
        <v>0.40784722779427096</v>
      </c>
      <c r="AL671" s="23"/>
    </row>
    <row r="672" spans="1:38" ht="15.75" customHeight="1" x14ac:dyDescent="0.25">
      <c r="A672" s="256" t="s">
        <v>72</v>
      </c>
      <c r="B672" s="251">
        <v>2</v>
      </c>
      <c r="C672" s="26"/>
      <c r="D672" s="31">
        <f>IF(D673&gt;V$5,(1-(D673-V$5)/(Z$5-V$5))*(Y672-AC672)+AC672,IF(D673&gt;R$5,(1-(D673-R$5)/(V$5-R$5))*(U672-Y672)+Y672,IF(D673&gt;N$5,(1-(D673-N$5)/(R$5-N$5))*(Q672-U672)+U672,IF(D673&gt;J$5,(1-(D673-J$5)/(N$5-J$5))*(M672-Q672)+Q672,IF(D673&gt;F$5,(1-(D673-F$5)/(J$5-F$5))*(I672-M672)+M672,I672)))))</f>
        <v>3.1567681933676432</v>
      </c>
      <c r="E672" s="27" t="s">
        <v>6</v>
      </c>
      <c r="F672" s="3">
        <v>16500</v>
      </c>
      <c r="G672" s="94">
        <v>3.25</v>
      </c>
      <c r="H672" s="193">
        <f t="shared" ref="H672:H735" si="113">F672/G672</f>
        <v>5076.9230769230771</v>
      </c>
      <c r="I672" s="16">
        <f>IF(I674=0,G675,IF(I674=1,(G674-G675)*I675+G675,IF(I674=2,(G673-G674)*I675+G674,IF(I674=3,(G672-G673)*I675+G673,G672))))</f>
        <v>4.1461038961038961</v>
      </c>
      <c r="J672" s="56">
        <v>16300</v>
      </c>
      <c r="K672" s="4">
        <v>3</v>
      </c>
      <c r="L672" s="219">
        <f t="shared" si="108"/>
        <v>5433.333333333333</v>
      </c>
      <c r="M672" s="16">
        <f>IF(M674=0,K675,IF(M674=1,(K674-K675)*M675+K675,IF(M674=2,(K673-K674)*M675+K674,IF(M674=3,(K672-K673)*M675+K673,K672))))</f>
        <v>3.6070180192385854</v>
      </c>
      <c r="N672" s="56">
        <v>16000</v>
      </c>
      <c r="O672" s="4">
        <v>2.75</v>
      </c>
      <c r="P672" s="193">
        <f t="shared" si="109"/>
        <v>5818.181818181818</v>
      </c>
      <c r="Q672" s="16">
        <f>IF(Q674=0,O675,IF(Q674=1,(O674-O675)*Q675+O675,IF(Q674=2,(O673-O674)*Q675+O674,IF(Q674=3,(O672-O673)*Q675+O673,O672))))</f>
        <v>3.1111443102352192</v>
      </c>
      <c r="R672" s="56">
        <v>15800</v>
      </c>
      <c r="S672" s="4">
        <v>2.5</v>
      </c>
      <c r="T672" s="203">
        <f t="shared" si="110"/>
        <v>6320</v>
      </c>
      <c r="U672" s="16">
        <f>IF(U674=0,S675,IF(U674=1,(S674-S675)*U675+S675,IF(U674=2,(S673-S674)*U675+S674,IF(U674=3,(S672-S673)*U675+S673,S672))))</f>
        <v>2.611357733175915</v>
      </c>
      <c r="V672" s="56">
        <v>15100</v>
      </c>
      <c r="W672" s="4">
        <v>2.4500000000000002</v>
      </c>
      <c r="X672" s="203">
        <f t="shared" si="111"/>
        <v>6163.2653061224482</v>
      </c>
      <c r="Y672" s="16">
        <f>IF(Y674=0,W675,IF(Y674=1,(W674-W675)*Y675+W675,IF(Y674=2,(W673-W674)*Y675+W674,IF(Y674=3,(W672-W673)*Y675+W673,W672))))</f>
        <v>2.2785509641873278</v>
      </c>
      <c r="Z672" s="56">
        <v>14300</v>
      </c>
      <c r="AA672" s="4">
        <v>2.35</v>
      </c>
      <c r="AB672" s="207">
        <f t="shared" si="112"/>
        <v>6085.1063829787236</v>
      </c>
      <c r="AC672" s="67">
        <f>IF(AC674=0,AA675,IF(AC674=1,(AA674-AA675)*AC675+AA675,IF(AC674=2,(AA673-AA674)*AC675+AA674,IF(AC674=3,(AA672-AA673)*AC675+AA673,AA672))))</f>
        <v>1.9185950413223141</v>
      </c>
      <c r="AE672" s="23"/>
      <c r="AF672" s="23"/>
      <c r="AG672" s="23"/>
      <c r="AH672" s="23"/>
      <c r="AI672" s="23"/>
      <c r="AJ672" s="23"/>
      <c r="AK672" s="23"/>
      <c r="AL672" s="22"/>
    </row>
    <row r="673" spans="1:38" x14ac:dyDescent="0.25">
      <c r="A673" s="257"/>
      <c r="B673" s="252"/>
      <c r="C673" s="13">
        <f>C$1/(21-E$1)*(C$600-B672)</f>
        <v>6148.7603305785124</v>
      </c>
      <c r="D673" s="32">
        <f>(C673/P$1)^(1/1.3)*50+C$600+$C$2/2+$N$2/100*5</f>
        <v>39.539964689556527</v>
      </c>
      <c r="E673" s="28" t="s">
        <v>22</v>
      </c>
      <c r="F673" s="5">
        <v>14000</v>
      </c>
      <c r="G673" s="91">
        <v>3.4</v>
      </c>
      <c r="H673" s="194">
        <f t="shared" si="113"/>
        <v>4117.6470588235297</v>
      </c>
      <c r="I673" s="76">
        <f>$C673/I672</f>
        <v>1483.0212856837759</v>
      </c>
      <c r="J673" s="57">
        <v>14000</v>
      </c>
      <c r="K673" s="6">
        <v>3.15</v>
      </c>
      <c r="L673" s="217">
        <f t="shared" si="108"/>
        <v>4444.4444444444443</v>
      </c>
      <c r="M673" s="76">
        <f>$C673/M672</f>
        <v>1704.6658202934261</v>
      </c>
      <c r="N673" s="57">
        <v>14000</v>
      </c>
      <c r="O673" s="6">
        <v>2.9</v>
      </c>
      <c r="P673" s="194">
        <f t="shared" si="109"/>
        <v>4827.5862068965516</v>
      </c>
      <c r="Q673" s="76">
        <f>$C673/Q672</f>
        <v>1976.3661590206445</v>
      </c>
      <c r="R673" s="57">
        <v>14000</v>
      </c>
      <c r="S673" s="6">
        <v>2.65</v>
      </c>
      <c r="T673" s="201">
        <f t="shared" si="110"/>
        <v>5283.0188679245284</v>
      </c>
      <c r="U673" s="76">
        <f>$C673/U672</f>
        <v>2354.6219855141917</v>
      </c>
      <c r="V673" s="57">
        <v>14000</v>
      </c>
      <c r="W673" s="6">
        <v>2.5499999999999998</v>
      </c>
      <c r="X673" s="201">
        <f t="shared" si="111"/>
        <v>5490.1960784313733</v>
      </c>
      <c r="Y673" s="76">
        <f>$C673/Y672</f>
        <v>2698.5397418010093</v>
      </c>
      <c r="Z673" s="57">
        <v>14000</v>
      </c>
      <c r="AA673" s="6">
        <v>2.4</v>
      </c>
      <c r="AB673" s="209">
        <f t="shared" si="112"/>
        <v>5833.3333333333339</v>
      </c>
      <c r="AC673" s="76">
        <f>$C673/AC672</f>
        <v>3204.824466939479</v>
      </c>
      <c r="AF673" s="23"/>
      <c r="AG673" s="83"/>
      <c r="AH673" s="23"/>
      <c r="AI673" s="23"/>
      <c r="AJ673" s="23"/>
      <c r="AK673" s="23"/>
      <c r="AL673" s="22"/>
    </row>
    <row r="674" spans="1:38" x14ac:dyDescent="0.25">
      <c r="A674" s="257"/>
      <c r="B674" s="252"/>
      <c r="C674" s="13"/>
      <c r="D674" s="39">
        <f>IF(AND(D673&lt;F$5,C673&lt;F675),C673/F675*100,IF(AND(D673&lt;J$5,C673&lt;J675),C673/(F675-((D673-F$5)/(J$5-F$5))*(F675-J675))*100,IF(AND(D673&lt;N$5,C673&lt;N675),C673/(J675-((D673-J$5)/(N$5-J$5))*(J675-N675))*100,IF(AND(D673&lt;R$5,C673&lt;R675),C673/(N675-((D673-N$5)/(R$5-N$5))*(N675-R675))*100,IF(AND(D673&lt;V$5,C677&lt;V675),C673/(R675-((D673-R$5)/(V$5-R$5))*(R675-V675))*100,100)))))</f>
        <v>100</v>
      </c>
      <c r="E674" s="28" t="s">
        <v>23</v>
      </c>
      <c r="F674" s="5">
        <v>11200</v>
      </c>
      <c r="G674" s="91">
        <v>3.65</v>
      </c>
      <c r="H674" s="194">
        <f t="shared" si="113"/>
        <v>3068.4931506849316</v>
      </c>
      <c r="I674" s="192">
        <f>IF($C673&gt;F673,3,IF($C673&gt;F674,2,IF($C673&gt;F675,1,0)))</f>
        <v>1</v>
      </c>
      <c r="J674" s="57">
        <v>11200</v>
      </c>
      <c r="K674" s="6">
        <v>3.4</v>
      </c>
      <c r="L674" s="217">
        <f t="shared" si="108"/>
        <v>3294.1176470588234</v>
      </c>
      <c r="M674" s="192">
        <f>IF($C673&gt;J673,3,IF($C673&gt;J674,2,IF($C673&gt;J675,1,0)))</f>
        <v>1</v>
      </c>
      <c r="N674" s="57">
        <v>11200</v>
      </c>
      <c r="O674" s="6">
        <v>3.15</v>
      </c>
      <c r="P674" s="194">
        <f t="shared" si="109"/>
        <v>3555.5555555555557</v>
      </c>
      <c r="Q674" s="192">
        <f>IF($C673&gt;N673,3,IF($C673&gt;N674,2,IF($C673&gt;N675,1,0)))</f>
        <v>1</v>
      </c>
      <c r="R674" s="57">
        <v>11200</v>
      </c>
      <c r="S674" s="6">
        <v>2.9</v>
      </c>
      <c r="T674" s="201">
        <f t="shared" si="110"/>
        <v>3862.0689655172414</v>
      </c>
      <c r="U674" s="192">
        <f>IF($C673&gt;R673,3,IF($C673&gt;R674,2,IF($C673&gt;R675,1,0)))</f>
        <v>1</v>
      </c>
      <c r="V674" s="57">
        <v>11200</v>
      </c>
      <c r="W674" s="6">
        <v>2.75</v>
      </c>
      <c r="X674" s="201">
        <f t="shared" si="111"/>
        <v>4072.7272727272725</v>
      </c>
      <c r="Y674" s="192">
        <f>IF($C673&gt;V673,3,IF($C673&gt;V674,2,IF($C673&gt;V675,1,0)))</f>
        <v>1</v>
      </c>
      <c r="Z674" s="57">
        <v>11200</v>
      </c>
      <c r="AA674" s="6">
        <v>2.5499999999999998</v>
      </c>
      <c r="AB674" s="209">
        <f t="shared" si="112"/>
        <v>4392.1568627450979</v>
      </c>
      <c r="AC674" s="189">
        <f>IF($C673&gt;Z673,3,IF($C673&gt;Z674,2,IF($C673&gt;Z675,1,0)))</f>
        <v>1</v>
      </c>
      <c r="AF674" s="23"/>
      <c r="AG674" s="23"/>
      <c r="AH674" s="23"/>
      <c r="AI674" s="23"/>
      <c r="AJ674" s="23"/>
      <c r="AK674" s="23"/>
      <c r="AL674" s="22"/>
    </row>
    <row r="675" spans="1:38" ht="15.75" thickBot="1" x14ac:dyDescent="0.3">
      <c r="A675" s="257"/>
      <c r="B675" s="253"/>
      <c r="C675" s="14"/>
      <c r="D675" s="33">
        <f>C673/D672</f>
        <v>1947.8022946052968</v>
      </c>
      <c r="E675" s="29" t="s">
        <v>7</v>
      </c>
      <c r="F675" s="7">
        <v>5600</v>
      </c>
      <c r="G675" s="93">
        <v>4.2</v>
      </c>
      <c r="H675" s="195">
        <f t="shared" si="113"/>
        <v>1333.3333333333333</v>
      </c>
      <c r="I675" s="191">
        <f>IF(I674=1,($C673-F675)/(F674-F675),IF(I674=2,($C673-F674)/(F673-F674),IF(I674=3,($C673-F673)/(F672-F673),0)))</f>
        <v>9.7992916174734351E-2</v>
      </c>
      <c r="J675" s="58">
        <v>5100</v>
      </c>
      <c r="K675" s="8">
        <v>3.65</v>
      </c>
      <c r="L675" s="220">
        <f t="shared" si="108"/>
        <v>1397.2602739726028</v>
      </c>
      <c r="M675" s="191">
        <f>IF(M674=1,($C673-J675)/(J674-J675),IF(M674=2,($C673-J674)/(J673-J674),IF(M674=3,($C673-J673)/(J672-J673),0)))</f>
        <v>0.17192792304565777</v>
      </c>
      <c r="N675" s="58">
        <v>4700</v>
      </c>
      <c r="O675" s="8">
        <v>3.1</v>
      </c>
      <c r="P675" s="195">
        <f t="shared" si="109"/>
        <v>1516.1290322580644</v>
      </c>
      <c r="Q675" s="191">
        <f>IF(Q674=1,($C673-N675)/(N674-N675),IF(Q674=2,($C673-N674)/(N673-N674),IF(Q674=3,($C673-N673)/(N672-N673),0)))</f>
        <v>0.22288620470438653</v>
      </c>
      <c r="R675" s="58">
        <v>4200</v>
      </c>
      <c r="S675" s="8">
        <v>2.5</v>
      </c>
      <c r="T675" s="204">
        <f t="shared" si="110"/>
        <v>1680</v>
      </c>
      <c r="U675" s="191">
        <f>IF(U674=1,($C673-R675)/(R674-R675),IF(U674=2,($C673-R674)/(R673-R674),IF(U674=3,($C673-R673)/(R672-R673),0)))</f>
        <v>0.27839433293978749</v>
      </c>
      <c r="V675" s="58">
        <v>3700</v>
      </c>
      <c r="W675" s="8">
        <v>2.0499999999999998</v>
      </c>
      <c r="X675" s="204">
        <f t="shared" si="111"/>
        <v>1804.8780487804879</v>
      </c>
      <c r="Y675" s="191">
        <f>IF(Y674=1,($C673-V675)/(V674-V675),IF(Y674=2,($C673-V674)/(V673-V674),IF(Y674=3,($C673-V673)/(V672-V673),0)))</f>
        <v>0.32650137741046831</v>
      </c>
      <c r="Z675" s="58">
        <v>3200</v>
      </c>
      <c r="AA675" s="8">
        <v>1.55</v>
      </c>
      <c r="AB675" s="211">
        <f t="shared" si="112"/>
        <v>2064.516129032258</v>
      </c>
      <c r="AC675" s="191">
        <f>IF(AC674=1,($C673-Z675)/(Z674-Z675),IF(AC674=2,($C673-Z674)/(Z673-Z674),IF(AC674=3,($C673-Z673)/(Z672-Z673),0)))</f>
        <v>0.36859504132231402</v>
      </c>
      <c r="AG675" s="23"/>
      <c r="AL675" s="23"/>
    </row>
    <row r="676" spans="1:38" x14ac:dyDescent="0.25">
      <c r="A676" s="257"/>
      <c r="B676" s="251">
        <v>3</v>
      </c>
      <c r="C676" s="25"/>
      <c r="D676" s="31">
        <f>IF(D677&gt;V$5,(1-(D677-V$5)/(Z$5-V$5))*(Y676-AC676)+AC676,IF(D677&gt;R$5,(1-(D677-R$5)/(V$5-R$5))*(U676-Y676)+Y676,IF(D677&gt;N$5,(1-(D677-N$5)/(R$5-N$5))*(Q676-U676)+U676,IF(D677&gt;J$5,(1-(D677-J$5)/(N$5-J$5))*(M676-Q676)+Q676,IF(D677&gt;F$5,(1-(D677-F$5)/(J$5-F$5))*(I676-M676)+M676,I676)))))</f>
        <v>3.3515909724448969</v>
      </c>
      <c r="E676" s="27" t="s">
        <v>6</v>
      </c>
      <c r="F676" s="95">
        <f>(F$692-F$672)/5+F672</f>
        <v>16560</v>
      </c>
      <c r="G676" s="143">
        <f>(G$692-G$672)/5+G672</f>
        <v>3.54</v>
      </c>
      <c r="H676" s="193">
        <f t="shared" si="113"/>
        <v>4677.9661016949149</v>
      </c>
      <c r="I676" s="16">
        <f>IF(I678=0,G679,IF(I678=1,(G678-G679)*I679+G679,IF(I678=2,(G677-G678)*I679+G678,IF(I678=3,(G676-G677)*I679+G677,G676))))</f>
        <v>4.6237218482860465</v>
      </c>
      <c r="J676" s="147">
        <f>(J$692-J$672)/5+J672</f>
        <v>16360</v>
      </c>
      <c r="K676" s="143">
        <f>(K$692-K$672)/5+K672</f>
        <v>3.25</v>
      </c>
      <c r="L676" s="219">
        <f t="shared" si="108"/>
        <v>5033.8461538461543</v>
      </c>
      <c r="M676" s="16">
        <f>IF(M678=0,K679,IF(M678=1,(K678-K679)*M679+K679,IF(M678=2,(K677-K678)*M679+K678,IF(M678=3,(K676-K677)*M679+K677,K676))))</f>
        <v>3.790928041269674</v>
      </c>
      <c r="N676" s="147">
        <f>(N$692-N$672)/5+N672</f>
        <v>16080</v>
      </c>
      <c r="O676" s="143">
        <f>(O$692-O$672)/5+O672</f>
        <v>2.96</v>
      </c>
      <c r="P676" s="193">
        <f t="shared" si="109"/>
        <v>5432.4324324324325</v>
      </c>
      <c r="Q676" s="16">
        <f>IF(Q678=0,O679,IF(Q678=1,(O678-O679)*Q679+O679,IF(Q678=2,(O677-O678)*Q679+O678,IF(Q678=3,(O676-O677)*Q679+O677,O676))))</f>
        <v>3.222041445664241</v>
      </c>
      <c r="R676" s="147">
        <f>(R$692-R$672)/5+R672</f>
        <v>15860</v>
      </c>
      <c r="S676" s="143">
        <f>(S$692-S$672)/5+S672</f>
        <v>2.66</v>
      </c>
      <c r="T676" s="203">
        <f t="shared" si="110"/>
        <v>5962.4060150375935</v>
      </c>
      <c r="U676" s="16">
        <f>IF(U678=0,S679,IF(U678=1,(S678-S679)*U679+S679,IF(U678=2,(S677-S678)*U679+S678,IF(U678=3,(S676-S677)*U679+S677,S676))))</f>
        <v>2.6583287419651054</v>
      </c>
      <c r="V676" s="147">
        <f>(V$692-V$672)/5+V672</f>
        <v>15160</v>
      </c>
      <c r="W676" s="143">
        <f>(W$692-W$672)/5+W672</f>
        <v>2.54</v>
      </c>
      <c r="X676" s="203">
        <f t="shared" si="111"/>
        <v>5968.5039370078739</v>
      </c>
      <c r="Y676" s="16">
        <f>IF(Y678=0,W679,IF(Y678=1,(W678-W679)*Y679+W679,IF(Y678=2,(W677-W678)*Y679+W678,IF(Y678=3,(W676-W677)*Y679+W677,W676))))</f>
        <v>2.2954169797145005</v>
      </c>
      <c r="Z676" s="147">
        <f>(Z$692-Z$672)/5+Z672</f>
        <v>14360</v>
      </c>
      <c r="AA676" s="143">
        <f>(AA$692-AA$672)/5+AA672</f>
        <v>2.38</v>
      </c>
      <c r="AB676" s="207">
        <f t="shared" si="112"/>
        <v>6033.6134453781515</v>
      </c>
      <c r="AC676" s="67">
        <f>IF(AC678=0,AA679,IF(AC678=1,(AA678-AA679)*AC679+AA679,IF(AC678=2,(AA677-AA678)*AC679+AA678,IF(AC678=3,(AA676-AA677)*AC679+AA677,AA676))))</f>
        <v>1.9076879661358597</v>
      </c>
      <c r="AE676" s="23"/>
      <c r="AF676" s="23"/>
      <c r="AG676" s="23"/>
      <c r="AH676" s="23"/>
      <c r="AI676" s="23"/>
      <c r="AJ676" s="23"/>
      <c r="AK676" s="23"/>
      <c r="AL676" s="23"/>
    </row>
    <row r="677" spans="1:38" x14ac:dyDescent="0.25">
      <c r="A677" s="257"/>
      <c r="B677" s="252"/>
      <c r="C677" s="13">
        <f>C$1/(21-E$1)*(C$600-B676)</f>
        <v>5841.3223140495866</v>
      </c>
      <c r="D677" s="32">
        <f>(C677/P$1)^(1/1.3)*50+C$600+$C$2/2+$N$2/100*5</f>
        <v>38.861376522303324</v>
      </c>
      <c r="E677" s="28" t="s">
        <v>22</v>
      </c>
      <c r="F677" s="5">
        <v>14000</v>
      </c>
      <c r="G677" s="140">
        <f>(G$693-G$673)/5+G673</f>
        <v>3.7</v>
      </c>
      <c r="H677" s="194">
        <f t="shared" si="113"/>
        <v>3783.7837837837837</v>
      </c>
      <c r="I677" s="76">
        <f>$C677/I676</f>
        <v>1263.3377408320721</v>
      </c>
      <c r="J677" s="57">
        <v>14000</v>
      </c>
      <c r="K677" s="140">
        <f>(K$693-K$673)/5+K673</f>
        <v>3.41</v>
      </c>
      <c r="L677" s="217">
        <f t="shared" si="108"/>
        <v>4105.5718475073309</v>
      </c>
      <c r="M677" s="76">
        <f>$C677/M676</f>
        <v>1540.8686871548175</v>
      </c>
      <c r="N677" s="57">
        <v>14000</v>
      </c>
      <c r="O677" s="140">
        <f>(O$693-O$673)/5+O673</f>
        <v>3.12</v>
      </c>
      <c r="P677" s="194">
        <f t="shared" si="109"/>
        <v>4487.1794871794873</v>
      </c>
      <c r="Q677" s="76">
        <f>$C677/Q676</f>
        <v>1812.9258771360612</v>
      </c>
      <c r="R677" s="57">
        <v>14000</v>
      </c>
      <c r="S677" s="140">
        <f>(S$693-S$673)/5+S673</f>
        <v>2.82</v>
      </c>
      <c r="T677" s="201">
        <f t="shared" si="110"/>
        <v>4964.5390070921985</v>
      </c>
      <c r="U677" s="76">
        <f>$C677/U676</f>
        <v>2197.3664211791693</v>
      </c>
      <c r="V677" s="57">
        <v>14000</v>
      </c>
      <c r="W677" s="140">
        <f>(W$693-W$673)/5+W673</f>
        <v>2.67</v>
      </c>
      <c r="X677" s="201">
        <f t="shared" si="111"/>
        <v>5243.4456928838954</v>
      </c>
      <c r="Y677" s="76">
        <f>$C677/Y676</f>
        <v>2544.7761194029849</v>
      </c>
      <c r="Z677" s="57">
        <v>14000</v>
      </c>
      <c r="AA677" s="140">
        <f>(AA$693-AA$673)/5+AA673</f>
        <v>2.4699999999999998</v>
      </c>
      <c r="AB677" s="209">
        <f t="shared" si="112"/>
        <v>5668.0161943319845</v>
      </c>
      <c r="AC677" s="76">
        <f>$C677/AC676</f>
        <v>3061.9904396008469</v>
      </c>
      <c r="AG677" s="23"/>
      <c r="AL677" s="23"/>
    </row>
    <row r="678" spans="1:38" x14ac:dyDescent="0.25">
      <c r="A678" s="257"/>
      <c r="B678" s="252"/>
      <c r="C678" s="13"/>
      <c r="D678" s="39">
        <f>IF(AND(D677&lt;F$5,C677&lt;F679),C677/F679*100,IF(AND(D677&lt;J$5,C677&lt;J679),C677/(F679-((D677-F$5)/(J$5-F$5))*(F679-J679))*100,IF(AND(D677&lt;N$5,C677&lt;N679),C677/(J679-((D677-J$5)/(N$5-J$5))*(J679-N679))*100,IF(AND(D677&lt;R$5,C677&lt;R679),C677/(N679-((D677-N$5)/(R$5-N$5))*(N679-R679))*100,IF(AND(D677&lt;V$5,C681&lt;V679),C677/(R679-((D677-R$5)/(V$5-R$5))*(R679-V679))*100,100)))))</f>
        <v>100</v>
      </c>
      <c r="E678" s="28" t="s">
        <v>23</v>
      </c>
      <c r="F678" s="5">
        <v>11200</v>
      </c>
      <c r="G678" s="140">
        <f>(G$694-G$674)/5+G674</f>
        <v>3.9699999999999998</v>
      </c>
      <c r="H678" s="194">
        <f t="shared" si="113"/>
        <v>2821.1586901763226</v>
      </c>
      <c r="I678" s="190">
        <f>IF($C677&gt;F677,3,IF($C677&gt;F678,2,IF($C677&gt;F679,1,0)))</f>
        <v>1</v>
      </c>
      <c r="J678" s="57">
        <v>11200</v>
      </c>
      <c r="K678" s="140">
        <f>(K$694-K$674)/5+K674</f>
        <v>3.6799999999999997</v>
      </c>
      <c r="L678" s="217">
        <f t="shared" si="108"/>
        <v>3043.4782608695655</v>
      </c>
      <c r="M678" s="190">
        <f>IF($C677&gt;J677,3,IF($C677&gt;J678,2,IF($C677&gt;J679,1,0)))</f>
        <v>1</v>
      </c>
      <c r="N678" s="57">
        <v>11200</v>
      </c>
      <c r="O678" s="140">
        <f>(O$694-O$674)/5+O674</f>
        <v>3.3899999999999997</v>
      </c>
      <c r="P678" s="194">
        <f t="shared" si="109"/>
        <v>3303.8348082595871</v>
      </c>
      <c r="Q678" s="190">
        <f>IF($C677&gt;N677,3,IF($C677&gt;N678,2,IF($C677&gt;N679,1,0)))</f>
        <v>1</v>
      </c>
      <c r="R678" s="57">
        <v>11200</v>
      </c>
      <c r="S678" s="140">
        <f>(S$694-S$674)/5+S674</f>
        <v>3.09</v>
      </c>
      <c r="T678" s="201">
        <f t="shared" si="110"/>
        <v>3624.5954692556634</v>
      </c>
      <c r="U678" s="190">
        <f>IF($C677&gt;R677,3,IF($C677&gt;R678,2,IF($C677&gt;R679,1,0)))</f>
        <v>1</v>
      </c>
      <c r="V678" s="57">
        <v>11200</v>
      </c>
      <c r="W678" s="140">
        <f>(W$694-W$674)/5+W674</f>
        <v>2.88</v>
      </c>
      <c r="X678" s="201">
        <f t="shared" si="111"/>
        <v>3888.8888888888891</v>
      </c>
      <c r="Y678" s="190">
        <f>IF($C677&gt;V677,3,IF($C677&gt;V678,2,IF($C677&gt;V679,1,0)))</f>
        <v>1</v>
      </c>
      <c r="Z678" s="57">
        <v>11200</v>
      </c>
      <c r="AA678" s="140">
        <f>(AA$694-AA$674)/5+AA674</f>
        <v>2.6199999999999997</v>
      </c>
      <c r="AB678" s="209">
        <f t="shared" si="112"/>
        <v>4274.8091603053444</v>
      </c>
      <c r="AC678" s="189">
        <f>IF($C677&gt;Z677,3,IF($C677&gt;Z678,2,IF($C677&gt;Z679,1,0)))</f>
        <v>1</v>
      </c>
      <c r="AG678" s="83"/>
      <c r="AL678" s="23"/>
    </row>
    <row r="679" spans="1:38" ht="15.75" thickBot="1" x14ac:dyDescent="0.3">
      <c r="A679" s="257"/>
      <c r="B679" s="253"/>
      <c r="C679" s="14"/>
      <c r="D679" s="33">
        <f>C677/D676</f>
        <v>1742.8505930687886</v>
      </c>
      <c r="E679" s="29" t="s">
        <v>7</v>
      </c>
      <c r="F679" s="158">
        <f>(F$695-F$675)/5+F675</f>
        <v>5380</v>
      </c>
      <c r="G679" s="144">
        <f>(G$695-G$675)/5+G675</f>
        <v>4.68</v>
      </c>
      <c r="H679" s="195">
        <f t="shared" si="113"/>
        <v>1149.5726495726497</v>
      </c>
      <c r="I679" s="191">
        <f>IF(I678=1,($C677-F679)/(F678-F679),IF(I678=2,($C677-F678)/(F677-F678),IF(I678=3,($C677-F677)/(F676-F677),0)))</f>
        <v>7.9265002414018307E-2</v>
      </c>
      <c r="J679" s="148">
        <f>(J$695-J$675)/5+J675</f>
        <v>4920</v>
      </c>
      <c r="K679" s="144">
        <f>(K$695-K$675)/5+K675</f>
        <v>3.81</v>
      </c>
      <c r="L679" s="220">
        <f t="shared" si="108"/>
        <v>1291.3385826771653</v>
      </c>
      <c r="M679" s="191">
        <f>IF(M678=1,($C677-J679)/(J678-J679),IF(M678=2,($C677-J678)/(J677-J678),IF(M678=3,($C677-J677)/(J676-J677),0)))</f>
        <v>0.14670737484866028</v>
      </c>
      <c r="N679" s="148">
        <f>(N$695-N$675)/5+N675</f>
        <v>4500</v>
      </c>
      <c r="O679" s="144">
        <f>(O$695-O$675)/5+O675</f>
        <v>3.18</v>
      </c>
      <c r="P679" s="195">
        <f t="shared" si="109"/>
        <v>1415.0943396226414</v>
      </c>
      <c r="Q679" s="191">
        <f>IF(Q678=1,($C677-N679)/(N678-N679),IF(Q678=2,($C677-N678)/(N677-N678),IF(Q678=3,($C677-N677)/(N676-N677),0)))</f>
        <v>0.20019736030590846</v>
      </c>
      <c r="R679" s="148">
        <f>(R$695-R$675)/5+R675</f>
        <v>4000</v>
      </c>
      <c r="S679" s="144">
        <f>(S$695-S$675)/5+S675</f>
        <v>2.5099999999999998</v>
      </c>
      <c r="T679" s="204">
        <f t="shared" si="110"/>
        <v>1593.6254980079682</v>
      </c>
      <c r="U679" s="191">
        <f>IF(U678=1,($C677-R679)/(R678-R679),IF(U678=2,($C677-R678)/(R677-R678),IF(U678=3,($C677-R677)/(R676-R677),0)))</f>
        <v>0.25573921028466479</v>
      </c>
      <c r="V679" s="148">
        <f>(V$695-V$675)/5+V675</f>
        <v>3500</v>
      </c>
      <c r="W679" s="144">
        <f>(W$695-W$675)/5+W675</f>
        <v>2.04</v>
      </c>
      <c r="X679" s="204">
        <f t="shared" si="111"/>
        <v>1715.686274509804</v>
      </c>
      <c r="Y679" s="191">
        <f>IF(Y678=1,($C677-V679)/(V678-V679),IF(Y678=2,($C677-V678)/(V677-V678),IF(Y678=3,($C677-V677)/(V676-V677),0)))</f>
        <v>0.3040678329934528</v>
      </c>
      <c r="Z679" s="148">
        <f>(Z$695-Z$675)/5+Z675</f>
        <v>3000</v>
      </c>
      <c r="AA679" s="144">
        <f>(AA$695-AA$675)/5+AA675</f>
        <v>1.53</v>
      </c>
      <c r="AB679" s="211">
        <f t="shared" si="112"/>
        <v>1960.7843137254902</v>
      </c>
      <c r="AC679" s="191">
        <f>IF(AC678=1,($C677-Z679)/(Z678-Z679),IF(AC678=2,($C677-Z678)/(Z677-Z678),IF(AC678=3,($C677-Z677)/(Z676-Z677),0)))</f>
        <v>0.34650272122555936</v>
      </c>
      <c r="AL679" s="23"/>
    </row>
    <row r="680" spans="1:38" x14ac:dyDescent="0.25">
      <c r="A680" s="257"/>
      <c r="B680" s="251">
        <v>4</v>
      </c>
      <c r="C680" s="34"/>
      <c r="D680" s="31">
        <f>IF(D681&gt;V$5,(1-(D681-V$5)/(Z$5-V$5))*(Y680-AC680)+AC680,IF(D681&gt;R$5,(1-(D681-R$5)/(V$5-R$5))*(U680-Y680)+Y680,IF(D681&gt;N$5,(1-(D681-N$5)/(R$5-N$5))*(Q680-U680)+U680,IF(D681&gt;J$5,(1-(D681-J$5)/(N$5-J$5))*(M680-Q680)+Q680,IF(D681&gt;F$5,(1-(D681-F$5)/(J$5-F$5))*(I680-M680)+M680,I680)))))</f>
        <v>3.5607814073337938</v>
      </c>
      <c r="E680" s="27" t="s">
        <v>6</v>
      </c>
      <c r="F680" s="95">
        <f>(F$692-F$672)/5+F676</f>
        <v>16620</v>
      </c>
      <c r="G680" s="143">
        <f>(G$692-G$672)/5+G676</f>
        <v>3.83</v>
      </c>
      <c r="H680" s="193">
        <f t="shared" si="113"/>
        <v>4339.4255874673627</v>
      </c>
      <c r="I680" s="16">
        <f>IF(I682=0,G683,IF(I682=1,(G682-G683)*I683+G683,IF(I682=2,(G681-G682)*I683+G682,IF(I682=3,(G680-G681)*I683+G681,G680))))</f>
        <v>5.1061458048273209</v>
      </c>
      <c r="J680" s="147">
        <f>(J$692-J$672)/5+J676</f>
        <v>16420</v>
      </c>
      <c r="K680" s="143">
        <f>(K$692-K$672)/5+K676</f>
        <v>3.5</v>
      </c>
      <c r="L680" s="219">
        <f t="shared" si="108"/>
        <v>4691.4285714285716</v>
      </c>
      <c r="M680" s="16">
        <f>IF(M682=0,K683,IF(M682=1,(K682-K683)*M683+K683,IF(M682=2,(K681-K682)*M683+K682,IF(M682=3,(K680-K681)*M683+K681,K680))))</f>
        <v>3.9687710769388227</v>
      </c>
      <c r="N680" s="147">
        <f>(N$692-N$672)/5+N676</f>
        <v>16160</v>
      </c>
      <c r="O680" s="143">
        <f>(O$692-O$672)/5+O676</f>
        <v>3.17</v>
      </c>
      <c r="P680" s="193">
        <f t="shared" si="109"/>
        <v>5097.791798107256</v>
      </c>
      <c r="Q680" s="16">
        <f>IF(Q682=0,O683,IF(Q682=1,(O682-O683)*Q683+O683,IF(Q682=2,(O681-O682)*Q683+O682,IF(Q682=3,(O680-O681)*Q683+O681,O680))))</f>
        <v>3.326164810156905</v>
      </c>
      <c r="R680" s="147">
        <f>(R$692-R$672)/5+R676</f>
        <v>15920</v>
      </c>
      <c r="S680" s="143">
        <f>(S$692-S$672)/5+S676</f>
        <v>2.8200000000000003</v>
      </c>
      <c r="T680" s="203">
        <f t="shared" si="110"/>
        <v>5645.3900709219852</v>
      </c>
      <c r="U680" s="16">
        <f>IF(U682=0,S683,IF(U682=1,(S682-S683)*U683+S683,IF(U682=2,(S681-S682)*U683+S682,IF(U682=3,(S680-S681)*U683+S681,S680))))</f>
        <v>2.6980746035291485</v>
      </c>
      <c r="V680" s="147">
        <f>(V$692-V$672)/5+V676</f>
        <v>15220</v>
      </c>
      <c r="W680" s="143">
        <f>(W$692-W$672)/5+W676</f>
        <v>2.63</v>
      </c>
      <c r="X680" s="203">
        <f t="shared" si="111"/>
        <v>5787.0722433460078</v>
      </c>
      <c r="Y680" s="16">
        <f>IF(Y682=0,W683,IF(Y682=1,(W682-W683)*Y683+W683,IF(Y682=2,(W681-W682)*Y683+W682,IF(Y682=3,(W680-W681)*Y683+W681,W680))))</f>
        <v>2.3071147609582594</v>
      </c>
      <c r="Z680" s="147">
        <f>(Z$692-Z$672)/5+Z676</f>
        <v>14420</v>
      </c>
      <c r="AA680" s="143">
        <f>(AA$692-AA$672)/5+AA676</f>
        <v>2.4099999999999997</v>
      </c>
      <c r="AB680" s="207">
        <f t="shared" si="112"/>
        <v>5983.4024896265564</v>
      </c>
      <c r="AC680" s="67">
        <f>IF(AC682=0,AA683,IF(AC682=1,(AA682-AA683)*AC683+AA683,IF(AC682=2,(AA681-AA682)*AC683+AA682,IF(AC682=3,(AA680-AA681)*AC683+AA681,AA680))))</f>
        <v>1.8940456513183785</v>
      </c>
      <c r="AE680" s="23"/>
      <c r="AF680" s="23"/>
      <c r="AG680" s="23"/>
      <c r="AH680" s="23"/>
      <c r="AI680" s="23"/>
      <c r="AJ680" s="23"/>
      <c r="AK680" s="23"/>
      <c r="AL680" s="23"/>
    </row>
    <row r="681" spans="1:38" x14ac:dyDescent="0.25">
      <c r="A681" s="257"/>
      <c r="B681" s="252"/>
      <c r="C681" s="13">
        <f>C$1/(21-E$1)*(C$600-B680)</f>
        <v>5533.8842975206617</v>
      </c>
      <c r="D681" s="32">
        <f>(C681/P$1)^(1/1.3)*50+C$600+$C$2/2+$N$2/100*5</f>
        <v>38.174491836565679</v>
      </c>
      <c r="E681" s="28" t="s">
        <v>22</v>
      </c>
      <c r="F681" s="5">
        <v>14000</v>
      </c>
      <c r="G681" s="140">
        <f>(G$693-G$673)/5+G677</f>
        <v>4</v>
      </c>
      <c r="H681" s="194">
        <f t="shared" si="113"/>
        <v>3500</v>
      </c>
      <c r="I681" s="76">
        <f>$C681/I680</f>
        <v>1083.7693456166016</v>
      </c>
      <c r="J681" s="57">
        <v>14000</v>
      </c>
      <c r="K681" s="140">
        <f>(K$693-K$673)/5+K677</f>
        <v>3.6700000000000004</v>
      </c>
      <c r="L681" s="217">
        <f t="shared" si="108"/>
        <v>3814.7138964577653</v>
      </c>
      <c r="M681" s="76">
        <f>$C681/M680</f>
        <v>1394.3571423598048</v>
      </c>
      <c r="N681" s="57">
        <v>14000</v>
      </c>
      <c r="O681" s="140">
        <f>(O$693-O$673)/5+O677</f>
        <v>3.3400000000000003</v>
      </c>
      <c r="P681" s="194">
        <f t="shared" si="109"/>
        <v>4191.6167664670656</v>
      </c>
      <c r="Q681" s="76">
        <f>$C681/Q680</f>
        <v>1663.7432639002673</v>
      </c>
      <c r="R681" s="57">
        <v>14000</v>
      </c>
      <c r="S681" s="140">
        <f>(S$693-S$673)/5+S677</f>
        <v>2.9899999999999998</v>
      </c>
      <c r="T681" s="201">
        <f t="shared" si="110"/>
        <v>4682.2742474916395</v>
      </c>
      <c r="U681" s="76">
        <f>$C681/U680</f>
        <v>2051.0494002953824</v>
      </c>
      <c r="V681" s="57">
        <v>14000</v>
      </c>
      <c r="W681" s="140">
        <f>(W$693-W$673)/5+W677</f>
        <v>2.79</v>
      </c>
      <c r="X681" s="201">
        <f t="shared" si="111"/>
        <v>5017.9211469534048</v>
      </c>
      <c r="Y681" s="76">
        <f>$C681/Y680</f>
        <v>2398.6168313630678</v>
      </c>
      <c r="Z681" s="57">
        <v>14000</v>
      </c>
      <c r="AA681" s="140">
        <f>(AA$693-AA$673)/5+AA677</f>
        <v>2.5399999999999996</v>
      </c>
      <c r="AB681" s="209">
        <f t="shared" si="112"/>
        <v>5511.8110236220482</v>
      </c>
      <c r="AC681" s="76">
        <f>$C681/AC680</f>
        <v>2921.7269888234846</v>
      </c>
      <c r="AE681" s="23"/>
      <c r="AL681" s="23"/>
    </row>
    <row r="682" spans="1:38" x14ac:dyDescent="0.25">
      <c r="A682" s="257"/>
      <c r="B682" s="252"/>
      <c r="C682" s="13"/>
      <c r="D682" s="39">
        <f>IF(AND(D681&lt;F$5,C681&lt;F683),C681/F683*100,IF(AND(D681&lt;J$5,C681&lt;J683),C681/(F683-((D681-F$5)/(J$5-F$5))*(F683-J683))*100,IF(AND(D681&lt;N$5,C681&lt;N683),C681/(J683-((D681-J$5)/(N$5-J$5))*(J683-N683))*100,IF(AND(D681&lt;R$5,C681&lt;R683),C681/(N683-((D681-N$5)/(R$5-N$5))*(N683-R683))*100,IF(AND(D681&lt;V$5,C685&lt;V683),C681/(R683-((D681-R$5)/(V$5-R$5))*(R683-V683))*100,100)))))</f>
        <v>100</v>
      </c>
      <c r="E682" s="28" t="s">
        <v>23</v>
      </c>
      <c r="F682" s="5">
        <v>11200</v>
      </c>
      <c r="G682" s="140">
        <f>(G$694-G$674)/5+G678</f>
        <v>4.29</v>
      </c>
      <c r="H682" s="194">
        <f t="shared" si="113"/>
        <v>2610.7226107226106</v>
      </c>
      <c r="I682" s="190">
        <f>IF($C681&gt;F681,3,IF($C681&gt;F682,2,IF($C681&gt;F683,1,0)))</f>
        <v>1</v>
      </c>
      <c r="J682" s="57">
        <v>11200</v>
      </c>
      <c r="K682" s="140">
        <f>(K$694-K$674)/5+K678</f>
        <v>3.9599999999999995</v>
      </c>
      <c r="L682" s="217">
        <f t="shared" si="108"/>
        <v>2828.2828282828286</v>
      </c>
      <c r="M682" s="190">
        <f>IF($C681&gt;J681,3,IF($C681&gt;J682,2,IF($C681&gt;J683,1,0)))</f>
        <v>1</v>
      </c>
      <c r="N682" s="57">
        <v>11200</v>
      </c>
      <c r="O682" s="140">
        <f>(O$694-O$674)/5+O678</f>
        <v>3.6299999999999994</v>
      </c>
      <c r="P682" s="194">
        <f t="shared" si="109"/>
        <v>3085.3994490358132</v>
      </c>
      <c r="Q682" s="190">
        <f>IF($C681&gt;N681,3,IF($C681&gt;N682,2,IF($C681&gt;N683,1,0)))</f>
        <v>1</v>
      </c>
      <c r="R682" s="57">
        <v>11200</v>
      </c>
      <c r="S682" s="140">
        <f>(S$694-S$674)/5+S678</f>
        <v>3.28</v>
      </c>
      <c r="T682" s="201">
        <f t="shared" si="110"/>
        <v>3414.6341463414637</v>
      </c>
      <c r="U682" s="190">
        <f>IF($C681&gt;R681,3,IF($C681&gt;R682,2,IF($C681&gt;R683,1,0)))</f>
        <v>1</v>
      </c>
      <c r="V682" s="57">
        <v>11200</v>
      </c>
      <c r="W682" s="140">
        <f>(W$694-W$674)/5+W678</f>
        <v>3.01</v>
      </c>
      <c r="X682" s="201">
        <f t="shared" si="111"/>
        <v>3720.9302325581398</v>
      </c>
      <c r="Y682" s="190">
        <f>IF($C681&gt;V681,3,IF($C681&gt;V682,2,IF($C681&gt;V683,1,0)))</f>
        <v>1</v>
      </c>
      <c r="Z682" s="57">
        <v>11200</v>
      </c>
      <c r="AA682" s="140">
        <f>(AA$694-AA$674)/5+AA678</f>
        <v>2.6899999999999995</v>
      </c>
      <c r="AB682" s="209">
        <f t="shared" si="112"/>
        <v>4163.5687732342012</v>
      </c>
      <c r="AC682" s="189">
        <f>IF($C681&gt;Z681,3,IF($C681&gt;Z682,2,IF($C681&gt;Z683,1,0)))</f>
        <v>1</v>
      </c>
      <c r="AL682" s="23"/>
    </row>
    <row r="683" spans="1:38" ht="15.75" thickBot="1" x14ac:dyDescent="0.3">
      <c r="A683" s="257"/>
      <c r="B683" s="253"/>
      <c r="C683" s="35"/>
      <c r="D683" s="33">
        <f>C681/D680</f>
        <v>1554.1207573492325</v>
      </c>
      <c r="E683" s="29" t="s">
        <v>7</v>
      </c>
      <c r="F683" s="158">
        <f>(F$695-F$675)/5+F679</f>
        <v>5160</v>
      </c>
      <c r="G683" s="144">
        <f>(G$695-G$675)/5+G679</f>
        <v>5.1599999999999993</v>
      </c>
      <c r="H683" s="195">
        <f t="shared" si="113"/>
        <v>1000.0000000000001</v>
      </c>
      <c r="I683" s="191">
        <f>IF(I682=1,($C681-F683)/(F682-F683),IF(I682=2,($C681-F682)/(F681-F682),IF(I682=3,($C681-F681)/(F680-F681),0)))</f>
        <v>6.190137376169895E-2</v>
      </c>
      <c r="J683" s="148">
        <f>(J$695-J$675)/5+J679</f>
        <v>4740</v>
      </c>
      <c r="K683" s="144">
        <f>(K$695-K$675)/5+K679</f>
        <v>3.97</v>
      </c>
      <c r="L683" s="220">
        <f t="shared" si="108"/>
        <v>1193.9546599496221</v>
      </c>
      <c r="M683" s="191">
        <f>IF(M682=1,($C681-J683)/(J682-J683),IF(M682=2,($C681-J682)/(J681-J682),IF(M682=3,($C681-J681)/(J680-J681),0)))</f>
        <v>0.12289230611774948</v>
      </c>
      <c r="N683" s="148">
        <f>(N$695-N$675)/5+N679</f>
        <v>4300</v>
      </c>
      <c r="O683" s="144">
        <f>(O$695-O$675)/5+O679</f>
        <v>3.2600000000000002</v>
      </c>
      <c r="P683" s="195">
        <f t="shared" si="109"/>
        <v>1319.0184049079753</v>
      </c>
      <c r="Q683" s="191">
        <f>IF(Q682=1,($C681-N683)/(N682-N683),IF(Q682=2,($C681-N682)/(N681-N682),IF(Q682=3,($C681-N681)/(N680-N681),0)))</f>
        <v>0.1788238112348785</v>
      </c>
      <c r="R683" s="148">
        <f>(R$695-R$675)/5+R679</f>
        <v>3800</v>
      </c>
      <c r="S683" s="144">
        <f>(S$695-S$675)/5+S679</f>
        <v>2.5199999999999996</v>
      </c>
      <c r="T683" s="204">
        <f t="shared" si="110"/>
        <v>1507.9365079365082</v>
      </c>
      <c r="U683" s="191">
        <f>IF(U682=1,($C681-R683)/(R682-R683),IF(U682=2,($C681-R682)/(R681-R682),IF(U682=3,($C681-R681)/(R680-R681),0)))</f>
        <v>0.23430868885414347</v>
      </c>
      <c r="V683" s="148">
        <f>(V$695-V$675)/5+V679</f>
        <v>3300</v>
      </c>
      <c r="W683" s="144">
        <f>(W$695-W$675)/5+W679</f>
        <v>2.0300000000000002</v>
      </c>
      <c r="X683" s="204">
        <f t="shared" si="111"/>
        <v>1625.6157635467978</v>
      </c>
      <c r="Y683" s="191">
        <f>IF(Y682=1,($C681-V683)/(V682-V683),IF(Y682=2,($C681-V682)/(V681-V682),IF(Y682=3,($C681-V681)/(V680-V681),0)))</f>
        <v>0.28277016424312174</v>
      </c>
      <c r="Z683" s="148">
        <f>(Z$695-Z$675)/5+Z679</f>
        <v>2800</v>
      </c>
      <c r="AA683" s="144">
        <f>(AA$695-AA$675)/5+AA679</f>
        <v>1.51</v>
      </c>
      <c r="AB683" s="211">
        <f t="shared" si="112"/>
        <v>1854.3046357615895</v>
      </c>
      <c r="AC683" s="191">
        <f>IF(AC682=1,($C681-Z683)/(Z682-Z683),IF(AC682=2,($C681-Z682)/(Z681-Z682),IF(AC682=3,($C681-Z681)/(Z680-Z681),0)))</f>
        <v>0.32546241637150736</v>
      </c>
      <c r="AL683" s="23"/>
    </row>
    <row r="684" spans="1:38" x14ac:dyDescent="0.25">
      <c r="A684" s="257"/>
      <c r="B684" s="251">
        <v>5</v>
      </c>
      <c r="C684" s="34"/>
      <c r="D684" s="31">
        <f>IF(D685&gt;V$5,(1-(D685-V$5)/(Z$5-V$5))*(Y684-AC684)+AC684,IF(D685&gt;R$5,(1-(D685-R$5)/(V$5-R$5))*(U684-Y684)+Y684,IF(D685&gt;N$5,(1-(D685-N$5)/(R$5-N$5))*(Q684-U684)+U684,IF(D685&gt;J$5,(1-(D685-J$5)/(N$5-J$5))*(M684-Q684)+Q684,IF(D685&gt;F$5,(1-(D685-F$5)/(J$5-F$5))*(I684-M684)+M684,I684)))))</f>
        <v>3.7856122936675529</v>
      </c>
      <c r="E684" s="27" t="s">
        <v>6</v>
      </c>
      <c r="F684" s="95">
        <f>(F$692-F$672)/5+F680</f>
        <v>16680</v>
      </c>
      <c r="G684" s="143">
        <f>(G$692-G$672)/5+G680</f>
        <v>4.12</v>
      </c>
      <c r="H684" s="193">
        <f t="shared" si="113"/>
        <v>4048.5436893203882</v>
      </c>
      <c r="I684" s="16">
        <f>IF(I686=0,G687,IF(I686=1,(G686-G687)*I687+G687,IF(I686=2,(G685-G686)*I687+G686,IF(I686=3,(G684-G685)*I687+G685,G684))))</f>
        <v>5.5928690623927322</v>
      </c>
      <c r="J684" s="147">
        <f>(J$692-J$672)/5+J680</f>
        <v>16480</v>
      </c>
      <c r="K684" s="143">
        <f>(K$692-K$672)/5+K680</f>
        <v>3.75</v>
      </c>
      <c r="L684" s="219">
        <f t="shared" si="108"/>
        <v>4394.666666666667</v>
      </c>
      <c r="M684" s="16">
        <f>IF(M686=0,K687,IF(M686=1,(K686-K687)*M687+K687,IF(M686=2,(K685-K686)*M687+K686,IF(M686=3,(K684-K685)*M687+K685,K684))))</f>
        <v>4.1410405257393208</v>
      </c>
      <c r="N684" s="147">
        <f>(N$692-N$672)/5+N680</f>
        <v>16240</v>
      </c>
      <c r="O684" s="143">
        <f>(O$692-O$672)/5+O680</f>
        <v>3.38</v>
      </c>
      <c r="P684" s="193">
        <f t="shared" si="109"/>
        <v>4804.7337278106506</v>
      </c>
      <c r="Q684" s="16">
        <f>IF(Q686=0,O687,IF(Q686=1,(O686-O687)*Q687+O687,IF(Q686=2,(O685-O686)*Q687+O686,IF(Q686=3,(O684-O685)*Q687+O685,O684))))</f>
        <v>3.4240868350599465</v>
      </c>
      <c r="R684" s="147">
        <f>(R$692-R$672)/5+R680</f>
        <v>15980</v>
      </c>
      <c r="S684" s="143">
        <f>(S$692-S$672)/5+S680</f>
        <v>2.9800000000000004</v>
      </c>
      <c r="T684" s="203">
        <f t="shared" si="110"/>
        <v>5362.4161073825499</v>
      </c>
      <c r="U684" s="16">
        <f>IF(U686=0,S687,IF(U686=1,(S686-S687)*U687+S687,IF(U686=2,(S685-S686)*U687+S686,IF(U686=3,(S684-S685)*U687+S685,S684))))</f>
        <v>2.7311657242279246</v>
      </c>
      <c r="V684" s="147">
        <f>(V$692-V$672)/5+V680</f>
        <v>15280</v>
      </c>
      <c r="W684" s="143">
        <f>(W$692-W$672)/5+W680</f>
        <v>2.7199999999999998</v>
      </c>
      <c r="X684" s="203">
        <f t="shared" si="111"/>
        <v>5617.6470588235297</v>
      </c>
      <c r="Y684" s="16">
        <f>IF(Y686=0,W687,IF(Y686=1,(W686-W687)*Y687+W687,IF(Y686=2,(W685-W686)*Y687+W686,IF(Y686=3,(W684-W685)*Y687+W685,W684))))</f>
        <v>2.3140271400877466</v>
      </c>
      <c r="Z684" s="147">
        <f>(Z$692-Z$672)/5+Z680</f>
        <v>14480</v>
      </c>
      <c r="AA684" s="143">
        <f>(AA$692-AA$672)/5+AA680</f>
        <v>2.4399999999999995</v>
      </c>
      <c r="AB684" s="207">
        <f t="shared" si="112"/>
        <v>5934.426229508198</v>
      </c>
      <c r="AC684" s="67">
        <f>IF(AC686=0,AA687,IF(AC686=1,(AA686-AA687)*AC687+AA687,IF(AC686=2,(AA685-AA686)*AC687+AA686,IF(AC686=3,(AA684-AA685)*AC687+AA685,AA684))))</f>
        <v>1.8778589275418027</v>
      </c>
      <c r="AE684" s="23"/>
      <c r="AF684" s="23"/>
      <c r="AG684" s="23"/>
      <c r="AH684" s="23"/>
      <c r="AI684" s="23"/>
      <c r="AJ684" s="23"/>
      <c r="AK684" s="23"/>
      <c r="AL684" s="23"/>
    </row>
    <row r="685" spans="1:38" x14ac:dyDescent="0.25">
      <c r="A685" s="257"/>
      <c r="B685" s="252"/>
      <c r="C685" s="13">
        <f>C$1/(21-E$1)*(C$600-B684)</f>
        <v>5226.4462809917359</v>
      </c>
      <c r="D685" s="32">
        <f>(C685/P$1)^(1/1.3)*50+C$600+$C$2/2+$N$2/100*5</f>
        <v>37.478739120060666</v>
      </c>
      <c r="E685" s="28" t="s">
        <v>22</v>
      </c>
      <c r="F685" s="5">
        <v>14000</v>
      </c>
      <c r="G685" s="140">
        <f>(G$693-G$673)/5+G681</f>
        <v>4.3</v>
      </c>
      <c r="H685" s="194">
        <f t="shared" si="113"/>
        <v>3255.8139534883721</v>
      </c>
      <c r="I685" s="76">
        <f>$C685/I684</f>
        <v>934.48393350295351</v>
      </c>
      <c r="J685" s="57">
        <v>14000</v>
      </c>
      <c r="K685" s="140">
        <f>(K$693-K$673)/5+K681</f>
        <v>3.9300000000000006</v>
      </c>
      <c r="L685" s="217">
        <f t="shared" si="108"/>
        <v>3562.3409669211192</v>
      </c>
      <c r="M685" s="76">
        <f>$C685/M684</f>
        <v>1262.1094260019665</v>
      </c>
      <c r="N685" s="57">
        <v>14000</v>
      </c>
      <c r="O685" s="140">
        <f>(O$693-O$673)/5+O681</f>
        <v>3.5600000000000005</v>
      </c>
      <c r="P685" s="194">
        <f t="shared" si="109"/>
        <v>3932.5842696629206</v>
      </c>
      <c r="Q685" s="76">
        <f>$C685/Q684</f>
        <v>1526.3766758123804</v>
      </c>
      <c r="R685" s="57">
        <v>14000</v>
      </c>
      <c r="S685" s="140">
        <f>(S$693-S$673)/5+S681</f>
        <v>3.1599999999999997</v>
      </c>
      <c r="T685" s="201">
        <f t="shared" si="110"/>
        <v>4430.3797468354433</v>
      </c>
      <c r="U685" s="76">
        <f>$C685/U684</f>
        <v>1913.6320563151487</v>
      </c>
      <c r="V685" s="57">
        <v>14000</v>
      </c>
      <c r="W685" s="140">
        <f>(W$693-W$673)/5+W681</f>
        <v>2.91</v>
      </c>
      <c r="X685" s="201">
        <f t="shared" si="111"/>
        <v>4810.9965635738827</v>
      </c>
      <c r="Y685" s="76">
        <f>$C685/Y684</f>
        <v>2258.5933373251414</v>
      </c>
      <c r="Z685" s="57">
        <v>14000</v>
      </c>
      <c r="AA685" s="140">
        <f>(AA$693-AA$673)/5+AA681</f>
        <v>2.6099999999999994</v>
      </c>
      <c r="AB685" s="209">
        <f t="shared" si="112"/>
        <v>5363.9846743295029</v>
      </c>
      <c r="AC685" s="76">
        <f>$C685/AC684</f>
        <v>2783.1943094007474</v>
      </c>
      <c r="AG685" s="23"/>
      <c r="AL685" s="23"/>
    </row>
    <row r="686" spans="1:38" x14ac:dyDescent="0.25">
      <c r="A686" s="257"/>
      <c r="B686" s="252"/>
      <c r="C686" s="13"/>
      <c r="D686" s="39">
        <f>IF(AND(D685&lt;F$5,C685&lt;F687),C685/F687*100,IF(AND(D685&lt;J$5,C685&lt;J687),C685/(F687-((D685-F$5)/(J$5-F$5))*(F687-J687))*100,IF(AND(D685&lt;N$5,C685&lt;N687),C685/(J687-((D685-J$5)/(N$5-J$5))*(J687-N687))*100,IF(AND(D685&lt;R$5,C685&lt;R687),C685/(N687-((D685-N$5)/(R$5-N$5))*(N687-R687))*100,IF(AND(D685&lt;V$5,C689&lt;V687),C685/(R687-((D685-R$5)/(V$5-R$5))*(R687-V687))*100,100)))))</f>
        <v>100</v>
      </c>
      <c r="E686" s="28" t="s">
        <v>23</v>
      </c>
      <c r="F686" s="5">
        <v>11200</v>
      </c>
      <c r="G686" s="140">
        <f>(G$694-G$674)/5+G682</f>
        <v>4.6100000000000003</v>
      </c>
      <c r="H686" s="194">
        <f t="shared" si="113"/>
        <v>2429.5010845986985</v>
      </c>
      <c r="I686" s="190">
        <f>IF($C685&gt;F685,3,IF($C685&gt;F686,2,IF($C685&gt;F687,1,0)))</f>
        <v>1</v>
      </c>
      <c r="J686" s="57">
        <v>11200</v>
      </c>
      <c r="K686" s="140">
        <f>(K$694-K$674)/5+K682</f>
        <v>4.2399999999999993</v>
      </c>
      <c r="L686" s="217">
        <f t="shared" si="108"/>
        <v>2641.5094339622647</v>
      </c>
      <c r="M686" s="190">
        <f>IF($C685&gt;J685,3,IF($C685&gt;J686,2,IF($C685&gt;J687,1,0)))</f>
        <v>1</v>
      </c>
      <c r="N686" s="57">
        <v>11200</v>
      </c>
      <c r="O686" s="140">
        <f>(O$694-O$674)/5+O682</f>
        <v>3.8699999999999992</v>
      </c>
      <c r="P686" s="194">
        <f t="shared" si="109"/>
        <v>2894.0568475452201</v>
      </c>
      <c r="Q686" s="190">
        <f>IF($C685&gt;N685,3,IF($C685&gt;N686,2,IF($C685&gt;N687,1,0)))</f>
        <v>1</v>
      </c>
      <c r="R686" s="57">
        <v>11200</v>
      </c>
      <c r="S686" s="140">
        <f>(S$694-S$674)/5+S682</f>
        <v>3.4699999999999998</v>
      </c>
      <c r="T686" s="201">
        <f t="shared" si="110"/>
        <v>3227.6657060518733</v>
      </c>
      <c r="U686" s="190">
        <f>IF($C685&gt;R685,3,IF($C685&gt;R686,2,IF($C685&gt;R687,1,0)))</f>
        <v>1</v>
      </c>
      <c r="V686" s="57">
        <v>11200</v>
      </c>
      <c r="W686" s="140">
        <f>(W$694-W$674)/5+W682</f>
        <v>3.1399999999999997</v>
      </c>
      <c r="X686" s="201">
        <f t="shared" si="111"/>
        <v>3566.8789808917199</v>
      </c>
      <c r="Y686" s="190">
        <f>IF($C685&gt;V685,3,IF($C685&gt;V686,2,IF($C685&gt;V687,1,0)))</f>
        <v>1</v>
      </c>
      <c r="Z686" s="57">
        <v>11200</v>
      </c>
      <c r="AA686" s="140">
        <f>(AA$694-AA$674)/5+AA682</f>
        <v>2.7599999999999993</v>
      </c>
      <c r="AB686" s="209">
        <f t="shared" si="112"/>
        <v>4057.9710144927544</v>
      </c>
      <c r="AC686" s="189">
        <f>IF($C685&gt;Z685,3,IF($C685&gt;Z686,2,IF($C685&gt;Z687,1,0)))</f>
        <v>1</v>
      </c>
      <c r="AG686" s="23"/>
      <c r="AL686" s="23"/>
    </row>
    <row r="687" spans="1:38" ht="15.75" thickBot="1" x14ac:dyDescent="0.3">
      <c r="A687" s="257"/>
      <c r="B687" s="253"/>
      <c r="C687" s="35"/>
      <c r="D687" s="33">
        <f>C685/D684</f>
        <v>1380.60791109918</v>
      </c>
      <c r="E687" s="29" t="s">
        <v>7</v>
      </c>
      <c r="F687" s="158">
        <f>(F$695-F$675)/5+F683</f>
        <v>4940</v>
      </c>
      <c r="G687" s="144">
        <f>(G$695-G$675)/5+G683</f>
        <v>5.6399999999999988</v>
      </c>
      <c r="H687" s="195">
        <f t="shared" si="113"/>
        <v>875.88652482269526</v>
      </c>
      <c r="I687" s="191">
        <f>IF(I686=1,($C685-F687)/(F686-F687),IF(I686=2,($C685-F686)/(F685-F686),IF(I686=3,($C685-F685)/(F684-F685),0)))</f>
        <v>4.5758191851714994E-2</v>
      </c>
      <c r="J687" s="148">
        <f>(J$695-J$675)/5+J683</f>
        <v>4560</v>
      </c>
      <c r="K687" s="144">
        <f>(K$695-K$675)/5+K683</f>
        <v>4.13</v>
      </c>
      <c r="L687" s="220">
        <f t="shared" si="108"/>
        <v>1104.1162227602906</v>
      </c>
      <c r="M687" s="191">
        <f>IF(M686=1,($C685-J687)/(J686-J687),IF(M686=2,($C685-J686)/(J685-J686),IF(M686=3,($C685-J685)/(J684-J685),0)))</f>
        <v>0.10036841581200842</v>
      </c>
      <c r="N687" s="148">
        <f>(N$695-N$675)/5+N683</f>
        <v>4100</v>
      </c>
      <c r="O687" s="144">
        <f>(O$695-O$675)/5+O683</f>
        <v>3.3400000000000003</v>
      </c>
      <c r="P687" s="195">
        <f t="shared" si="109"/>
        <v>1227.5449101796405</v>
      </c>
      <c r="Q687" s="191">
        <f>IF(Q686=1,($C685-N687)/(N686-N687),IF(Q686=2,($C685-N686)/(N685-N686),IF(Q686=3,($C685-N685)/(N684-N685),0)))</f>
        <v>0.15865440577348391</v>
      </c>
      <c r="R687" s="148">
        <f>(R$695-R$675)/5+R683</f>
        <v>3600</v>
      </c>
      <c r="S687" s="144">
        <f>(S$695-S$675)/5+S683</f>
        <v>2.5299999999999994</v>
      </c>
      <c r="T687" s="204">
        <f t="shared" si="110"/>
        <v>1422.9249011857712</v>
      </c>
      <c r="U687" s="191">
        <f>IF(U686=1,($C685-R687)/(R686-R687),IF(U686=2,($C685-R686)/(R685-R686),IF(U686=3,($C685-R685)/(R684-R685),0)))</f>
        <v>0.21400608960417578</v>
      </c>
      <c r="V687" s="148">
        <f>(V$695-V$675)/5+V683</f>
        <v>3100</v>
      </c>
      <c r="W687" s="144">
        <f>(W$695-W$675)/5+W683</f>
        <v>2.0200000000000005</v>
      </c>
      <c r="X687" s="204">
        <f t="shared" si="111"/>
        <v>1534.6534653465344</v>
      </c>
      <c r="Y687" s="191">
        <f>IF(Y686=1,($C685-V687)/(V686-V687),IF(Y686=2,($C685-V686)/(V685-V686),IF(Y686=3,($C685-V685)/(V684-V685),0)))</f>
        <v>0.26252423222120197</v>
      </c>
      <c r="Z687" s="148">
        <f>(Z$695-Z$675)/5+Z683</f>
        <v>2600</v>
      </c>
      <c r="AA687" s="144">
        <f>(AA$695-AA$675)/5+AA683</f>
        <v>1.49</v>
      </c>
      <c r="AB687" s="211">
        <f t="shared" si="112"/>
        <v>1744.9664429530201</v>
      </c>
      <c r="AC687" s="191">
        <f>IF(AC686=1,($C685-Z687)/(Z686-Z687),IF(AC686=2,($C685-Z686)/(Z685-Z686),IF(AC686=3,($C685-Z685)/(Z684-Z685),0)))</f>
        <v>0.30540073034787624</v>
      </c>
      <c r="AG687" s="23"/>
      <c r="AL687" s="23"/>
    </row>
    <row r="688" spans="1:38" x14ac:dyDescent="0.25">
      <c r="A688" s="257"/>
      <c r="B688" s="251">
        <v>6</v>
      </c>
      <c r="C688" s="34"/>
      <c r="D688" s="31">
        <f>IF(D689&gt;V$5,(1-(D689-V$5)/(Z$5-V$5))*(Y688-AC688)+AC688,IF(D689&gt;R$5,(1-(D689-R$5)/(V$5-R$5))*(U688-Y688)+Y688,IF(D689&gt;N$5,(1-(D689-N$5)/(R$5-N$5))*(Q688-U688)+U688,IF(D689&gt;J$5,(1-(D689-J$5)/(N$5-J$5))*(M688-Q688)+Q688,IF(D689&gt;F$5,(1-(D689-F$5)/(J$5-F$5))*(I688-M688)+M688,I688)))))</f>
        <v>4.0273093420142674</v>
      </c>
      <c r="E688" s="27" t="s">
        <v>6</v>
      </c>
      <c r="F688" s="95">
        <f>(F$692-F$672)/5+F684</f>
        <v>16740</v>
      </c>
      <c r="G688" s="143">
        <f>(G$692-G$672)/5+G684</f>
        <v>4.41</v>
      </c>
      <c r="H688" s="193">
        <f t="shared" si="113"/>
        <v>3795.9183673469388</v>
      </c>
      <c r="I688" s="16">
        <f>IF(I690=0,G691,IF(I690=1,(G690-G691)*I691+G691,IF(I690=2,(G689-G690)*I691+G690,IF(I690=3,(G688-G689)*I691+G689,G688))))</f>
        <v>6.0834537292113033</v>
      </c>
      <c r="J688" s="147">
        <f>(J$692-J$672)/5+J684</f>
        <v>16540</v>
      </c>
      <c r="K688" s="143">
        <f>(K$692-K$672)/5+K684</f>
        <v>4</v>
      </c>
      <c r="L688" s="219">
        <f t="shared" si="108"/>
        <v>4135</v>
      </c>
      <c r="M688" s="16">
        <f>IF(M690=0,K691,IF(M690=1,(K690-K691)*M691+K691,IF(M690=2,(K689-K690)*M691+K690,IF(M690=3,(K688-K689)*M691+K689,K688))))</f>
        <v>4.3081776980683939</v>
      </c>
      <c r="N688" s="147">
        <f>(N$692-N$672)/5+N684</f>
        <v>16320</v>
      </c>
      <c r="O688" s="143">
        <f>(O$692-O$672)/5+O684</f>
        <v>3.59</v>
      </c>
      <c r="P688" s="193">
        <f t="shared" si="109"/>
        <v>4545.9610027855151</v>
      </c>
      <c r="Q688" s="16">
        <f>IF(Q690=0,O691,IF(Q690=1,(O690-O691)*Q691+O691,IF(Q690=2,(O689-O690)*Q691+O690,IF(Q690=3,(O688-O689)*Q691+O689,O688))))</f>
        <v>3.5163172195177177</v>
      </c>
      <c r="R688" s="147">
        <f>(R$692-R$672)/5+R684</f>
        <v>16040</v>
      </c>
      <c r="S688" s="143">
        <f>(S$692-S$672)/5+S684</f>
        <v>3.1400000000000006</v>
      </c>
      <c r="T688" s="203">
        <f t="shared" si="110"/>
        <v>5108.2802547770689</v>
      </c>
      <c r="U688" s="16">
        <f>IF(U690=0,S691,IF(U690=1,(S690-S691)*U691+S691,IF(U690=2,(S689-S690)*U691+S690,IF(U690=3,(S688-S689)*U691+S689,S688))))</f>
        <v>2.7581140072049157</v>
      </c>
      <c r="V688" s="147">
        <f>(V$692-V$672)/5+V684</f>
        <v>15340</v>
      </c>
      <c r="W688" s="143">
        <f>(W$692-W$672)/5+W684</f>
        <v>2.8099999999999996</v>
      </c>
      <c r="X688" s="203">
        <f t="shared" si="111"/>
        <v>5459.0747330960858</v>
      </c>
      <c r="Y688" s="16">
        <f>IF(Y690=0,W691,IF(Y690=1,(W690-W691)*Y691+W691,IF(Y690=2,(W689-W690)*Y691+W690,IF(Y690=3,(W688-W689)*Y691+W689,W688))))</f>
        <v>2.3165000497859212</v>
      </c>
      <c r="Z688" s="147">
        <f>(Z$692-Z$672)/5+Z684</f>
        <v>14540</v>
      </c>
      <c r="AA688" s="143">
        <f>(AA$692-AA$672)/5+AA684</f>
        <v>2.4699999999999993</v>
      </c>
      <c r="AB688" s="207">
        <f t="shared" si="112"/>
        <v>5886.6396761133619</v>
      </c>
      <c r="AC688" s="67">
        <f>IF(AC690=0,AA691,IF(AC690=1,(AA690-AA691)*AC691+AA691,IF(AC690=2,(AA689-AA690)*AC691+AA690,IF(AC690=3,(AA688-AA689)*AC691+AA689,AA688))))</f>
        <v>1.8593012772351614</v>
      </c>
      <c r="AE688" s="23"/>
      <c r="AF688" s="23"/>
      <c r="AG688" s="23"/>
      <c r="AH688" s="23"/>
      <c r="AI688" s="23"/>
      <c r="AJ688" s="23"/>
      <c r="AK688" s="23"/>
      <c r="AL688" s="23"/>
    </row>
    <row r="689" spans="1:38" x14ac:dyDescent="0.25">
      <c r="A689" s="257"/>
      <c r="B689" s="252"/>
      <c r="C689" s="13">
        <f>C$1/(21-E$1)*(C$600-B688)</f>
        <v>4919.0082644628101</v>
      </c>
      <c r="D689" s="32">
        <f>(C689/P$1)^(1/1.3)*50+C$600+$C$2/2+$N$2/100*5</f>
        <v>36.773471234277238</v>
      </c>
      <c r="E689" s="28" t="s">
        <v>22</v>
      </c>
      <c r="F689" s="5">
        <v>14000</v>
      </c>
      <c r="G689" s="140">
        <f>(G$693-G$673)/5+G685</f>
        <v>4.5999999999999996</v>
      </c>
      <c r="H689" s="194">
        <f t="shared" si="113"/>
        <v>3043.4782608695655</v>
      </c>
      <c r="I689" s="76">
        <f>$C689/I688</f>
        <v>808.5880954173939</v>
      </c>
      <c r="J689" s="57">
        <v>14000</v>
      </c>
      <c r="K689" s="140">
        <f>(K$693-K$673)/5+K685</f>
        <v>4.1900000000000004</v>
      </c>
      <c r="L689" s="217">
        <f t="shared" si="108"/>
        <v>3341.2887828162288</v>
      </c>
      <c r="M689" s="76">
        <f>$C689/M688</f>
        <v>1141.783976707434</v>
      </c>
      <c r="N689" s="57">
        <v>14000</v>
      </c>
      <c r="O689" s="140">
        <f>(O$693-O$673)/5+O685</f>
        <v>3.7800000000000007</v>
      </c>
      <c r="P689" s="194">
        <f t="shared" si="109"/>
        <v>3703.703703703703</v>
      </c>
      <c r="Q689" s="76">
        <f>$C689/Q688</f>
        <v>1398.9091305981431</v>
      </c>
      <c r="R689" s="57">
        <v>14000</v>
      </c>
      <c r="S689" s="140">
        <f>(S$693-S$673)/5+S685</f>
        <v>3.3299999999999996</v>
      </c>
      <c r="T689" s="201">
        <f t="shared" si="110"/>
        <v>4204.2042042042049</v>
      </c>
      <c r="U689" s="76">
        <f>$C689/U688</f>
        <v>1783.4680697074425</v>
      </c>
      <c r="V689" s="57">
        <v>14000</v>
      </c>
      <c r="W689" s="140">
        <f>(W$693-W$673)/5+W685</f>
        <v>3.0300000000000002</v>
      </c>
      <c r="X689" s="201">
        <f t="shared" si="111"/>
        <v>4620.4620462046205</v>
      </c>
      <c r="Y689" s="76">
        <f>$C689/Y688</f>
        <v>2123.465641590381</v>
      </c>
      <c r="Z689" s="57">
        <v>14000</v>
      </c>
      <c r="AA689" s="140">
        <f>(AA$693-AA$673)/5+AA685</f>
        <v>2.6799999999999993</v>
      </c>
      <c r="AB689" s="209">
        <f t="shared" si="112"/>
        <v>5223.8805970149269</v>
      </c>
      <c r="AC689" s="76">
        <f>$C689/AC688</f>
        <v>2645.6219466366033</v>
      </c>
      <c r="AL689" s="23"/>
    </row>
    <row r="690" spans="1:38" x14ac:dyDescent="0.25">
      <c r="A690" s="257"/>
      <c r="B690" s="252"/>
      <c r="C690" s="13"/>
      <c r="D690" s="39">
        <f>IF(AND(D689&lt;F$5,C689&lt;F691),C689/F691*100,IF(AND(D689&lt;J$5,C689&lt;J691),C689/(F691-((D689-F$5)/(J$5-F$5))*(F691-J691))*100,IF(AND(D689&lt;N$5,C689&lt;N691),C689/(J691-((D689-J$5)/(N$5-J$5))*(J691-N691))*100,IF(AND(D689&lt;R$5,C689&lt;R691),C689/(N691-((D689-N$5)/(R$5-N$5))*(N691-R691))*100,IF(AND(D689&lt;V$5,C693&lt;V691),C689/(R691-((D689-R$5)/(V$5-R$5))*(R691-V691))*100,100)))))</f>
        <v>100</v>
      </c>
      <c r="E690" s="28" t="s">
        <v>23</v>
      </c>
      <c r="F690" s="5">
        <v>11200</v>
      </c>
      <c r="G690" s="140">
        <f>(G$694-G$674)/5+G686</f>
        <v>4.9300000000000006</v>
      </c>
      <c r="H690" s="194">
        <f t="shared" si="113"/>
        <v>2271.805273833671</v>
      </c>
      <c r="I690" s="190">
        <f>IF($C689&gt;F689,3,IF($C689&gt;F690,2,IF($C689&gt;F691,1,0)))</f>
        <v>1</v>
      </c>
      <c r="J690" s="57">
        <v>11200</v>
      </c>
      <c r="K690" s="140">
        <f>(K$694-K$674)/5+K686</f>
        <v>4.5199999999999996</v>
      </c>
      <c r="L690" s="217">
        <f t="shared" si="108"/>
        <v>2477.8761061946907</v>
      </c>
      <c r="M690" s="190">
        <f>IF($C689&gt;J689,3,IF($C689&gt;J690,2,IF($C689&gt;J691,1,0)))</f>
        <v>1</v>
      </c>
      <c r="N690" s="57">
        <v>11200</v>
      </c>
      <c r="O690" s="140">
        <f>(O$694-O$674)/5+O686</f>
        <v>4.1099999999999994</v>
      </c>
      <c r="P690" s="194">
        <f t="shared" si="109"/>
        <v>2725.0608272506088</v>
      </c>
      <c r="Q690" s="190">
        <f>IF($C689&gt;N689,3,IF($C689&gt;N690,2,IF($C689&gt;N691,1,0)))</f>
        <v>1</v>
      </c>
      <c r="R690" s="57">
        <v>11200</v>
      </c>
      <c r="S690" s="140">
        <f>(S$694-S$674)/5+S686</f>
        <v>3.6599999999999997</v>
      </c>
      <c r="T690" s="201">
        <f t="shared" si="110"/>
        <v>3060.1092896174864</v>
      </c>
      <c r="U690" s="190">
        <f>IF($C689&gt;R689,3,IF($C689&gt;R690,2,IF($C689&gt;R691,1,0)))</f>
        <v>1</v>
      </c>
      <c r="V690" s="57">
        <v>11200</v>
      </c>
      <c r="W690" s="140">
        <f>(W$694-W$674)/5+W686</f>
        <v>3.2699999999999996</v>
      </c>
      <c r="X690" s="201">
        <f t="shared" si="111"/>
        <v>3425.0764525993886</v>
      </c>
      <c r="Y690" s="190">
        <f>IF($C689&gt;V689,3,IF($C689&gt;V690,2,IF($C689&gt;V691,1,0)))</f>
        <v>1</v>
      </c>
      <c r="Z690" s="57">
        <v>11200</v>
      </c>
      <c r="AA690" s="140">
        <f>(AA$694-AA$674)/5+AA686</f>
        <v>2.8299999999999992</v>
      </c>
      <c r="AB690" s="209">
        <f t="shared" si="112"/>
        <v>3957.5971731448776</v>
      </c>
      <c r="AC690" s="189">
        <f>IF($C689&gt;Z689,3,IF($C689&gt;Z690,2,IF($C689&gt;Z691,1,0)))</f>
        <v>1</v>
      </c>
      <c r="AL690" s="23"/>
    </row>
    <row r="691" spans="1:38" ht="15.75" thickBot="1" x14ac:dyDescent="0.3">
      <c r="A691" s="257"/>
      <c r="B691" s="253"/>
      <c r="C691" s="35"/>
      <c r="D691" s="33">
        <f>C689/D688</f>
        <v>1221.4130693031286</v>
      </c>
      <c r="E691" s="29" t="s">
        <v>7</v>
      </c>
      <c r="F691" s="158">
        <f>(F$695-F$675)/5+F687</f>
        <v>4720</v>
      </c>
      <c r="G691" s="144">
        <f>(G$695-G$675)/5+G687</f>
        <v>6.1199999999999983</v>
      </c>
      <c r="H691" s="195">
        <f t="shared" si="113"/>
        <v>771.24183006535964</v>
      </c>
      <c r="I691" s="191">
        <f>IF(I690=1,($C689-F691)/(F690-F691),IF(I690=2,($C689-F690)/(F689-F690),IF(I690=3,($C689-F689)/(F688-F689),0)))</f>
        <v>3.0711151923273158E-2</v>
      </c>
      <c r="J691" s="148">
        <f>(J$695-J$675)/5+J687</f>
        <v>4380</v>
      </c>
      <c r="K691" s="144">
        <f>(K$695-K$675)/5+K687</f>
        <v>4.29</v>
      </c>
      <c r="L691" s="220">
        <f t="shared" si="108"/>
        <v>1020.979020979021</v>
      </c>
      <c r="M691" s="191">
        <f>IF(M690=1,($C689-J691)/(J690-J691),IF(M690=2,($C689-J690)/(J689-J690),IF(M690=3,($C689-J689)/(J688-J689),0)))</f>
        <v>7.9033469862582126E-2</v>
      </c>
      <c r="N691" s="148">
        <f>(N$695-N$675)/5+N687</f>
        <v>3900</v>
      </c>
      <c r="O691" s="144">
        <f>(O$695-O$675)/5+O687</f>
        <v>3.4200000000000004</v>
      </c>
      <c r="P691" s="195">
        <f t="shared" si="109"/>
        <v>1140.3508771929824</v>
      </c>
      <c r="Q691" s="191">
        <f>IF(Q690=1,($C689-N691)/(N690-N691),IF(Q690=2,($C689-N690)/(N689-N690),IF(Q690=3,($C689-N689)/(N688-N689),0)))</f>
        <v>0.13959017321408357</v>
      </c>
      <c r="R691" s="148">
        <f>(R$695-R$675)/5+R687</f>
        <v>3400</v>
      </c>
      <c r="S691" s="144">
        <f>(S$695-S$675)/5+S687</f>
        <v>2.5399999999999991</v>
      </c>
      <c r="T691" s="204">
        <f t="shared" si="110"/>
        <v>1338.5826771653549</v>
      </c>
      <c r="U691" s="191">
        <f>IF(U690=1,($C689-R691)/(R690-R691),IF(U690=2,($C689-R690)/(R689-R690),IF(U690=3,($C689-R689)/(R688-R689),0)))</f>
        <v>0.19474464929010385</v>
      </c>
      <c r="V691" s="148">
        <f>(V$695-V$675)/5+V687</f>
        <v>2900</v>
      </c>
      <c r="W691" s="144">
        <f>(W$695-W$675)/5+W687</f>
        <v>2.0100000000000007</v>
      </c>
      <c r="X691" s="204">
        <f t="shared" si="111"/>
        <v>1442.7860696517407</v>
      </c>
      <c r="Y691" s="191">
        <f>IF(Y690=1,($C689-V691)/(V690-V691),IF(Y690=2,($C689-V690)/(V689-V690),IF(Y690=3,($C689-V689)/(V688-V689),0)))</f>
        <v>0.24325400776660364</v>
      </c>
      <c r="Z691" s="148">
        <f>(Z$695-Z$675)/5+Z687</f>
        <v>2400</v>
      </c>
      <c r="AA691" s="144">
        <f>(AA$695-AA$675)/5+AA687</f>
        <v>1.47</v>
      </c>
      <c r="AB691" s="211">
        <f t="shared" si="112"/>
        <v>1632.6530612244899</v>
      </c>
      <c r="AC691" s="191">
        <f>IF(AC690=1,($C689-Z691)/(Z690-Z691),IF(AC690=2,($C689-Z690)/(Z689-Z690),IF(AC690=3,($C689-Z689)/(Z688-Z689),0)))</f>
        <v>0.28625093914350114</v>
      </c>
      <c r="AL691" s="23"/>
    </row>
    <row r="692" spans="1:38" x14ac:dyDescent="0.25">
      <c r="A692" s="257"/>
      <c r="B692" s="251">
        <v>7</v>
      </c>
      <c r="C692" s="34"/>
      <c r="D692" s="31">
        <f>IF(D693&gt;V$5,(1-(D693-V$5)/(Z$5-V$5))*(Y692-AC692)+AC692,IF(D693&gt;R$5,(1-(D693-R$5)/(V$5-R$5))*(U692-Y692)+Y692,IF(D693&gt;N$5,(1-(D693-N$5)/(R$5-N$5))*(Q692-U692)+U692,IF(D693&gt;J$5,(1-(D693-J$5)/(N$5-J$5))*(M692-Q692)+Q692,IF(D693&gt;F$5,(1-(D693-F$5)/(J$5-F$5))*(I692-M692)+M692,I692)))))</f>
        <v>4.2870734421494001</v>
      </c>
      <c r="E692" s="27" t="s">
        <v>6</v>
      </c>
      <c r="F692" s="3">
        <v>16800</v>
      </c>
      <c r="G692" s="94">
        <v>4.7</v>
      </c>
      <c r="H692" s="193">
        <f t="shared" si="113"/>
        <v>3574.4680851063827</v>
      </c>
      <c r="I692" s="16">
        <f>IF(I694=0,G695,IF(I694=1,(G694-G695)*I695+G695,IF(I694=2,(G693-G694)*I695+G694,IF(I694=3,(G692-G693)*I695+G693,G692))))</f>
        <v>6.5775194276551128</v>
      </c>
      <c r="J692" s="56">
        <v>16600</v>
      </c>
      <c r="K692" s="4">
        <v>4.25</v>
      </c>
      <c r="L692" s="219">
        <f t="shared" si="108"/>
        <v>3905.8823529411766</v>
      </c>
      <c r="M692" s="16">
        <f>IF(M694=0,K695,IF(M694=1,(K694-K695)*M695+K695,IF(M694=2,(K693-K694)*M695+K694,IF(M694=3,(K692-K693)*M695+K693,K692))))</f>
        <v>4.4705785123966946</v>
      </c>
      <c r="N692" s="56">
        <v>16400</v>
      </c>
      <c r="O692" s="4">
        <v>3.8</v>
      </c>
      <c r="P692" s="193">
        <f t="shared" si="109"/>
        <v>4315.7894736842109</v>
      </c>
      <c r="Q692" s="16">
        <f>IF(Q694=0,O695,IF(Q694=1,(O694-O695)*Q695+O695,IF(Q694=2,(O693-O694)*Q695+O694,IF(Q694=3,(O692-O693)*Q695+O693,O692))))</f>
        <v>3.6033112947658403</v>
      </c>
      <c r="R692" s="56">
        <v>16100</v>
      </c>
      <c r="S692" s="4">
        <v>3.3</v>
      </c>
      <c r="T692" s="203">
        <f t="shared" si="110"/>
        <v>4878.787878787879</v>
      </c>
      <c r="U692" s="16">
        <f>IF(U694=0,S695,IF(U694=1,(S694-S695)*U695+S695,IF(U694=2,(S693-S694)*U695+S694,IF(U694=3,(S692-S693)*U695+S693,S692))))</f>
        <v>2.7793801652892562</v>
      </c>
      <c r="V692" s="56">
        <v>15400</v>
      </c>
      <c r="W692" s="4">
        <v>2.9</v>
      </c>
      <c r="X692" s="203">
        <f t="shared" si="111"/>
        <v>5310.3448275862074</v>
      </c>
      <c r="Y692" s="16">
        <f>IF(Y694=0,W695,IF(Y694=1,(W694-W695)*Y695+W695,IF(Y694=2,(W693-W694)*Y695+W694,IF(Y694=3,(W692-W693)*Y695+W693,W692))))</f>
        <v>2.3148468643655811</v>
      </c>
      <c r="Z692" s="56">
        <v>14600</v>
      </c>
      <c r="AA692" s="4">
        <v>2.5</v>
      </c>
      <c r="AB692" s="212">
        <f t="shared" si="112"/>
        <v>5840</v>
      </c>
      <c r="AC692" s="67">
        <f>IF(AC694=0,AA695,IF(AC694=1,(AA694-AA695)*AC695+AA695,IF(AC694=2,(AA693-AA694)*AC695+AA694,IF(AC694=3,(AA692-AA693)*AC695+AA693,AA692))))</f>
        <v>1.8385307621671259</v>
      </c>
      <c r="AE692" s="23"/>
      <c r="AF692" s="23"/>
      <c r="AG692" s="23"/>
      <c r="AH692" s="23"/>
      <c r="AI692" s="23"/>
      <c r="AJ692" s="23"/>
      <c r="AK692" s="23"/>
      <c r="AL692" s="23"/>
    </row>
    <row r="693" spans="1:38" x14ac:dyDescent="0.25">
      <c r="A693" s="257"/>
      <c r="B693" s="252"/>
      <c r="C693" s="13">
        <f>C$1/(21-E$1)*(C$600-B692)</f>
        <v>4611.5702479338843</v>
      </c>
      <c r="D693" s="32">
        <f>(C693/P$1)^(1/1.3)*50+C$600+$C$2/2+$N$2/100*5</f>
        <v>36.05794999809045</v>
      </c>
      <c r="E693" s="28" t="s">
        <v>22</v>
      </c>
      <c r="F693" s="5">
        <v>14000</v>
      </c>
      <c r="G693" s="91">
        <v>4.9000000000000004</v>
      </c>
      <c r="H693" s="194">
        <f t="shared" si="113"/>
        <v>2857.1428571428569</v>
      </c>
      <c r="I693" s="76">
        <f>$C693/I692</f>
        <v>701.1108516904693</v>
      </c>
      <c r="J693" s="57">
        <v>14000</v>
      </c>
      <c r="K693" s="6">
        <v>4.45</v>
      </c>
      <c r="L693" s="217">
        <f t="shared" si="108"/>
        <v>3146.067415730337</v>
      </c>
      <c r="M693" s="76">
        <f>$C693/M692</f>
        <v>1031.5376936443968</v>
      </c>
      <c r="N693" s="57">
        <v>14000</v>
      </c>
      <c r="O693" s="6">
        <v>4</v>
      </c>
      <c r="P693" s="194">
        <f t="shared" si="109"/>
        <v>3500</v>
      </c>
      <c r="Q693" s="76">
        <f>$C693/Q692</f>
        <v>1279.8145568584757</v>
      </c>
      <c r="R693" s="57">
        <v>14000</v>
      </c>
      <c r="S693" s="6">
        <v>3.5</v>
      </c>
      <c r="T693" s="201">
        <f t="shared" si="110"/>
        <v>4000</v>
      </c>
      <c r="U693" s="76">
        <f>$C693/U692</f>
        <v>1659.2081592601953</v>
      </c>
      <c r="V693" s="57">
        <v>14000</v>
      </c>
      <c r="W693" s="6">
        <v>3.15</v>
      </c>
      <c r="X693" s="201">
        <f t="shared" si="111"/>
        <v>4444.4444444444443</v>
      </c>
      <c r="Y693" s="76">
        <f>$C693/Y692</f>
        <v>1992.1707646945169</v>
      </c>
      <c r="Z693" s="57">
        <v>14000</v>
      </c>
      <c r="AA693" s="6">
        <v>2.75</v>
      </c>
      <c r="AB693" s="209">
        <f t="shared" si="112"/>
        <v>5090.909090909091</v>
      </c>
      <c r="AC693" s="76">
        <f>$C693/AC692</f>
        <v>2508.2910456706754</v>
      </c>
      <c r="AL693" s="23"/>
    </row>
    <row r="694" spans="1:38" x14ac:dyDescent="0.25">
      <c r="A694" s="257"/>
      <c r="B694" s="252"/>
      <c r="C694" s="13"/>
      <c r="D694" s="39">
        <f>IF(AND(D693&lt;F$5,C693&lt;F695),C693/F695*100,IF(AND(D693&lt;J$5,C693&lt;J695),C693/(F695-((D693-F$5)/(J$5-F$5))*(F695-J695))*100,IF(AND(D693&lt;N$5,C693&lt;N695),C693/(J695-((D693-J$5)/(N$5-J$5))*(J695-N695))*100,IF(AND(D693&lt;R$5,C693&lt;R695),C693/(N695-((D693-N$5)/(R$5-N$5))*(N695-R695))*100,IF(AND(D693&lt;V$5,C697&lt;V695),C693/(R695-((D693-R$5)/(V$5-R$5))*(R695-V695))*100,100)))))</f>
        <v>100</v>
      </c>
      <c r="E694" s="28" t="s">
        <v>23</v>
      </c>
      <c r="F694" s="5">
        <v>11200</v>
      </c>
      <c r="G694" s="91">
        <v>5.25</v>
      </c>
      <c r="H694" s="194">
        <f t="shared" si="113"/>
        <v>2133.3333333333335</v>
      </c>
      <c r="I694" s="192">
        <f>IF($C693&gt;F693,3,IF($C693&gt;F694,2,IF($C693&gt;F695,1,0)))</f>
        <v>1</v>
      </c>
      <c r="J694" s="57">
        <v>11200</v>
      </c>
      <c r="K694" s="6">
        <v>4.8</v>
      </c>
      <c r="L694" s="217">
        <f t="shared" si="108"/>
        <v>2333.3333333333335</v>
      </c>
      <c r="M694" s="192">
        <f>IF($C693&gt;J693,3,IF($C693&gt;J694,2,IF($C693&gt;J695,1,0)))</f>
        <v>1</v>
      </c>
      <c r="N694" s="57">
        <v>11200</v>
      </c>
      <c r="O694" s="6">
        <v>4.3499999999999996</v>
      </c>
      <c r="P694" s="194">
        <f t="shared" si="109"/>
        <v>2574.7126436781609</v>
      </c>
      <c r="Q694" s="192">
        <f>IF($C693&gt;N693,3,IF($C693&gt;N694,2,IF($C693&gt;N695,1,0)))</f>
        <v>1</v>
      </c>
      <c r="R694" s="57">
        <v>11200</v>
      </c>
      <c r="S694" s="6">
        <v>3.85</v>
      </c>
      <c r="T694" s="201">
        <f t="shared" si="110"/>
        <v>2909.090909090909</v>
      </c>
      <c r="U694" s="192">
        <f>IF($C693&gt;R693,3,IF($C693&gt;R694,2,IF($C693&gt;R695,1,0)))</f>
        <v>1</v>
      </c>
      <c r="V694" s="57">
        <v>11200</v>
      </c>
      <c r="W694" s="6">
        <v>3.4</v>
      </c>
      <c r="X694" s="201">
        <f t="shared" si="111"/>
        <v>3294.1176470588234</v>
      </c>
      <c r="Y694" s="192">
        <f>IF($C693&gt;V693,3,IF($C693&gt;V694,2,IF($C693&gt;V695,1,0)))</f>
        <v>1</v>
      </c>
      <c r="Z694" s="57">
        <v>11200</v>
      </c>
      <c r="AA694" s="6">
        <v>2.9</v>
      </c>
      <c r="AB694" s="209">
        <f t="shared" si="112"/>
        <v>3862.0689655172414</v>
      </c>
      <c r="AC694" s="189">
        <f>IF($C693&gt;Z693,3,IF($C693&gt;Z694,2,IF($C693&gt;Z695,1,0)))</f>
        <v>1</v>
      </c>
      <c r="AL694" s="23"/>
    </row>
    <row r="695" spans="1:38" ht="15.75" thickBot="1" x14ac:dyDescent="0.3">
      <c r="A695" s="257"/>
      <c r="B695" s="253"/>
      <c r="C695" s="35"/>
      <c r="D695" s="33">
        <f>C693/D692</f>
        <v>1075.6919166800633</v>
      </c>
      <c r="E695" s="29" t="s">
        <v>7</v>
      </c>
      <c r="F695" s="7">
        <v>4500</v>
      </c>
      <c r="G695" s="93">
        <v>6.6</v>
      </c>
      <c r="H695" s="195">
        <f t="shared" si="113"/>
        <v>681.81818181818187</v>
      </c>
      <c r="I695" s="191">
        <f>IF(I694=1,($C693-F695)/(F694-F695),IF(I694=2,($C693-F694)/(F693-F694),IF(I694=3,($C693-F693)/(F692-F693),0)))</f>
        <v>1.6652275811027503E-2</v>
      </c>
      <c r="J695" s="58">
        <v>4200</v>
      </c>
      <c r="K695" s="8">
        <v>4.45</v>
      </c>
      <c r="L695" s="220">
        <f t="shared" si="108"/>
        <v>943.82022471910113</v>
      </c>
      <c r="M695" s="191">
        <f>IF(M694=1,($C693-J695)/(J694-J695),IF(M694=2,($C693-J694)/(J693-J694),IF(M694=3,($C693-J693)/(J692-J693),0)))</f>
        <v>5.8795749704840611E-2</v>
      </c>
      <c r="N695" s="58">
        <v>3700</v>
      </c>
      <c r="O695" s="8">
        <v>3.5</v>
      </c>
      <c r="P695" s="195">
        <f t="shared" si="109"/>
        <v>1057.1428571428571</v>
      </c>
      <c r="Q695" s="191">
        <f>IF(Q694=1,($C693-N695)/(N694-N695),IF(Q694=2,($C693-N694)/(N693-N694),IF(Q694=3,($C693-N693)/(N692-N693),0)))</f>
        <v>0.12154269972451791</v>
      </c>
      <c r="R695" s="58">
        <v>3200</v>
      </c>
      <c r="S695" s="8">
        <v>2.5499999999999998</v>
      </c>
      <c r="T695" s="204">
        <f t="shared" si="110"/>
        <v>1254.9019607843138</v>
      </c>
      <c r="U695" s="191">
        <f>IF(U694=1,($C693-R695)/(R694-R695),IF(U694=2,($C693-R694)/(R693-R694),IF(U694=3,($C693-R693)/(R692-R693),0)))</f>
        <v>0.17644628099173554</v>
      </c>
      <c r="V695" s="58">
        <v>2700</v>
      </c>
      <c r="W695" s="8">
        <v>2</v>
      </c>
      <c r="X695" s="204">
        <f t="shared" si="111"/>
        <v>1350</v>
      </c>
      <c r="Y695" s="191">
        <f>IF(Y694=1,($C693-V695)/(V694-V695),IF(Y694=2,($C693-V694)/(V693-V694),IF(Y694=3,($C693-V693)/(V692-V693),0)))</f>
        <v>0.22489061740398639</v>
      </c>
      <c r="Z695" s="58">
        <v>2200</v>
      </c>
      <c r="AA695" s="8">
        <v>1.45</v>
      </c>
      <c r="AB695" s="211">
        <f t="shared" si="112"/>
        <v>1517.2413793103449</v>
      </c>
      <c r="AC695" s="191">
        <f>IF(AC694=1,($C693-Z695)/(Z694-Z695),IF(AC694=2,($C693-Z694)/(Z693-Z694),IF(AC694=3,($C693-Z693)/(Z692-Z693),0)))</f>
        <v>0.26795224977043158</v>
      </c>
      <c r="AL695" s="23"/>
    </row>
    <row r="696" spans="1:38" x14ac:dyDescent="0.25">
      <c r="A696" s="257"/>
      <c r="B696" s="251">
        <v>8</v>
      </c>
      <c r="C696" s="34"/>
      <c r="D696" s="31">
        <f>IF(D697&gt;V$5,(1-(D697-V$5)/(Z$5-V$5))*(Y696-AC696)+AC696,IF(D697&gt;R$5,(1-(D697-R$5)/(V$5-R$5))*(U696-Y696)+Y696,IF(D697&gt;N$5,(1-(D697-N$5)/(R$5-N$5))*(Q696-U696)+U696,IF(D697&gt;J$5,(1-(D697-J$5)/(N$5-J$5))*(M696-Q696)+Q696,IF(D697&gt;F$5,(1-(D697-F$5)/(J$5-F$5))*(I696-M696)+M696,I696)))))</f>
        <v>4.4877038359080581</v>
      </c>
      <c r="E696" s="27" t="s">
        <v>6</v>
      </c>
      <c r="F696" s="95">
        <f>(F$712-F$692)/5+F692</f>
        <v>16860</v>
      </c>
      <c r="G696" s="143">
        <f>(G$712-G$692)/5+G692</f>
        <v>4.8100000000000005</v>
      </c>
      <c r="H696" s="193">
        <f t="shared" si="113"/>
        <v>3505.1975051975051</v>
      </c>
      <c r="I696" s="16">
        <f>IF(I698=0,G699,IF(I698=1,(G698-G699)*I699+G699,IF(I698=2,(G697-G698)*I699+G698,IF(I698=3,(G696-G697)*I699+G697,G696))))</f>
        <v>6.31</v>
      </c>
      <c r="J696" s="147">
        <f>(J$712-J$692)/5+J692</f>
        <v>16640</v>
      </c>
      <c r="K696" s="143">
        <f>(K$712-K$692)/5+K692</f>
        <v>4.38</v>
      </c>
      <c r="L696" s="219">
        <f t="shared" si="108"/>
        <v>3799.0867579908677</v>
      </c>
      <c r="M696" s="16">
        <f>IF(M698=0,K699,IF(M698=1,(K698-K699)*M699+K699,IF(M698=2,(K697-K698)*M699+K698,IF(M698=3,(K696-K697)*M699+K697,K696))))</f>
        <v>4.54</v>
      </c>
      <c r="N696" s="147">
        <f>(N$712-N$692)/5+N692</f>
        <v>16440</v>
      </c>
      <c r="O696" s="143">
        <f>(O$712-O$692)/5+O692</f>
        <v>3.9299999999999997</v>
      </c>
      <c r="P696" s="193">
        <f t="shared" si="109"/>
        <v>4183.2061068702296</v>
      </c>
      <c r="Q696" s="16">
        <f>IF(Q698=0,O699,IF(Q698=1,(O698-O699)*Q699+O699,IF(Q698=2,(O697-O698)*Q699+O698,IF(Q698=3,(O696-O697)*Q699+O697,O696))))</f>
        <v>3.7508059018536675</v>
      </c>
      <c r="R696" s="147">
        <f>(R$712-R$692)/5+R692</f>
        <v>16160</v>
      </c>
      <c r="S696" s="143">
        <f>(S$712-S$692)/5+S692</f>
        <v>3.48</v>
      </c>
      <c r="T696" s="203">
        <f t="shared" si="110"/>
        <v>4643.6781609195405</v>
      </c>
      <c r="U696" s="16">
        <f>IF(U698=0,S699,IF(U698=1,(S698-S699)*U699+S699,IF(U698=2,(S697-S698)*U699+S698,IF(U698=3,(S696-S697)*U699+S697,S696))))</f>
        <v>3.0110254055708596</v>
      </c>
      <c r="V696" s="147">
        <f>(V$712-V$692)/5+V692</f>
        <v>15440</v>
      </c>
      <c r="W696" s="143">
        <f>(W$712-W$692)/5+W692</f>
        <v>3.06</v>
      </c>
      <c r="X696" s="203">
        <f t="shared" si="111"/>
        <v>5045.751633986928</v>
      </c>
      <c r="Y696" s="16">
        <f>IF(Y698=0,W699,IF(Y698=1,(W698-W699)*Y699+W699,IF(Y698=2,(W697-W698)*Y699+W698,IF(Y698=3,(W696-W697)*Y699+W697,W696))))</f>
        <v>2.5111404958677683</v>
      </c>
      <c r="Z696" s="147">
        <f>(Z$712-Z$692)/5+Z692</f>
        <v>14640</v>
      </c>
      <c r="AA696" s="143">
        <f>(AA$712-AA$692)/5+AA692</f>
        <v>2.64</v>
      </c>
      <c r="AB696" s="207">
        <f t="shared" si="112"/>
        <v>5545.454545454545</v>
      </c>
      <c r="AC696" s="67">
        <f>IF(AC698=0,AA699,IF(AC698=1,(AA698-AA699)*AC699+AA699,IF(AC698=2,(AA697-AA698)*AC699+AA698,IF(AC698=3,(AA696-AA697)*AC699+AA697,AA696))))</f>
        <v>2.0060107320512319</v>
      </c>
      <c r="AE696" s="23"/>
      <c r="AF696" s="23"/>
      <c r="AG696" s="23"/>
      <c r="AH696" s="23"/>
      <c r="AI696" s="23"/>
      <c r="AJ696" s="23"/>
      <c r="AK696" s="23"/>
      <c r="AL696" s="23"/>
    </row>
    <row r="697" spans="1:38" x14ac:dyDescent="0.25">
      <c r="A697" s="257"/>
      <c r="B697" s="252"/>
      <c r="C697" s="13">
        <f>C$1/(21-E$1)*(C$600-B696)</f>
        <v>4304.1322314049585</v>
      </c>
      <c r="D697" s="32">
        <f>(C697/P$1)^(1/1.3)*50+C$600+$C$2/2+$N$2/100*5</f>
        <v>35.331326375949693</v>
      </c>
      <c r="E697" s="28" t="s">
        <v>22</v>
      </c>
      <c r="F697" s="5">
        <v>14000</v>
      </c>
      <c r="G697" s="140">
        <f>(G$713-G$693)/5+G693</f>
        <v>5.0200000000000005</v>
      </c>
      <c r="H697" s="194">
        <f t="shared" si="113"/>
        <v>2788.8446215139438</v>
      </c>
      <c r="I697" s="76">
        <f>$C697/I696</f>
        <v>682.11287343977165</v>
      </c>
      <c r="J697" s="57">
        <v>14000</v>
      </c>
      <c r="K697" s="140">
        <f>(K$713-K$693)/5+K693</f>
        <v>4.59</v>
      </c>
      <c r="L697" s="217">
        <f t="shared" si="108"/>
        <v>3050.1089324618738</v>
      </c>
      <c r="M697" s="76">
        <f>$C697/M696</f>
        <v>948.04674700549742</v>
      </c>
      <c r="N697" s="57">
        <v>14000</v>
      </c>
      <c r="O697" s="140">
        <f>(O$713-O$693)/5+O693</f>
        <v>4.16</v>
      </c>
      <c r="P697" s="194">
        <f t="shared" si="109"/>
        <v>3365.3846153846152</v>
      </c>
      <c r="Q697" s="76">
        <f>$C697/Q696</f>
        <v>1147.5219843495058</v>
      </c>
      <c r="R697" s="57">
        <v>14000</v>
      </c>
      <c r="S697" s="140">
        <f>(S$713-S$693)/5+S693</f>
        <v>3.69</v>
      </c>
      <c r="T697" s="201">
        <f t="shared" si="110"/>
        <v>3794.0379403794041</v>
      </c>
      <c r="U697" s="76">
        <f>$C697/U696</f>
        <v>1429.4572949938092</v>
      </c>
      <c r="V697" s="57">
        <v>14000</v>
      </c>
      <c r="W697" s="140">
        <f>(W$713-W$693)/5+W693</f>
        <v>3.32</v>
      </c>
      <c r="X697" s="201">
        <f t="shared" si="111"/>
        <v>4216.8674698795185</v>
      </c>
      <c r="Y697" s="76">
        <f>$C697/Y696</f>
        <v>1714.0149021879363</v>
      </c>
      <c r="Z697" s="57">
        <v>14000</v>
      </c>
      <c r="AA697" s="140">
        <f>(AA$713-AA$693)/5+AA693</f>
        <v>2.9</v>
      </c>
      <c r="AB697" s="209">
        <f t="shared" si="112"/>
        <v>4827.5862068965516</v>
      </c>
      <c r="AC697" s="76">
        <f>$C697/AC696</f>
        <v>2145.6177490156292</v>
      </c>
      <c r="AL697" s="23"/>
    </row>
    <row r="698" spans="1:38" x14ac:dyDescent="0.25">
      <c r="A698" s="257"/>
      <c r="B698" s="252"/>
      <c r="C698" s="13"/>
      <c r="D698" s="39">
        <f>IF(AND(D697&lt;F$5,C697&lt;F699),C697/F699*100,IF(AND(D697&lt;J$5,C697&lt;J699),C697/(F699-((D697-F$5)/(J$5-F$5))*(F699-J699))*100,IF(AND(D697&lt;N$5,C697&lt;N699),C697/(J699-((D697-J$5)/(N$5-J$5))*(J699-N699))*100,IF(AND(D697&lt;R$5,C697&lt;R699),C697/(N699-((D697-N$5)/(R$5-N$5))*(N699-R699))*100,IF(AND(D697&lt;V$5,C701&lt;V699),C697/(R699-((D697-R$5)/(V$5-R$5))*(R699-V699))*100,100)))))</f>
        <v>100</v>
      </c>
      <c r="E698" s="28" t="s">
        <v>23</v>
      </c>
      <c r="F698" s="5">
        <v>11200</v>
      </c>
      <c r="G698" s="140">
        <f>(G$714-G$694)/5+G694</f>
        <v>5.37</v>
      </c>
      <c r="H698" s="194">
        <f t="shared" si="113"/>
        <v>2085.6610800744879</v>
      </c>
      <c r="I698" s="190">
        <f>IF($C697&gt;F697,3,IF($C697&gt;F698,2,IF($C697&gt;F699,1,0)))</f>
        <v>0</v>
      </c>
      <c r="J698" s="57">
        <v>11200</v>
      </c>
      <c r="K698" s="140">
        <f>(K$714-K$694)/5+K694</f>
        <v>4.95</v>
      </c>
      <c r="L698" s="217">
        <f t="shared" si="108"/>
        <v>2262.6262626262624</v>
      </c>
      <c r="M698" s="190">
        <f>IF($C697&gt;J697,3,IF($C697&gt;J698,2,IF($C697&gt;J699,1,0)))</f>
        <v>0</v>
      </c>
      <c r="N698" s="57">
        <v>11200</v>
      </c>
      <c r="O698" s="140">
        <f>(O$714-O$694)/5+O694</f>
        <v>4.5299999999999994</v>
      </c>
      <c r="P698" s="194">
        <f t="shared" si="109"/>
        <v>2472.4061810154531</v>
      </c>
      <c r="Q698" s="190">
        <f>IF($C697&gt;N697,3,IF($C697&gt;N698,2,IF($C697&gt;N699,1,0)))</f>
        <v>1</v>
      </c>
      <c r="R698" s="57">
        <v>11200</v>
      </c>
      <c r="S698" s="140">
        <f>(S$714-S$694)/5+S694</f>
        <v>4.0600000000000005</v>
      </c>
      <c r="T698" s="201">
        <f t="shared" si="110"/>
        <v>2758.6206896551721</v>
      </c>
      <c r="U698" s="190">
        <f>IF($C697&gt;R697,3,IF($C697&gt;R698,2,IF($C697&gt;R699,1,0)))</f>
        <v>1</v>
      </c>
      <c r="V698" s="57">
        <v>11200</v>
      </c>
      <c r="W698" s="140">
        <f>(W$714-W$694)/5+W694</f>
        <v>3.58</v>
      </c>
      <c r="X698" s="201">
        <f t="shared" si="111"/>
        <v>3128.4916201117317</v>
      </c>
      <c r="Y698" s="190">
        <f>IF($C697&gt;V697,3,IF($C697&gt;V698,2,IF($C697&gt;V699,1,0)))</f>
        <v>1</v>
      </c>
      <c r="Z698" s="57">
        <v>11200</v>
      </c>
      <c r="AA698" s="140">
        <f>(AA$714-AA$694)/5+AA694</f>
        <v>3.06</v>
      </c>
      <c r="AB698" s="209">
        <f t="shared" si="112"/>
        <v>3660.1307189542481</v>
      </c>
      <c r="AC698" s="189">
        <f>IF($C697&gt;Z697,3,IF($C697&gt;Z698,2,IF($C697&gt;Z699,1,0)))</f>
        <v>1</v>
      </c>
      <c r="AL698" s="23"/>
    </row>
    <row r="699" spans="1:38" ht="15.75" thickBot="1" x14ac:dyDescent="0.3">
      <c r="A699" s="257"/>
      <c r="B699" s="253"/>
      <c r="C699" s="35"/>
      <c r="D699" s="33">
        <f>C697/D696</f>
        <v>959.09453671290339</v>
      </c>
      <c r="E699" s="29" t="s">
        <v>7</v>
      </c>
      <c r="F699" s="158">
        <f>(F$715-F$695)/5+F695</f>
        <v>4920</v>
      </c>
      <c r="G699" s="144">
        <f>(G$715-G$695)/5+G695</f>
        <v>6.31</v>
      </c>
      <c r="H699" s="195">
        <f t="shared" si="113"/>
        <v>779.71473851030112</v>
      </c>
      <c r="I699" s="191">
        <f>IF(I698=1,($C697-F699)/(F698-F699),IF(I698=2,($C697-F698)/(F697-F698),IF(I698=3,($C697-F697)/(F696-F697),0)))</f>
        <v>0</v>
      </c>
      <c r="J699" s="148">
        <f>(J$715-J$695)/5+J695</f>
        <v>4600</v>
      </c>
      <c r="K699" s="144">
        <f>(K$715-K$695)/5+K695</f>
        <v>4.54</v>
      </c>
      <c r="L699" s="220">
        <f t="shared" si="108"/>
        <v>1013.215859030837</v>
      </c>
      <c r="M699" s="191">
        <f>IF(M698=1,($C697-J699)/(J698-J699),IF(M698=2,($C697-J698)/(J697-J698),IF(M698=3,($C697-J697)/(J696-J697),0)))</f>
        <v>0</v>
      </c>
      <c r="N699" s="148">
        <f>(N$715-N$695)/5+N695</f>
        <v>4120</v>
      </c>
      <c r="O699" s="144">
        <f>(O$715-O$695)/5+O695</f>
        <v>3.73</v>
      </c>
      <c r="P699" s="195">
        <f t="shared" si="109"/>
        <v>1104.5576407506703</v>
      </c>
      <c r="Q699" s="191">
        <f>IF(Q698=1,($C697-N699)/(N698-N699),IF(Q698=2,($C697-N698)/(N697-N698),IF(Q698=3,($C697-N697)/(N696-N697),0)))</f>
        <v>2.600737731708453E-2</v>
      </c>
      <c r="R699" s="148">
        <f>(R$715-R$695)/5+R695</f>
        <v>3640</v>
      </c>
      <c r="S699" s="144">
        <f>(S$715-S$695)/5+S695</f>
        <v>2.9099999999999997</v>
      </c>
      <c r="T699" s="204">
        <f t="shared" si="110"/>
        <v>1250.8591065292098</v>
      </c>
      <c r="U699" s="191">
        <f>IF(U698=1,($C697-R699)/(R698-R699),IF(U698=2,($C697-R698)/(R697-R698),IF(U698=3,($C697-R697)/(R696-R697),0)))</f>
        <v>8.7848178757269635E-2</v>
      </c>
      <c r="V699" s="148">
        <f>(V$715-V$695)/5+V695</f>
        <v>3200</v>
      </c>
      <c r="W699" s="144">
        <f>(W$715-W$695)/5+W695</f>
        <v>2.34</v>
      </c>
      <c r="X699" s="204">
        <f t="shared" si="111"/>
        <v>1367.5213675213677</v>
      </c>
      <c r="Y699" s="191">
        <f>IF(Y698=1,($C697-V699)/(V698-V699),IF(Y698=2,($C697-V698)/(V697-V698),IF(Y698=3,($C697-V697)/(V696-V697),0)))</f>
        <v>0.1380165289256198</v>
      </c>
      <c r="Z699" s="148">
        <f>(Z$715-Z$695)/5+Z695</f>
        <v>2760</v>
      </c>
      <c r="AA699" s="144">
        <f>(AA$715-AA$695)/5+AA695</f>
        <v>1.77</v>
      </c>
      <c r="AB699" s="211">
        <f t="shared" si="112"/>
        <v>1559.3220338983051</v>
      </c>
      <c r="AC699" s="191">
        <f>IF(AC698=1,($C697-Z699)/(Z698-Z699),IF(AC698=2,($C697-Z698)/(Z697-Z698),IF(AC698=3,($C697-Z697)/(Z696-Z697),0)))</f>
        <v>0.18295405585366806</v>
      </c>
      <c r="AL699" s="23"/>
    </row>
    <row r="700" spans="1:38" x14ac:dyDescent="0.25">
      <c r="A700" s="257"/>
      <c r="B700" s="251">
        <v>9</v>
      </c>
      <c r="C700" s="25"/>
      <c r="D700" s="31">
        <f>IF(D701&gt;V$5,(1-(D701-V$5)/(Z$5-V$5))*(Y700-AC700)+AC700,IF(D701&gt;R$5,(1-(D701-R$5)/(V$5-R$5))*(U700-Y700)+Y700,IF(D701&gt;N$5,(1-(D701-N$5)/(R$5-N$5))*(Q700-U700)+U700,IF(D701&gt;J$5,(1-(D701-J$5)/(N$5-J$5))*(M700-Q700)+Q700,IF(D701&gt;F$5,(1-(D701-F$5)/(J$5-F$5))*(I700-M700)+M700,I700)))))</f>
        <v>4.6866265694882321</v>
      </c>
      <c r="E700" s="27" t="s">
        <v>6</v>
      </c>
      <c r="F700" s="95">
        <f>(F$712-F$692)/5+F696</f>
        <v>16920</v>
      </c>
      <c r="G700" s="143">
        <f>(G$712-G$692)/5+G696</f>
        <v>4.9200000000000008</v>
      </c>
      <c r="H700" s="193">
        <f t="shared" si="113"/>
        <v>3439.024390243902</v>
      </c>
      <c r="I700" s="16">
        <f>IF(I702=0,G703,IF(I702=1,(G702-G703)*I703+G703,IF(I702=2,(G701-G702)*I703+G702,IF(I702=3,(G700-G701)*I703+G701,G700))))</f>
        <v>6.02</v>
      </c>
      <c r="J700" s="147">
        <f>(J$712-J$692)/5+J696</f>
        <v>16680</v>
      </c>
      <c r="K700" s="143">
        <f>(K$712-K$692)/5+K696</f>
        <v>4.51</v>
      </c>
      <c r="L700" s="219">
        <f t="shared" si="108"/>
        <v>3698.4478935698448</v>
      </c>
      <c r="M700" s="16">
        <f>IF(M702=0,K703,IF(M702=1,(K702-K703)*M703+K703,IF(M702=2,(K701-K702)*M703+K702,IF(M702=3,(K700-K701)*M703+K701,K700))))</f>
        <v>4.63</v>
      </c>
      <c r="N700" s="147">
        <f>(N$712-N$692)/5+N696</f>
        <v>16480</v>
      </c>
      <c r="O700" s="143">
        <f>(O$712-O$692)/5+O696</f>
        <v>4.0599999999999996</v>
      </c>
      <c r="P700" s="193">
        <f t="shared" si="109"/>
        <v>4059.1133004926114</v>
      </c>
      <c r="Q700" s="16">
        <f>IF(Q702=0,O703,IF(Q702=1,(O702-O703)*Q703+O703,IF(Q702=2,(O701-O702)*Q703+O702,IF(Q702=3,(O700-O701)*Q703+O701,O700))))</f>
        <v>3.96</v>
      </c>
      <c r="R700" s="147">
        <f>(R$712-R$692)/5+R696</f>
        <v>16220</v>
      </c>
      <c r="S700" s="143">
        <f>(S$712-S$692)/5+S696</f>
        <v>3.66</v>
      </c>
      <c r="T700" s="203">
        <f t="shared" si="110"/>
        <v>4431.6939890710382</v>
      </c>
      <c r="U700" s="16">
        <f>IF(U702=0,S703,IF(U702=1,(S702-S703)*U703+S703,IF(U702=2,(S701-S702)*U703+S702,IF(U702=3,(S700-S701)*U703+S701,S700))))</f>
        <v>3.2699999999999996</v>
      </c>
      <c r="V700" s="147">
        <f>(V$712-V$692)/5+V696</f>
        <v>15480</v>
      </c>
      <c r="W700" s="143">
        <f>(W$712-W$692)/5+W696</f>
        <v>3.22</v>
      </c>
      <c r="X700" s="203">
        <f t="shared" si="111"/>
        <v>4807.4534161490683</v>
      </c>
      <c r="Y700" s="16">
        <f>IF(Y702=0,W703,IF(Y702=1,(W702-W703)*Y703+W703,IF(Y702=2,(W701-W702)*Y703+W702,IF(Y702=3,(W700-W701)*Y703+W701,W700))))</f>
        <v>2.7227239669421484</v>
      </c>
      <c r="Z700" s="147">
        <f>(Z$712-Z$692)/5+Z696</f>
        <v>14680</v>
      </c>
      <c r="AA700" s="143">
        <f>(AA$712-AA$692)/5+AA696</f>
        <v>2.7800000000000002</v>
      </c>
      <c r="AB700" s="207">
        <f t="shared" si="112"/>
        <v>5280.5755395683445</v>
      </c>
      <c r="AC700" s="67">
        <f>IF(AC702=0,AA703,IF(AC702=1,(AA702-AA703)*AC703+AA703,IF(AC702=2,(AA701-AA702)*AC703+AA702,IF(AC702=3,(AA700-AA701)*AC703+AA701,AA700))))</f>
        <v>2.1870386374124258</v>
      </c>
      <c r="AE700" s="23"/>
      <c r="AF700" s="23"/>
      <c r="AG700" s="23"/>
      <c r="AH700" s="23"/>
      <c r="AI700" s="23"/>
      <c r="AJ700" s="23"/>
      <c r="AK700" s="23"/>
      <c r="AL700" s="23"/>
    </row>
    <row r="701" spans="1:38" x14ac:dyDescent="0.25">
      <c r="A701" s="257"/>
      <c r="B701" s="252"/>
      <c r="C701" s="13">
        <f>C$1/(21-E$1)*(C$600-B700)</f>
        <v>3996.6942148760331</v>
      </c>
      <c r="D701" s="32">
        <f>(C701/P$1)^(1/1.3)*50+C$600+$C$2/2+$N$2/100*5</f>
        <v>34.592614607998328</v>
      </c>
      <c r="E701" s="28" t="s">
        <v>22</v>
      </c>
      <c r="F701" s="5">
        <v>14000</v>
      </c>
      <c r="G701" s="140">
        <f>(G$713-G$693)/5+G697</f>
        <v>5.1400000000000006</v>
      </c>
      <c r="H701" s="194">
        <f t="shared" si="113"/>
        <v>2723.735408560311</v>
      </c>
      <c r="I701" s="76">
        <f>$C701/I700</f>
        <v>663.9026935010022</v>
      </c>
      <c r="J701" s="57">
        <v>14000</v>
      </c>
      <c r="K701" s="140">
        <f>(K$713-K$693)/5+K697</f>
        <v>4.7299999999999995</v>
      </c>
      <c r="L701" s="217">
        <f t="shared" si="108"/>
        <v>2959.8308668076111</v>
      </c>
      <c r="M701" s="76">
        <f>$C701/M700</f>
        <v>863.21689306177825</v>
      </c>
      <c r="N701" s="57">
        <v>14000</v>
      </c>
      <c r="O701" s="140">
        <f>(O$713-O$693)/5+O697</f>
        <v>4.32</v>
      </c>
      <c r="P701" s="194">
        <f t="shared" si="109"/>
        <v>3240.7407407407404</v>
      </c>
      <c r="Q701" s="76">
        <f>$C701/Q700</f>
        <v>1009.2662158777862</v>
      </c>
      <c r="R701" s="57">
        <v>14000</v>
      </c>
      <c r="S701" s="140">
        <f>(S$713-S$693)/5+S697</f>
        <v>3.88</v>
      </c>
      <c r="T701" s="201">
        <f t="shared" si="110"/>
        <v>3608.2474226804125</v>
      </c>
      <c r="U701" s="76">
        <f>$C701/U700</f>
        <v>1222.2306467510807</v>
      </c>
      <c r="V701" s="57">
        <v>14000</v>
      </c>
      <c r="W701" s="140">
        <f>(W$713-W$693)/5+W697</f>
        <v>3.4899999999999998</v>
      </c>
      <c r="X701" s="201">
        <f t="shared" si="111"/>
        <v>4011.4613180515762</v>
      </c>
      <c r="Y701" s="76">
        <f>$C701/Y700</f>
        <v>1467.9028294464467</v>
      </c>
      <c r="Z701" s="57">
        <v>14000</v>
      </c>
      <c r="AA701" s="140">
        <f>(AA$713-AA$693)/5+AA697</f>
        <v>3.05</v>
      </c>
      <c r="AB701" s="209">
        <f t="shared" si="112"/>
        <v>4590.1639344262294</v>
      </c>
      <c r="AC701" s="76">
        <f>$C701/AC700</f>
        <v>1827.4456365364831</v>
      </c>
      <c r="AL701" s="23"/>
    </row>
    <row r="702" spans="1:38" x14ac:dyDescent="0.25">
      <c r="A702" s="257"/>
      <c r="B702" s="252"/>
      <c r="C702" s="13"/>
      <c r="D702" s="39">
        <f>IF(AND(D701&lt;F$5,C701&lt;F703),C701/F703*100,IF(AND(D701&lt;J$5,C701&lt;J703),C701/(F703-((D701-F$5)/(J$5-F$5))*(F703-J703))*100,IF(AND(D701&lt;N$5,C701&lt;N703),C701/(J703-((D701-J$5)/(N$5-J$5))*(J703-N703))*100,IF(AND(D701&lt;R$5,C701&lt;R703),C701/(N703-((D701-N$5)/(R$5-N$5))*(N703-R703))*100,IF(AND(D701&lt;V$5,C705&lt;V703),C701/(R703-((D701-R$5)/(V$5-R$5))*(R703-V703))*100,100)))))</f>
        <v>79.713061527158985</v>
      </c>
      <c r="E702" s="28" t="s">
        <v>23</v>
      </c>
      <c r="F702" s="5">
        <v>11200</v>
      </c>
      <c r="G702" s="140">
        <f>(G$714-G$694)/5+G698</f>
        <v>5.49</v>
      </c>
      <c r="H702" s="194">
        <f t="shared" si="113"/>
        <v>2040.0728597449909</v>
      </c>
      <c r="I702" s="190">
        <f>IF($C701&gt;F701,3,IF($C701&gt;F702,2,IF($C701&gt;F703,1,0)))</f>
        <v>0</v>
      </c>
      <c r="J702" s="57">
        <v>11200</v>
      </c>
      <c r="K702" s="140">
        <f>(K$714-K$694)/5+K698</f>
        <v>5.1000000000000005</v>
      </c>
      <c r="L702" s="217">
        <f t="shared" si="108"/>
        <v>2196.0784313725489</v>
      </c>
      <c r="M702" s="190">
        <f>IF($C701&gt;J701,3,IF($C701&gt;J702,2,IF($C701&gt;J703,1,0)))</f>
        <v>0</v>
      </c>
      <c r="N702" s="57">
        <v>11200</v>
      </c>
      <c r="O702" s="140">
        <f>(O$714-O$694)/5+O698</f>
        <v>4.7099999999999991</v>
      </c>
      <c r="P702" s="194">
        <f t="shared" si="109"/>
        <v>2377.9193205944803</v>
      </c>
      <c r="Q702" s="190">
        <f>IF($C701&gt;N701,3,IF($C701&gt;N702,2,IF($C701&gt;N703,1,0)))</f>
        <v>0</v>
      </c>
      <c r="R702" s="57">
        <v>11200</v>
      </c>
      <c r="S702" s="140">
        <f>(S$714-S$694)/5+S698</f>
        <v>4.2700000000000005</v>
      </c>
      <c r="T702" s="201">
        <f t="shared" si="110"/>
        <v>2622.9508196721308</v>
      </c>
      <c r="U702" s="190">
        <f>IF($C701&gt;R701,3,IF($C701&gt;R702,2,IF($C701&gt;R703,1,0)))</f>
        <v>0</v>
      </c>
      <c r="V702" s="57">
        <v>11200</v>
      </c>
      <c r="W702" s="140">
        <f>(W$714-W$694)/5+W698</f>
        <v>3.7600000000000002</v>
      </c>
      <c r="X702" s="201">
        <f t="shared" si="111"/>
        <v>2978.7234042553191</v>
      </c>
      <c r="Y702" s="190">
        <f>IF($C701&gt;V701,3,IF($C701&gt;V702,2,IF($C701&gt;V703,1,0)))</f>
        <v>1</v>
      </c>
      <c r="Z702" s="57">
        <v>11200</v>
      </c>
      <c r="AA702" s="140">
        <f>(AA$714-AA$694)/5+AA698</f>
        <v>3.22</v>
      </c>
      <c r="AB702" s="209">
        <f t="shared" si="112"/>
        <v>3478.260869565217</v>
      </c>
      <c r="AC702" s="189">
        <f>IF($C701&gt;Z701,3,IF($C701&gt;Z702,2,IF($C701&gt;Z703,1,0)))</f>
        <v>1</v>
      </c>
      <c r="AL702" s="23"/>
    </row>
    <row r="703" spans="1:38" ht="15.75" thickBot="1" x14ac:dyDescent="0.3">
      <c r="A703" s="257"/>
      <c r="B703" s="253"/>
      <c r="C703" s="14"/>
      <c r="D703" s="33">
        <f>C701/D700</f>
        <v>852.78700054663454</v>
      </c>
      <c r="E703" s="29" t="s">
        <v>7</v>
      </c>
      <c r="F703" s="158">
        <f>(F$715-F$695)/5+F699</f>
        <v>5340</v>
      </c>
      <c r="G703" s="144">
        <f>(G$715-G$695)/5+G699</f>
        <v>6.02</v>
      </c>
      <c r="H703" s="195">
        <f t="shared" si="113"/>
        <v>887.04318936877087</v>
      </c>
      <c r="I703" s="191">
        <f>IF(I702=1,($C701-F703)/(F702-F703),IF(I702=2,($C701-F702)/(F701-F702),IF(I702=3,($C701-F701)/(F700-F701),0)))</f>
        <v>0</v>
      </c>
      <c r="J703" s="148">
        <f>(J$715-J$695)/5+J699</f>
        <v>5000</v>
      </c>
      <c r="K703" s="144">
        <f>(K$715-K$695)/5+K699</f>
        <v>4.63</v>
      </c>
      <c r="L703" s="220">
        <f t="shared" si="108"/>
        <v>1079.913606911447</v>
      </c>
      <c r="M703" s="191">
        <f>IF(M702=1,($C701-J703)/(J702-J703),IF(M702=2,($C701-J702)/(J701-J702),IF(M702=3,($C701-J701)/(J700-J701),0)))</f>
        <v>0</v>
      </c>
      <c r="N703" s="148">
        <f>(N$715-N$695)/5+N699</f>
        <v>4540</v>
      </c>
      <c r="O703" s="144">
        <f>(O$715-O$695)/5+O699</f>
        <v>3.96</v>
      </c>
      <c r="P703" s="195">
        <f t="shared" si="109"/>
        <v>1146.4646464646464</v>
      </c>
      <c r="Q703" s="191">
        <f>IF(Q702=1,($C701-N703)/(N702-N703),IF(Q702=2,($C701-N702)/(N701-N702),IF(Q702=3,($C701-N701)/(N700-N701),0)))</f>
        <v>0</v>
      </c>
      <c r="R703" s="148">
        <f>(R$715-R$695)/5+R699</f>
        <v>4080</v>
      </c>
      <c r="S703" s="144">
        <f>(S$715-S$695)/5+S699</f>
        <v>3.2699999999999996</v>
      </c>
      <c r="T703" s="204">
        <f t="shared" si="110"/>
        <v>1247.7064220183488</v>
      </c>
      <c r="U703" s="191">
        <f>IF(U702=1,($C701-R703)/(R702-R703),IF(U702=2,($C701-R702)/(R701-R702),IF(U702=3,($C701-R701)/(R700-R701),0)))</f>
        <v>0</v>
      </c>
      <c r="V703" s="148">
        <f>(V$715-V$695)/5+V699</f>
        <v>3700</v>
      </c>
      <c r="W703" s="144">
        <f>(W$715-W$695)/5+W699</f>
        <v>2.6799999999999997</v>
      </c>
      <c r="X703" s="204">
        <f t="shared" si="111"/>
        <v>1380.5970149253733</v>
      </c>
      <c r="Y703" s="191">
        <f>IF(Y702=1,($C701-V703)/(V702-V703),IF(Y702=2,($C701-V702)/(V701-V702),IF(Y702=3,($C701-V701)/(V700-V701),0)))</f>
        <v>3.9559228650137751E-2</v>
      </c>
      <c r="Z703" s="148">
        <f>(Z$715-Z$695)/5+Z699</f>
        <v>3320</v>
      </c>
      <c r="AA703" s="144">
        <f>(AA$715-AA$695)/5+AA699</f>
        <v>2.09</v>
      </c>
      <c r="AB703" s="211">
        <f t="shared" si="112"/>
        <v>1588.5167464114834</v>
      </c>
      <c r="AC703" s="191">
        <f>IF(AC702=1,($C701-Z703)/(Z702-Z703),IF(AC702=2,($C701-Z702)/(Z701-Z702),IF(AC702=3,($C701-Z701)/(Z700-Z701),0)))</f>
        <v>8.5874900364978829E-2</v>
      </c>
      <c r="AL703" s="23"/>
    </row>
    <row r="704" spans="1:38" x14ac:dyDescent="0.25">
      <c r="A704" s="186"/>
      <c r="B704" s="251">
        <v>10</v>
      </c>
      <c r="C704" s="34"/>
      <c r="D704" s="31">
        <f>IF(D705&gt;V$5,(1-(D705-V$5)/(Z$5-V$5))*(Y704-AC704)+AC704,IF(D705&gt;R$5,(1-(D705-R$5)/(V$5-R$5))*(U704-Y704)+Y704,IF(D705&gt;N$5,(1-(D705-N$5)/(R$5-N$5))*(Q704-U704)+U704,IF(D705&gt;J$5,(1-(D705-J$5)/(N$5-J$5))*(M704-Q704)+Q704,IF(D705&gt;F$5,(1-(D705-F$5)/(J$5-F$5))*(I704-M704)+M704,I704)))))</f>
        <v>4.8370935610680661</v>
      </c>
      <c r="E704" s="27" t="s">
        <v>6</v>
      </c>
      <c r="F704" s="95">
        <f>(F$712-F$692)/5+F700</f>
        <v>16980</v>
      </c>
      <c r="G704" s="143">
        <f>(G$712-G$692)/5+G700</f>
        <v>5.0300000000000011</v>
      </c>
      <c r="H704" s="193">
        <f t="shared" si="113"/>
        <v>3375.7455268389654</v>
      </c>
      <c r="I704" s="16">
        <f>IF(I706=0,G707,IF(I706=1,(G706-G707)*I707+G707,IF(I706=2,(G705-G706)*I707+G706,IF(I706=3,(G704-G705)*I707+G705,G704))))</f>
        <v>5.7299999999999995</v>
      </c>
      <c r="J704" s="147">
        <f>(J$712-J$692)/5+J700</f>
        <v>16720</v>
      </c>
      <c r="K704" s="143">
        <f>(K$712-K$692)/5+K700</f>
        <v>4.6399999999999997</v>
      </c>
      <c r="L704" s="219">
        <f t="shared" si="108"/>
        <v>3603.4482758620693</v>
      </c>
      <c r="M704" s="16">
        <f>IF(M706=0,K707,IF(M706=1,(K706-K707)*M707+K707,IF(M706=2,(K705-K706)*M707+K706,IF(M706=3,(K704-K705)*M707+K705,K704))))</f>
        <v>4.72</v>
      </c>
      <c r="N704" s="147">
        <f>(N$712-N$692)/5+N700</f>
        <v>16520</v>
      </c>
      <c r="O704" s="143">
        <f>(O$712-O$692)/5+O700</f>
        <v>4.1899999999999995</v>
      </c>
      <c r="P704" s="193">
        <f t="shared" si="109"/>
        <v>3942.7207637231509</v>
      </c>
      <c r="Q704" s="16">
        <f>IF(Q706=0,O707,IF(Q706=1,(O706-O707)*Q707+O707,IF(Q706=2,(O705-O706)*Q707+O706,IF(Q706=3,(O704-O705)*Q707+O705,O704))))</f>
        <v>4.1900000000000004</v>
      </c>
      <c r="R704" s="147">
        <f>(R$712-R$692)/5+R700</f>
        <v>16280</v>
      </c>
      <c r="S704" s="143">
        <f>(S$712-S$692)/5+S700</f>
        <v>3.8400000000000003</v>
      </c>
      <c r="T704" s="203">
        <f t="shared" si="110"/>
        <v>4239.583333333333</v>
      </c>
      <c r="U704" s="16">
        <f>IF(U706=0,S707,IF(U706=1,(S706-S707)*U707+S707,IF(U706=2,(S705-S706)*U707+S706,IF(U706=3,(S704-S705)*U707+S705,S704))))</f>
        <v>3.6299999999999994</v>
      </c>
      <c r="V704" s="147">
        <f>(V$712-V$692)/5+V700</f>
        <v>15520</v>
      </c>
      <c r="W704" s="143">
        <f>(W$712-W$692)/5+W700</f>
        <v>3.3800000000000003</v>
      </c>
      <c r="X704" s="203">
        <f t="shared" si="111"/>
        <v>4591.7159763313603</v>
      </c>
      <c r="Y704" s="16">
        <f>IF(Y706=0,W707,IF(Y706=1,(W706-W707)*Y707+W707,IF(Y706=2,(W705-W706)*Y707+W706,IF(Y706=3,(W704-W705)*Y707+W705,W704))))</f>
        <v>3.0199999999999996</v>
      </c>
      <c r="Z704" s="147">
        <f>(Z$712-Z$692)/5+Z700</f>
        <v>14720</v>
      </c>
      <c r="AA704" s="143">
        <f>(AA$712-AA$692)/5+AA700</f>
        <v>2.9200000000000004</v>
      </c>
      <c r="AB704" s="207">
        <f t="shared" si="112"/>
        <v>5041.0958904109584</v>
      </c>
      <c r="AC704" s="67">
        <f>IF(AC706=0,AA707,IF(AC706=1,(AA706-AA707)*AC707+AA707,IF(AC706=2,(AA705-AA706)*AC707+AA706,IF(AC706=3,(AA704-AA705)*AC707+AA705,AA704))))</f>
        <v>2.4099999999999997</v>
      </c>
      <c r="AE704" s="23"/>
      <c r="AF704" s="23"/>
      <c r="AG704" s="23"/>
      <c r="AH704" s="23"/>
      <c r="AI704" s="23"/>
      <c r="AJ704" s="23"/>
      <c r="AK704" s="23"/>
      <c r="AL704" s="23"/>
    </row>
    <row r="705" spans="1:38" x14ac:dyDescent="0.25">
      <c r="A705" s="186"/>
      <c r="B705" s="252"/>
      <c r="C705" s="13">
        <f>C$1/(21-E$1)*(C$600-B704)</f>
        <v>3689.2561983471078</v>
      </c>
      <c r="D705" s="32">
        <f>(C705/P$1)^(1/1.3)*50+C$600+$C$2/2+$N$2/100*5</f>
        <v>33.840657811207265</v>
      </c>
      <c r="E705" s="28" t="s">
        <v>22</v>
      </c>
      <c r="F705" s="5">
        <v>14000</v>
      </c>
      <c r="G705" s="140">
        <f>(G$713-G$693)/5+G701</f>
        <v>5.2600000000000007</v>
      </c>
      <c r="H705" s="194">
        <f t="shared" si="113"/>
        <v>2661.5969581749046</v>
      </c>
      <c r="I705" s="76">
        <f>$C705/I704</f>
        <v>643.84924927523696</v>
      </c>
      <c r="J705" s="57">
        <v>14000</v>
      </c>
      <c r="K705" s="140">
        <f>(K$713-K$693)/5+K701</f>
        <v>4.8699999999999992</v>
      </c>
      <c r="L705" s="217">
        <f t="shared" si="108"/>
        <v>2874.7433264887068</v>
      </c>
      <c r="M705" s="76">
        <f>$C705/M704</f>
        <v>781.62207592099742</v>
      </c>
      <c r="N705" s="57">
        <v>14000</v>
      </c>
      <c r="O705" s="140">
        <f>(O$713-O$693)/5+O701</f>
        <v>4.4800000000000004</v>
      </c>
      <c r="P705" s="194">
        <f t="shared" si="109"/>
        <v>3124.9999999999995</v>
      </c>
      <c r="Q705" s="76">
        <f>$C705/Q704</f>
        <v>880.49073946231681</v>
      </c>
      <c r="R705" s="57">
        <v>14000</v>
      </c>
      <c r="S705" s="140">
        <f>(S$713-S$693)/5+S701</f>
        <v>4.07</v>
      </c>
      <c r="T705" s="201">
        <f t="shared" si="110"/>
        <v>3439.8034398034397</v>
      </c>
      <c r="U705" s="76">
        <f>$C705/U704</f>
        <v>1016.3240215832254</v>
      </c>
      <c r="V705" s="57">
        <v>14000</v>
      </c>
      <c r="W705" s="140">
        <f>(W$713-W$693)/5+W701</f>
        <v>3.6599999999999997</v>
      </c>
      <c r="X705" s="201">
        <f t="shared" si="111"/>
        <v>3825.1366120218581</v>
      </c>
      <c r="Y705" s="76">
        <f>$C705/Y704</f>
        <v>1221.6080126977181</v>
      </c>
      <c r="Z705" s="57">
        <v>14000</v>
      </c>
      <c r="AA705" s="140">
        <f>(AA$713-AA$693)/5+AA701</f>
        <v>3.1999999999999997</v>
      </c>
      <c r="AB705" s="209">
        <f t="shared" si="112"/>
        <v>4375</v>
      </c>
      <c r="AC705" s="76">
        <f>$C705/AC704</f>
        <v>1530.8117005589661</v>
      </c>
      <c r="AL705" s="23"/>
    </row>
    <row r="706" spans="1:38" x14ac:dyDescent="0.25">
      <c r="A706" s="186"/>
      <c r="B706" s="252"/>
      <c r="C706" s="13"/>
      <c r="D706" s="39">
        <f>IF(AND(D705&lt;F$5,C705&lt;F707),C705/F707*100,IF(AND(D705&lt;J$5,C705&lt;J707),C705/(F707-((D705-F$5)/(J$5-F$5))*(F707-J707))*100,IF(AND(D705&lt;N$5,C705&lt;N707),C705/(J707-((D705-J$5)/(N$5-J$5))*(J707-N707))*100,IF(AND(D705&lt;R$5,C705&lt;R707),C705/(N707-((D705-N$5)/(R$5-N$5))*(N707-R707))*100,IF(AND(D705&lt;V$5,C709&lt;V707),C705/(R707-((D705-R$5)/(V$5-R$5))*(R707-V707))*100,100)))))</f>
        <v>67.795570792430482</v>
      </c>
      <c r="E706" s="28" t="s">
        <v>23</v>
      </c>
      <c r="F706" s="5">
        <v>11200</v>
      </c>
      <c r="G706" s="140">
        <f>(G$714-G$694)/5+G702</f>
        <v>5.61</v>
      </c>
      <c r="H706" s="194">
        <f t="shared" si="113"/>
        <v>1996.434937611408</v>
      </c>
      <c r="I706" s="190">
        <f>IF($C705&gt;F705,3,IF($C705&gt;F706,2,IF($C705&gt;F707,1,0)))</f>
        <v>0</v>
      </c>
      <c r="J706" s="57">
        <v>11200</v>
      </c>
      <c r="K706" s="140">
        <f>(K$714-K$694)/5+K702</f>
        <v>5.2500000000000009</v>
      </c>
      <c r="L706" s="217">
        <f t="shared" si="108"/>
        <v>2133.333333333333</v>
      </c>
      <c r="M706" s="190">
        <f>IF($C705&gt;J705,3,IF($C705&gt;J706,2,IF($C705&gt;J707,1,0)))</f>
        <v>0</v>
      </c>
      <c r="N706" s="57">
        <v>11200</v>
      </c>
      <c r="O706" s="140">
        <f>(O$714-O$694)/5+O702</f>
        <v>4.8899999999999988</v>
      </c>
      <c r="P706" s="194">
        <f t="shared" si="109"/>
        <v>2290.3885480572603</v>
      </c>
      <c r="Q706" s="190">
        <f>IF($C705&gt;N705,3,IF($C705&gt;N706,2,IF($C705&gt;N707,1,0)))</f>
        <v>0</v>
      </c>
      <c r="R706" s="57">
        <v>11200</v>
      </c>
      <c r="S706" s="140">
        <f>(S$714-S$694)/5+S702</f>
        <v>4.4800000000000004</v>
      </c>
      <c r="T706" s="201">
        <f t="shared" si="110"/>
        <v>2499.9999999999995</v>
      </c>
      <c r="U706" s="190">
        <f>IF($C705&gt;R705,3,IF($C705&gt;R706,2,IF($C705&gt;R707,1,0)))</f>
        <v>0</v>
      </c>
      <c r="V706" s="57">
        <v>11200</v>
      </c>
      <c r="W706" s="140">
        <f>(W$714-W$694)/5+W702</f>
        <v>3.9400000000000004</v>
      </c>
      <c r="X706" s="201">
        <f t="shared" si="111"/>
        <v>2842.6395939086292</v>
      </c>
      <c r="Y706" s="190">
        <f>IF($C705&gt;V705,3,IF($C705&gt;V706,2,IF($C705&gt;V707,1,0)))</f>
        <v>0</v>
      </c>
      <c r="Z706" s="57">
        <v>11200</v>
      </c>
      <c r="AA706" s="140">
        <f>(AA$714-AA$694)/5+AA702</f>
        <v>3.3800000000000003</v>
      </c>
      <c r="AB706" s="209">
        <f t="shared" si="112"/>
        <v>3313.6094674556211</v>
      </c>
      <c r="AC706" s="189">
        <f>IF($C705&gt;Z705,3,IF($C705&gt;Z706,2,IF($C705&gt;Z707,1,0)))</f>
        <v>0</v>
      </c>
      <c r="AL706" s="23"/>
    </row>
    <row r="707" spans="1:38" ht="15.75" thickBot="1" x14ac:dyDescent="0.3">
      <c r="A707" s="186"/>
      <c r="B707" s="253"/>
      <c r="C707" s="35"/>
      <c r="D707" s="33">
        <f>C705/D704</f>
        <v>762.70102113395808</v>
      </c>
      <c r="E707" s="29" t="s">
        <v>7</v>
      </c>
      <c r="F707" s="158">
        <f>(F$715-F$695)/5+F703</f>
        <v>5760</v>
      </c>
      <c r="G707" s="144">
        <f>(G$715-G$695)/5+G703</f>
        <v>5.7299999999999995</v>
      </c>
      <c r="H707" s="195">
        <f t="shared" si="113"/>
        <v>1005.2356020942409</v>
      </c>
      <c r="I707" s="191">
        <f>IF(I706=1,($C705-F707)/(F706-F707),IF(I706=2,($C705-F706)/(F705-F706),IF(I706=3,($C705-F705)/(F704-F705),0)))</f>
        <v>0</v>
      </c>
      <c r="J707" s="148">
        <f>(J$715-J$695)/5+J703</f>
        <v>5400</v>
      </c>
      <c r="K707" s="144">
        <f>(K$715-K$695)/5+K703</f>
        <v>4.72</v>
      </c>
      <c r="L707" s="220">
        <f t="shared" si="108"/>
        <v>1144.0677966101696</v>
      </c>
      <c r="M707" s="191">
        <f>IF(M706=1,($C705-J707)/(J706-J707),IF(M706=2,($C705-J706)/(J705-J706),IF(M706=3,($C705-J705)/(J704-J705),0)))</f>
        <v>0</v>
      </c>
      <c r="N707" s="148">
        <f>(N$715-N$695)/5+N703</f>
        <v>4960</v>
      </c>
      <c r="O707" s="144">
        <f>(O$715-O$695)/5+O703</f>
        <v>4.1900000000000004</v>
      </c>
      <c r="P707" s="195">
        <f t="shared" si="109"/>
        <v>1183.7708830548925</v>
      </c>
      <c r="Q707" s="191">
        <f>IF(Q706=1,($C705-N707)/(N706-N707),IF(Q706=2,($C705-N706)/(N705-N706),IF(Q706=3,($C705-N705)/(N704-N705),0)))</f>
        <v>0</v>
      </c>
      <c r="R707" s="148">
        <f>(R$715-R$695)/5+R703</f>
        <v>4520</v>
      </c>
      <c r="S707" s="144">
        <f>(S$715-S$695)/5+S703</f>
        <v>3.6299999999999994</v>
      </c>
      <c r="T707" s="204">
        <f t="shared" si="110"/>
        <v>1245.1790633608816</v>
      </c>
      <c r="U707" s="191">
        <f>IF(U706=1,($C705-R707)/(R706-R707),IF(U706=2,($C705-R706)/(R705-R706),IF(U706=3,($C705-R705)/(R704-R705),0)))</f>
        <v>0</v>
      </c>
      <c r="V707" s="148">
        <f>(V$715-V$695)/5+V703</f>
        <v>4200</v>
      </c>
      <c r="W707" s="144">
        <f>(W$715-W$695)/5+W703</f>
        <v>3.0199999999999996</v>
      </c>
      <c r="X707" s="204">
        <f t="shared" si="111"/>
        <v>1390.7284768211923</v>
      </c>
      <c r="Y707" s="191">
        <f>IF(Y706=1,($C705-V707)/(V706-V707),IF(Y706=2,($C705-V706)/(V705-V706),IF(Y706=3,($C705-V705)/(V704-V705),0)))</f>
        <v>0</v>
      </c>
      <c r="Z707" s="148">
        <f>(Z$715-Z$695)/5+Z703</f>
        <v>3880</v>
      </c>
      <c r="AA707" s="144">
        <f>(AA$715-AA$695)/5+AA703</f>
        <v>2.4099999999999997</v>
      </c>
      <c r="AB707" s="211">
        <f t="shared" si="112"/>
        <v>1609.9585062240667</v>
      </c>
      <c r="AC707" s="191">
        <f>IF(AC706=1,($C705-Z707)/(Z706-Z707),IF(AC706=2,($C705-Z706)/(Z705-Z706),IF(AC706=3,($C705-Z705)/(Z704-Z705),0)))</f>
        <v>0</v>
      </c>
      <c r="AL707" s="23"/>
    </row>
    <row r="708" spans="1:38" x14ac:dyDescent="0.25">
      <c r="A708" s="186"/>
      <c r="B708" s="251">
        <v>11</v>
      </c>
      <c r="C708" s="25"/>
      <c r="D708" s="31">
        <f>IF(D709&gt;V$5,(1-(D709-V$5)/(Z$5-V$5))*(Y708-AC708)+AC708,IF(D709&gt;R$5,(1-(D709-R$5)/(V$5-R$5))*(U708-Y708)+Y708,IF(D709&gt;N$5,(1-(D709-N$5)/(R$5-N$5))*(Q708-U708)+U708,IF(D709&gt;J$5,(1-(D709-J$5)/(N$5-J$5))*(M708-Q708)+Q708,IF(D709&gt;F$5,(1-(D709-F$5)/(J$5-F$5))*(I708-M708)+M708,I708)))))</f>
        <v>4.9313328795347697</v>
      </c>
      <c r="E708" s="27" t="s">
        <v>6</v>
      </c>
      <c r="F708" s="95">
        <f>(F$712-F$692)/5+F704</f>
        <v>17040</v>
      </c>
      <c r="G708" s="143">
        <f>(G$712-G$692)/5+G704</f>
        <v>5.1400000000000015</v>
      </c>
      <c r="H708" s="193">
        <f t="shared" si="113"/>
        <v>3315.1750972762638</v>
      </c>
      <c r="I708" s="16">
        <f>IF(I710=0,G711,IF(I710=1,(G710-G711)*I711+G711,IF(I710=2,(G709-G710)*I711+G710,IF(I710=3,(G708-G709)*I711+G709,G708))))</f>
        <v>5.4399999999999995</v>
      </c>
      <c r="J708" s="147">
        <f>(J$712-J$692)/5+J704</f>
        <v>16760</v>
      </c>
      <c r="K708" s="143">
        <f>(K$712-K$692)/5+K704</f>
        <v>4.7699999999999996</v>
      </c>
      <c r="L708" s="219">
        <f t="shared" si="108"/>
        <v>3513.6268343815518</v>
      </c>
      <c r="M708" s="16">
        <f>IF(M710=0,K711,IF(M710=1,(K710-K711)*M711+K711,IF(M710=2,(K709-K710)*M711+K710,IF(M710=3,(K708-K709)*M711+K709,K708))))</f>
        <v>4.8099999999999996</v>
      </c>
      <c r="N708" s="147">
        <f>(N$712-N$692)/5+N704</f>
        <v>16560</v>
      </c>
      <c r="O708" s="143">
        <f>(O$712-O$692)/5+O704</f>
        <v>4.3199999999999994</v>
      </c>
      <c r="P708" s="193">
        <f t="shared" si="109"/>
        <v>3833.3333333333339</v>
      </c>
      <c r="Q708" s="16">
        <f>IF(Q710=0,O711,IF(Q710=1,(O710-O711)*Q711+O711,IF(Q710=2,(O709-O710)*Q711+O710,IF(Q710=3,(O708-O709)*Q711+O709,O708))))</f>
        <v>4.4200000000000008</v>
      </c>
      <c r="R708" s="147">
        <f>(R$712-R$692)/5+R704</f>
        <v>16340</v>
      </c>
      <c r="S708" s="143">
        <f>(S$712-S$692)/5+S704</f>
        <v>4.0200000000000005</v>
      </c>
      <c r="T708" s="203">
        <f t="shared" si="110"/>
        <v>4064.6766169154225</v>
      </c>
      <c r="U708" s="16">
        <f>IF(U710=0,S711,IF(U710=1,(S710-S711)*U711+S711,IF(U710=2,(S709-S710)*U711+S710,IF(U710=3,(S708-S709)*U711+S709,S708))))</f>
        <v>3.9899999999999993</v>
      </c>
      <c r="V708" s="147">
        <f>(V$712-V$692)/5+V704</f>
        <v>15560</v>
      </c>
      <c r="W708" s="143">
        <f>(W$712-W$692)/5+W704</f>
        <v>3.5400000000000005</v>
      </c>
      <c r="X708" s="203">
        <f t="shared" si="111"/>
        <v>4395.4802259887001</v>
      </c>
      <c r="Y708" s="16">
        <f>IF(Y710=0,W711,IF(Y710=1,(W710-W711)*Y711+W711,IF(Y710=2,(W709-W710)*Y711+W710,IF(Y710=3,(W708-W709)*Y711+W709,W708))))</f>
        <v>3.3599999999999994</v>
      </c>
      <c r="Z708" s="147">
        <f>(Z$712-Z$692)/5+Z704</f>
        <v>14760</v>
      </c>
      <c r="AA708" s="143">
        <f>(AA$712-AA$692)/5+AA704</f>
        <v>3.0600000000000005</v>
      </c>
      <c r="AB708" s="207">
        <f t="shared" si="112"/>
        <v>4823.5294117647054</v>
      </c>
      <c r="AC708" s="67">
        <f>IF(AC710=0,AA711,IF(AC710=1,(AA710-AA711)*AC711+AA711,IF(AC710=2,(AA709-AA710)*AC711+AA710,IF(AC710=3,(AA708-AA709)*AC711+AA709,AA708))))</f>
        <v>2.7299999999999995</v>
      </c>
      <c r="AE708" s="23"/>
      <c r="AF708" s="23"/>
      <c r="AG708" s="23"/>
      <c r="AH708" s="23"/>
      <c r="AI708" s="23"/>
      <c r="AJ708" s="23"/>
      <c r="AK708" s="23"/>
      <c r="AL708" s="23"/>
    </row>
    <row r="709" spans="1:38" x14ac:dyDescent="0.25">
      <c r="A709" s="186"/>
      <c r="B709" s="252"/>
      <c r="C709" s="13">
        <f>C$1/(21-E$1)*(C$600-B708)</f>
        <v>3381.818181818182</v>
      </c>
      <c r="D709" s="32">
        <f>(C709/P$1)^(1/1.3)*50+C$600+$C$2/2+$N$2/100*5</f>
        <v>33.074081277225872</v>
      </c>
      <c r="E709" s="28" t="s">
        <v>22</v>
      </c>
      <c r="F709" s="5">
        <v>14000</v>
      </c>
      <c r="G709" s="140">
        <f>(G$713-G$693)/5+G705</f>
        <v>5.3800000000000008</v>
      </c>
      <c r="H709" s="194">
        <f t="shared" si="113"/>
        <v>2602.2304832713753</v>
      </c>
      <c r="I709" s="76">
        <f>$C709/I708</f>
        <v>621.65775401069527</v>
      </c>
      <c r="J709" s="57">
        <v>14000</v>
      </c>
      <c r="K709" s="140">
        <f>(K$713-K$693)/5+K705</f>
        <v>5.0099999999999989</v>
      </c>
      <c r="L709" s="217">
        <f t="shared" si="108"/>
        <v>2794.4111776447112</v>
      </c>
      <c r="M709" s="76">
        <f>$C709/M708</f>
        <v>703.08070308070319</v>
      </c>
      <c r="N709" s="57">
        <v>14000</v>
      </c>
      <c r="O709" s="140">
        <f>(O$713-O$693)/5+O705</f>
        <v>4.6400000000000006</v>
      </c>
      <c r="P709" s="194">
        <f t="shared" si="109"/>
        <v>3017.2413793103447</v>
      </c>
      <c r="Q709" s="76">
        <f>$C709/Q708</f>
        <v>765.11723570547088</v>
      </c>
      <c r="R709" s="57">
        <v>14000</v>
      </c>
      <c r="S709" s="140">
        <f>(S$713-S$693)/5+S705</f>
        <v>4.2600000000000007</v>
      </c>
      <c r="T709" s="201">
        <f t="shared" si="110"/>
        <v>3286.384976525821</v>
      </c>
      <c r="U709" s="76">
        <f>$C709/U708</f>
        <v>847.57347915242667</v>
      </c>
      <c r="V709" s="57">
        <v>14000</v>
      </c>
      <c r="W709" s="140">
        <f>(W$713-W$693)/5+W705</f>
        <v>3.8299999999999996</v>
      </c>
      <c r="X709" s="201">
        <f t="shared" si="111"/>
        <v>3655.352480417755</v>
      </c>
      <c r="Y709" s="76">
        <f>$C709/Y708</f>
        <v>1006.4935064935067</v>
      </c>
      <c r="Z709" s="57">
        <v>14000</v>
      </c>
      <c r="AA709" s="140">
        <f>(AA$713-AA$693)/5+AA705</f>
        <v>3.3499999999999996</v>
      </c>
      <c r="AB709" s="209">
        <f t="shared" si="112"/>
        <v>4179.1044776119406</v>
      </c>
      <c r="AC709" s="76">
        <f>$C709/AC708</f>
        <v>1238.7612387612389</v>
      </c>
      <c r="AL709" s="23"/>
    </row>
    <row r="710" spans="1:38" x14ac:dyDescent="0.25">
      <c r="A710" s="186"/>
      <c r="B710" s="252"/>
      <c r="C710" s="13"/>
      <c r="D710" s="39">
        <f>IF(AND(D709&lt;F$5,C709&lt;F711),C709/F711*100,IF(AND(D709&lt;J$5,C709&lt;J711),C709/(F711-((D709-F$5)/(J$5-F$5))*(F711-J711))*100,IF(AND(D709&lt;N$5,C709&lt;N711),C709/(J711-((D709-J$5)/(N$5-J$5))*(J711-N711))*100,IF(AND(D709&lt;R$5,C709&lt;R711),C709/(N711-((D709-N$5)/(R$5-N$5))*(N711-R711))*100,IF(AND(D709&lt;V$5,C713&lt;V711),C709/(R711-((D709-R$5)/(V$5-R$5))*(R711-V711))*100,100)))))</f>
        <v>57.580652283164454</v>
      </c>
      <c r="E710" s="28" t="s">
        <v>23</v>
      </c>
      <c r="F710" s="5">
        <v>11200</v>
      </c>
      <c r="G710" s="140">
        <f>(G$714-G$694)/5+G706</f>
        <v>5.73</v>
      </c>
      <c r="H710" s="194">
        <f t="shared" si="113"/>
        <v>1954.6247818499126</v>
      </c>
      <c r="I710" s="190">
        <f>IF($C709&gt;F709,3,IF($C709&gt;F710,2,IF($C709&gt;F711,1,0)))</f>
        <v>0</v>
      </c>
      <c r="J710" s="57">
        <v>11200</v>
      </c>
      <c r="K710" s="140">
        <f>(K$714-K$694)/5+K706</f>
        <v>5.4000000000000012</v>
      </c>
      <c r="L710" s="217">
        <f t="shared" si="108"/>
        <v>2074.0740740740735</v>
      </c>
      <c r="M710" s="190">
        <f>IF($C709&gt;J709,3,IF($C709&gt;J710,2,IF($C709&gt;J711,1,0)))</f>
        <v>0</v>
      </c>
      <c r="N710" s="57">
        <v>11200</v>
      </c>
      <c r="O710" s="140">
        <f>(O$714-O$694)/5+O706</f>
        <v>5.0699999999999985</v>
      </c>
      <c r="P710" s="194">
        <f t="shared" si="109"/>
        <v>2209.0729783037482</v>
      </c>
      <c r="Q710" s="190">
        <f>IF($C709&gt;N709,3,IF($C709&gt;N710,2,IF($C709&gt;N711,1,0)))</f>
        <v>0</v>
      </c>
      <c r="R710" s="57">
        <v>11200</v>
      </c>
      <c r="S710" s="140">
        <f>(S$714-S$694)/5+S706</f>
        <v>4.6900000000000004</v>
      </c>
      <c r="T710" s="201">
        <f t="shared" si="110"/>
        <v>2388.059701492537</v>
      </c>
      <c r="U710" s="190">
        <f>IF($C709&gt;R709,3,IF($C709&gt;R710,2,IF($C709&gt;R711,1,0)))</f>
        <v>0</v>
      </c>
      <c r="V710" s="57">
        <v>11200</v>
      </c>
      <c r="W710" s="140">
        <f>(W$714-W$694)/5+W706</f>
        <v>4.12</v>
      </c>
      <c r="X710" s="201">
        <f t="shared" si="111"/>
        <v>2718.4466019417473</v>
      </c>
      <c r="Y710" s="190">
        <f>IF($C709&gt;V709,3,IF($C709&gt;V710,2,IF($C709&gt;V711,1,0)))</f>
        <v>0</v>
      </c>
      <c r="Z710" s="57">
        <v>11200</v>
      </c>
      <c r="AA710" s="140">
        <f>(AA$714-AA$694)/5+AA706</f>
        <v>3.5400000000000005</v>
      </c>
      <c r="AB710" s="209">
        <f t="shared" si="112"/>
        <v>3163.8418079096041</v>
      </c>
      <c r="AC710" s="189">
        <f>IF($C709&gt;Z709,3,IF($C709&gt;Z710,2,IF($C709&gt;Z711,1,0)))</f>
        <v>0</v>
      </c>
      <c r="AL710" s="23"/>
    </row>
    <row r="711" spans="1:38" ht="15.75" thickBot="1" x14ac:dyDescent="0.3">
      <c r="A711" s="186"/>
      <c r="B711" s="253"/>
      <c r="C711" s="14"/>
      <c r="D711" s="33">
        <f>C709/D708</f>
        <v>685.78176822190687</v>
      </c>
      <c r="E711" s="29" t="s">
        <v>7</v>
      </c>
      <c r="F711" s="158">
        <f>(F$715-F$695)/5+F707</f>
        <v>6180</v>
      </c>
      <c r="G711" s="144">
        <f>(G$715-G$695)/5+G707</f>
        <v>5.4399999999999995</v>
      </c>
      <c r="H711" s="195">
        <f t="shared" si="113"/>
        <v>1136.0294117647061</v>
      </c>
      <c r="I711" s="191">
        <f>IF(I710=1,($C709-F711)/(F710-F711),IF(I710=2,($C709-F710)/(F709-F710),IF(I710=3,($C709-F709)/(F708-F709),0)))</f>
        <v>0</v>
      </c>
      <c r="J711" s="148">
        <f>(J$715-J$695)/5+J707</f>
        <v>5800</v>
      </c>
      <c r="K711" s="144">
        <f>(K$715-K$695)/5+K707</f>
        <v>4.8099999999999996</v>
      </c>
      <c r="L711" s="220">
        <f t="shared" si="108"/>
        <v>1205.8212058212059</v>
      </c>
      <c r="M711" s="191">
        <f>IF(M710=1,($C709-J711)/(J710-J711),IF(M710=2,($C709-J710)/(J709-J710),IF(M710=3,($C709-J709)/(J708-J709),0)))</f>
        <v>0</v>
      </c>
      <c r="N711" s="148">
        <f>(N$715-N$695)/5+N707</f>
        <v>5380</v>
      </c>
      <c r="O711" s="144">
        <f>(O$715-O$695)/5+O707</f>
        <v>4.4200000000000008</v>
      </c>
      <c r="P711" s="195">
        <f t="shared" si="109"/>
        <v>1217.1945701357463</v>
      </c>
      <c r="Q711" s="191">
        <f>IF(Q710=1,($C709-N711)/(N710-N711),IF(Q710=2,($C709-N710)/(N709-N710),IF(Q710=3,($C709-N709)/(N708-N709),0)))</f>
        <v>0</v>
      </c>
      <c r="R711" s="148">
        <f>(R$715-R$695)/5+R707</f>
        <v>4960</v>
      </c>
      <c r="S711" s="144">
        <f>(S$715-S$695)/5+S707</f>
        <v>3.9899999999999993</v>
      </c>
      <c r="T711" s="204">
        <f t="shared" si="110"/>
        <v>1243.1077694235591</v>
      </c>
      <c r="U711" s="191">
        <f>IF(U710=1,($C709-R711)/(R710-R711),IF(U710=2,($C709-R710)/(R709-R710),IF(U710=3,($C709-R709)/(R708-R709),0)))</f>
        <v>0</v>
      </c>
      <c r="V711" s="148">
        <f>(V$715-V$695)/5+V707</f>
        <v>4700</v>
      </c>
      <c r="W711" s="144">
        <f>(W$715-W$695)/5+W707</f>
        <v>3.3599999999999994</v>
      </c>
      <c r="X711" s="204">
        <f t="shared" si="111"/>
        <v>1398.8095238095241</v>
      </c>
      <c r="Y711" s="191">
        <f>IF(Y710=1,($C709-V711)/(V710-V711),IF(Y710=2,($C709-V710)/(V709-V710),IF(Y710=3,($C709-V709)/(V708-V709),0)))</f>
        <v>0</v>
      </c>
      <c r="Z711" s="148">
        <f>(Z$715-Z$695)/5+Z707</f>
        <v>4440</v>
      </c>
      <c r="AA711" s="144">
        <f>(AA$715-AA$695)/5+AA707</f>
        <v>2.7299999999999995</v>
      </c>
      <c r="AB711" s="211">
        <f t="shared" si="112"/>
        <v>1626.3736263736266</v>
      </c>
      <c r="AC711" s="191">
        <f>IF(AC710=1,($C709-Z711)/(Z710-Z711),IF(AC710=2,($C709-Z710)/(Z709-Z710),IF(AC710=3,($C709-Z709)/(Z708-Z709),0)))</f>
        <v>0</v>
      </c>
      <c r="AL711" s="23"/>
    </row>
    <row r="712" spans="1:38" x14ac:dyDescent="0.25">
      <c r="A712" s="186"/>
      <c r="B712" s="251">
        <v>12</v>
      </c>
      <c r="C712" s="34"/>
      <c r="D712" s="31">
        <f>IF(D713&gt;V$5,(1-(D713-V$5)/(Z$5-V$5))*(Y712-AC712)+AC712,IF(D713&gt;R$5,(1-(D713-R$5)/(V$5-R$5))*(U712-Y712)+Y712,IF(D713&gt;N$5,(1-(D713-N$5)/(R$5-N$5))*(Q712-U712)+U712,IF(D713&gt;J$5,(1-(D713-J$5)/(N$5-J$5))*(M712-Q712)+Q712,IF(D713&gt;F$5,(1-(D713-F$5)/(J$5-F$5))*(I712-M712)+M712,I712)))))</f>
        <v>4.9677193120866017</v>
      </c>
      <c r="E712" s="27" t="s">
        <v>6</v>
      </c>
      <c r="F712" s="3">
        <v>17100</v>
      </c>
      <c r="G712" s="94">
        <v>5.25</v>
      </c>
      <c r="H712" s="193">
        <f t="shared" si="113"/>
        <v>3257.1428571428573</v>
      </c>
      <c r="I712" s="16">
        <f>IF(I714=0,G715,IF(I714=1,(G714-G715)*I715+G715,IF(I714=2,(G713-G714)*I715+G714,IF(I714=3,(G712-G713)*I715+G713,G712))))</f>
        <v>5.15</v>
      </c>
      <c r="J712" s="56">
        <v>16800</v>
      </c>
      <c r="K712" s="4">
        <v>4.9000000000000004</v>
      </c>
      <c r="L712" s="219">
        <f t="shared" si="108"/>
        <v>3428.5714285714284</v>
      </c>
      <c r="M712" s="16">
        <f>IF(M714=0,K715,IF(M714=1,(K714-K715)*M715+K715,IF(M714=2,(K713-K714)*M715+K714,IF(M714=3,(K712-K713)*M715+K713,K712))))</f>
        <v>4.9000000000000004</v>
      </c>
      <c r="N712" s="56">
        <v>16600</v>
      </c>
      <c r="O712" s="4">
        <v>4.45</v>
      </c>
      <c r="P712" s="193">
        <f t="shared" si="109"/>
        <v>3730.3370786516853</v>
      </c>
      <c r="Q712" s="16">
        <f>IF(Q714=0,O715,IF(Q714=1,(O714-O715)*Q715+O715,IF(Q714=2,(O713-O714)*Q715+O714,IF(Q714=3,(O712-O713)*Q715+O713,O712))))</f>
        <v>4.6500000000000004</v>
      </c>
      <c r="R712" s="56">
        <v>16400</v>
      </c>
      <c r="S712" s="4">
        <v>4.2</v>
      </c>
      <c r="T712" s="203">
        <f t="shared" si="110"/>
        <v>3904.7619047619046</v>
      </c>
      <c r="U712" s="16">
        <f>IF(U714=0,S715,IF(U714=1,(S714-S715)*U715+S715,IF(U714=2,(S713-S714)*U715+S714,IF(U714=3,(S712-S713)*U715+S713,S712))))</f>
        <v>4.3499999999999996</v>
      </c>
      <c r="V712" s="56">
        <v>15600</v>
      </c>
      <c r="W712" s="4">
        <v>3.7</v>
      </c>
      <c r="X712" s="203">
        <f t="shared" si="111"/>
        <v>4216.2162162162158</v>
      </c>
      <c r="Y712" s="16">
        <f>IF(Y714=0,W715,IF(Y714=1,(W714-W715)*Y715+W715,IF(Y714=2,(W713-W714)*Y715+W714,IF(Y714=3,(W712-W713)*Y715+W713,W712))))</f>
        <v>3.7</v>
      </c>
      <c r="Z712" s="56">
        <v>14800</v>
      </c>
      <c r="AA712" s="4">
        <v>3.2</v>
      </c>
      <c r="AB712" s="212">
        <f t="shared" si="112"/>
        <v>4625</v>
      </c>
      <c r="AC712" s="67">
        <f>IF(AC714=0,AA715,IF(AC714=1,(AA714-AA715)*AC715+AA715,IF(AC714=2,(AA713-AA714)*AC715+AA714,IF(AC714=3,(AA712-AA713)*AC715+AA713,AA712))))</f>
        <v>3.05</v>
      </c>
      <c r="AE712" s="23"/>
      <c r="AF712" s="23"/>
      <c r="AG712" s="23"/>
      <c r="AH712" s="23"/>
      <c r="AI712" s="23"/>
      <c r="AJ712" s="23"/>
      <c r="AK712" s="23"/>
      <c r="AL712" s="23"/>
    </row>
    <row r="713" spans="1:38" x14ac:dyDescent="0.25">
      <c r="A713" s="186"/>
      <c r="B713" s="252"/>
      <c r="C713" s="13">
        <f>C$1/(21-E$1)*(C$600-B712)</f>
        <v>3074.3801652892562</v>
      </c>
      <c r="D713" s="32">
        <f>(C713/P$1)^(1/1.3)*50+C$600+$C$2/2+$N$2/100*5</f>
        <v>32.291227516535955</v>
      </c>
      <c r="E713" s="28" t="s">
        <v>22</v>
      </c>
      <c r="F713" s="5">
        <v>14000</v>
      </c>
      <c r="G713" s="91">
        <v>5.5</v>
      </c>
      <c r="H713" s="194">
        <f t="shared" si="113"/>
        <v>2545.4545454545455</v>
      </c>
      <c r="I713" s="76">
        <f>$C713/I712</f>
        <v>596.96702238626335</v>
      </c>
      <c r="J713" s="57">
        <v>14000</v>
      </c>
      <c r="K713" s="6">
        <v>5.15</v>
      </c>
      <c r="L713" s="217">
        <f t="shared" si="108"/>
        <v>2718.4466019417473</v>
      </c>
      <c r="M713" s="76">
        <f>$C713/M712</f>
        <v>627.42452352841963</v>
      </c>
      <c r="N713" s="57">
        <v>14000</v>
      </c>
      <c r="O713" s="6">
        <v>4.8</v>
      </c>
      <c r="P713" s="194">
        <f t="shared" si="109"/>
        <v>2916.666666666667</v>
      </c>
      <c r="Q713" s="76">
        <f>$C713/Q712</f>
        <v>661.15702479338836</v>
      </c>
      <c r="R713" s="57">
        <v>14000</v>
      </c>
      <c r="S713" s="6">
        <v>4.45</v>
      </c>
      <c r="T713" s="201">
        <f t="shared" si="110"/>
        <v>3146.067415730337</v>
      </c>
      <c r="U713" s="76">
        <f>$C713/U712</f>
        <v>706.75406098603594</v>
      </c>
      <c r="V713" s="57">
        <v>14000</v>
      </c>
      <c r="W713" s="6">
        <v>4</v>
      </c>
      <c r="X713" s="201">
        <f t="shared" si="111"/>
        <v>3500</v>
      </c>
      <c r="Y713" s="76">
        <f>$C713/Y712</f>
        <v>830.9135581862854</v>
      </c>
      <c r="Z713" s="57">
        <v>14000</v>
      </c>
      <c r="AA713" s="6">
        <v>3.5</v>
      </c>
      <c r="AB713" s="208">
        <f t="shared" si="112"/>
        <v>4000</v>
      </c>
      <c r="AC713" s="76">
        <f>$C713/AC712</f>
        <v>1007.9934968161497</v>
      </c>
      <c r="AL713" s="23"/>
    </row>
    <row r="714" spans="1:38" x14ac:dyDescent="0.25">
      <c r="A714" s="186"/>
      <c r="B714" s="252"/>
      <c r="C714" s="13"/>
      <c r="D714" s="39">
        <f>IF(AND(D713&lt;F$5,C713&lt;F715),C713/F715*100,IF(AND(D713&lt;J$5,C713&lt;J715),C713/(F715-((D713-F$5)/(J$5-F$5))*(F715-J715))*100,IF(AND(D713&lt;N$5,C713&lt;N715),C713/(J715-((D713-J$5)/(N$5-J$5))*(J715-N715))*100,IF(AND(D713&lt;R$5,C713&lt;R715),C713/(N715-((D713-N$5)/(R$5-N$5))*(N715-R715))*100,IF(AND(D713&lt;V$5,C717&lt;V715),C713/(R715-((D713-R$5)/(V$5-R$5))*(R715-V715))*100,100)))))</f>
        <v>48.735084879498515</v>
      </c>
      <c r="E714" s="28" t="s">
        <v>23</v>
      </c>
      <c r="F714" s="5">
        <v>11200</v>
      </c>
      <c r="G714" s="91">
        <v>5.85</v>
      </c>
      <c r="H714" s="194">
        <f t="shared" si="113"/>
        <v>1914.5299145299145</v>
      </c>
      <c r="I714" s="190">
        <f>IF($C713&gt;F713,3,IF($C713&gt;F714,2,IF($C713&gt;F715,1,0)))</f>
        <v>0</v>
      </c>
      <c r="J714" s="57">
        <v>11200</v>
      </c>
      <c r="K714" s="6">
        <v>5.55</v>
      </c>
      <c r="L714" s="217">
        <f t="shared" si="108"/>
        <v>2018.018018018018</v>
      </c>
      <c r="M714" s="190">
        <f>IF($C713&gt;J713,3,IF($C713&gt;J714,2,IF($C713&gt;J715,1,0)))</f>
        <v>0</v>
      </c>
      <c r="N714" s="57">
        <v>11200</v>
      </c>
      <c r="O714" s="6">
        <v>5.25</v>
      </c>
      <c r="P714" s="194">
        <f t="shared" si="109"/>
        <v>2133.3333333333335</v>
      </c>
      <c r="Q714" s="190">
        <f>IF($C713&gt;N713,3,IF($C713&gt;N714,2,IF($C713&gt;N715,1,0)))</f>
        <v>0</v>
      </c>
      <c r="R714" s="57">
        <v>11200</v>
      </c>
      <c r="S714" s="6">
        <v>4.9000000000000004</v>
      </c>
      <c r="T714" s="201">
        <f t="shared" si="110"/>
        <v>2285.7142857142853</v>
      </c>
      <c r="U714" s="190">
        <f>IF($C713&gt;R713,3,IF($C713&gt;R714,2,IF($C713&gt;R715,1,0)))</f>
        <v>0</v>
      </c>
      <c r="V714" s="57">
        <v>11200</v>
      </c>
      <c r="W714" s="6">
        <v>4.3</v>
      </c>
      <c r="X714" s="201">
        <f t="shared" si="111"/>
        <v>2604.651162790698</v>
      </c>
      <c r="Y714" s="190">
        <f>IF($C713&gt;V713,3,IF($C713&gt;V714,2,IF($C713&gt;V715,1,0)))</f>
        <v>0</v>
      </c>
      <c r="Z714" s="57">
        <v>11200</v>
      </c>
      <c r="AA714" s="6">
        <v>3.7</v>
      </c>
      <c r="AB714" s="209">
        <f t="shared" si="112"/>
        <v>3027.0270270270271</v>
      </c>
      <c r="AC714" s="189">
        <f>IF($C713&gt;Z713,3,IF($C713&gt;Z714,2,IF($C713&gt;Z715,1,0)))</f>
        <v>0</v>
      </c>
      <c r="AL714" s="23"/>
    </row>
    <row r="715" spans="1:38" ht="15.75" thickBot="1" x14ac:dyDescent="0.3">
      <c r="A715" s="186"/>
      <c r="B715" s="253"/>
      <c r="C715" s="35"/>
      <c r="D715" s="33">
        <f>C713/D712</f>
        <v>618.87155294970114</v>
      </c>
      <c r="E715" s="29" t="s">
        <v>7</v>
      </c>
      <c r="F715" s="7">
        <v>6600</v>
      </c>
      <c r="G715" s="93">
        <v>5.15</v>
      </c>
      <c r="H715" s="195">
        <f t="shared" si="113"/>
        <v>1281.5533980582522</v>
      </c>
      <c r="I715" s="191">
        <f>IF(I714=1,($C713-F715)/(F714-F715),IF(I714=2,($C713-F714)/(F713-F714),IF(I714=3,($C713-F713)/(F712-F713),0)))</f>
        <v>0</v>
      </c>
      <c r="J715" s="58">
        <v>6200</v>
      </c>
      <c r="K715" s="8">
        <v>4.9000000000000004</v>
      </c>
      <c r="L715" s="220">
        <f t="shared" si="108"/>
        <v>1265.3061224489795</v>
      </c>
      <c r="M715" s="191">
        <f>IF(M714=1,($C713-J715)/(J714-J715),IF(M714=2,($C713-J714)/(J713-J714),IF(M714=3,($C713-J713)/(J712-J713),0)))</f>
        <v>0</v>
      </c>
      <c r="N715" s="58">
        <v>5800</v>
      </c>
      <c r="O715" s="8">
        <v>4.6500000000000004</v>
      </c>
      <c r="P715" s="195">
        <f t="shared" si="109"/>
        <v>1247.3118279569892</v>
      </c>
      <c r="Q715" s="191">
        <f>IF(Q714=1,($C713-N715)/(N714-N715),IF(Q714=2,($C713-N714)/(N713-N714),IF(Q714=3,($C713-N713)/(N712-N713),0)))</f>
        <v>0</v>
      </c>
      <c r="R715" s="58">
        <v>5400</v>
      </c>
      <c r="S715" s="8">
        <v>4.3499999999999996</v>
      </c>
      <c r="T715" s="204">
        <f t="shared" si="110"/>
        <v>1241.3793103448277</v>
      </c>
      <c r="U715" s="191">
        <f>IF(U714=1,($C713-R715)/(R714-R715),IF(U714=2,($C713-R714)/(R713-R714),IF(U714=3,($C713-R713)/(R712-R713),0)))</f>
        <v>0</v>
      </c>
      <c r="V715" s="58">
        <v>5200</v>
      </c>
      <c r="W715" s="8">
        <v>3.7</v>
      </c>
      <c r="X715" s="204">
        <f t="shared" si="111"/>
        <v>1405.4054054054054</v>
      </c>
      <c r="Y715" s="191">
        <f>IF(Y714=1,($C713-V715)/(V714-V715),IF(Y714=2,($C713-V714)/(V713-V714),IF(Y714=3,($C713-V713)/(V712-V713),0)))</f>
        <v>0</v>
      </c>
      <c r="Z715" s="58">
        <v>5000</v>
      </c>
      <c r="AA715" s="8">
        <v>3.05</v>
      </c>
      <c r="AB715" s="211">
        <f t="shared" si="112"/>
        <v>1639.344262295082</v>
      </c>
      <c r="AC715" s="191">
        <f>IF(AC714=1,($C713-Z715)/(Z714-Z715),IF(AC714=2,($C713-Z714)/(Z713-Z714),IF(AC714=3,($C713-Z713)/(Z712-Z713),0)))</f>
        <v>0</v>
      </c>
      <c r="AL715" s="23"/>
    </row>
    <row r="716" spans="1:38" x14ac:dyDescent="0.25">
      <c r="A716" s="186"/>
      <c r="B716" s="251">
        <v>13</v>
      </c>
      <c r="C716" s="25"/>
      <c r="D716" s="31">
        <f>IF(D717&gt;V$5,(1-(D717-V$5)/(Z$5-V$5))*(Y716-AC716)+AC716,IF(D717&gt;R$5,(1-(D717-R$5)/(V$5-R$5))*(U716-Y716)+Y716,IF(D717&gt;N$5,(1-(D717-N$5)/(R$5-N$5))*(Q716-U716)+U716,IF(D717&gt;J$5,(1-(D717-J$5)/(N$5-J$5))*(M716-Q716)+Q716,IF(D717&gt;F$5,(1-(D717-F$5)/(J$5-F$5))*(I716-M716)+M716,I716)))))</f>
        <v>5.0310155058836239</v>
      </c>
      <c r="E716" s="27" t="s">
        <v>6</v>
      </c>
      <c r="F716" s="95">
        <f>(F$724-F$712)/3+F712</f>
        <v>17566.666666666668</v>
      </c>
      <c r="G716" s="143">
        <f>(G$724-G$712)/3+G712</f>
        <v>5.2833333333333332</v>
      </c>
      <c r="H716" s="193">
        <f t="shared" si="113"/>
        <v>3324.9211356466881</v>
      </c>
      <c r="I716" s="16">
        <f>IF(I718=0,G719,IF(I718=1,(G718-G719)*I719+G719,IF(I718=2,(G717-G718)*I719+G718,IF(I718=3,(G716-G717)*I719+G717,G716))))</f>
        <v>5.15</v>
      </c>
      <c r="J716" s="147">
        <f>(J$724-J$712)/3+J712</f>
        <v>17266.666666666668</v>
      </c>
      <c r="K716" s="143">
        <f>(K$724-K$712)/3+K712</f>
        <v>4.9333333333333336</v>
      </c>
      <c r="L716" s="219">
        <f t="shared" si="108"/>
        <v>3500</v>
      </c>
      <c r="M716" s="16">
        <f>IF(M718=0,K719,IF(M718=1,(K718-K719)*M719+K719,IF(M718=2,(K717-K718)*M719+K718,IF(M718=3,(K716-K717)*M719+K717,K716))))</f>
        <v>4.9666666666666668</v>
      </c>
      <c r="N716" s="147">
        <f>(N$724-N$712)/3+N712</f>
        <v>17033.333333333332</v>
      </c>
      <c r="O716" s="143">
        <f>(O$724-O$712)/3+O712</f>
        <v>4.55</v>
      </c>
      <c r="P716" s="193">
        <f t="shared" si="109"/>
        <v>3743.5897435897436</v>
      </c>
      <c r="Q716" s="16">
        <f>IF(Q718=0,O719,IF(Q718=1,(O718-O719)*Q719+O719,IF(Q718=2,(O717-O718)*Q719+O718,IF(Q718=3,(O716-O717)*Q719+O717,O716))))</f>
        <v>4.7833333333333332</v>
      </c>
      <c r="R716" s="147">
        <f>(R$724-R$712)/3+R712</f>
        <v>16833.333333333332</v>
      </c>
      <c r="S716" s="143">
        <f>(S$724-S$712)/3+S712</f>
        <v>4.3</v>
      </c>
      <c r="T716" s="203">
        <f t="shared" si="110"/>
        <v>3914.7286821705425</v>
      </c>
      <c r="U716" s="16">
        <f>IF(U718=0,S719,IF(U718=1,(S718-S719)*U719+S719,IF(U718=2,(S717-S718)*U719+S718,IF(U718=3,(S716-S717)*U719+S717,S716))))</f>
        <v>4.55</v>
      </c>
      <c r="V716" s="147">
        <f>(V$724-V$712)/3+V712</f>
        <v>16033.333333333334</v>
      </c>
      <c r="W716" s="143">
        <f>(W$724-W$712)/3+W712</f>
        <v>3.8000000000000003</v>
      </c>
      <c r="X716" s="203">
        <f t="shared" si="111"/>
        <v>4219.2982456140353</v>
      </c>
      <c r="Y716" s="16">
        <f>IF(Y718=0,W719,IF(Y718=1,(W718-W719)*Y719+W719,IF(Y718=2,(W717-W718)*Y719+W718,IF(Y718=3,(W716-W717)*Y719+W717,W716))))</f>
        <v>3.9166666666666665</v>
      </c>
      <c r="Z716" s="147">
        <f>(Z$724-Z$712)/3+Z712</f>
        <v>15200</v>
      </c>
      <c r="AA716" s="143">
        <f>(AA$724-AA$712)/3+AA712</f>
        <v>3.3000000000000003</v>
      </c>
      <c r="AB716" s="207">
        <f t="shared" si="112"/>
        <v>4606.060606060606</v>
      </c>
      <c r="AC716" s="67">
        <f>IF(AC718=0,AA719,IF(AC718=1,(AA718-AA719)*AC719+AA719,IF(AC718=2,(AA717-AA718)*AC719+AA718,IF(AC718=3,(AA716-AA717)*AC719+AA717,AA716))))</f>
        <v>3.2666666666666666</v>
      </c>
      <c r="AE716" s="23"/>
      <c r="AF716" s="23"/>
      <c r="AG716" s="23"/>
      <c r="AH716" s="23"/>
      <c r="AI716" s="23"/>
      <c r="AJ716" s="23"/>
      <c r="AK716" s="23"/>
      <c r="AL716" s="23"/>
    </row>
    <row r="717" spans="1:38" x14ac:dyDescent="0.25">
      <c r="A717" s="186"/>
      <c r="B717" s="252"/>
      <c r="C717" s="13">
        <f>C$1/(21-E$1)*(C$600-B716)</f>
        <v>2766.9421487603308</v>
      </c>
      <c r="D717" s="32">
        <f>(C717/P$1)^(1/1.3)*50+C$600+$C$2/2+$N$2/100*5</f>
        <v>31.490063315438718</v>
      </c>
      <c r="E717" s="28" t="s">
        <v>22</v>
      </c>
      <c r="F717" s="5">
        <v>14000</v>
      </c>
      <c r="G717" s="140">
        <f>(G$725-G$713)/3+G713</f>
        <v>5.5</v>
      </c>
      <c r="H717" s="194">
        <f t="shared" si="113"/>
        <v>2545.4545454545455</v>
      </c>
      <c r="I717" s="76">
        <f>$C717/I716</f>
        <v>537.27032014763699</v>
      </c>
      <c r="J717" s="57">
        <v>14000</v>
      </c>
      <c r="K717" s="140">
        <f>(K$725-K$713)/3+K713</f>
        <v>5.1833333333333336</v>
      </c>
      <c r="L717" s="217">
        <f t="shared" si="108"/>
        <v>2700.9646302250803</v>
      </c>
      <c r="M717" s="76">
        <f>$C717/M716</f>
        <v>557.10244605912703</v>
      </c>
      <c r="N717" s="57">
        <v>14000</v>
      </c>
      <c r="O717" s="140">
        <f>(O$725-O$713)/3+O713</f>
        <v>4.8666666666666663</v>
      </c>
      <c r="P717" s="194">
        <f t="shared" si="109"/>
        <v>2876.7123287671234</v>
      </c>
      <c r="Q717" s="76">
        <f>$C717/Q716</f>
        <v>578.45480461888451</v>
      </c>
      <c r="R717" s="57">
        <v>14000</v>
      </c>
      <c r="S717" s="140">
        <f>(S$725-S$713)/3+S713</f>
        <v>4.55</v>
      </c>
      <c r="T717" s="201">
        <f t="shared" si="110"/>
        <v>3076.9230769230771</v>
      </c>
      <c r="U717" s="76">
        <f>$C717/U716</f>
        <v>608.11915357369912</v>
      </c>
      <c r="V717" s="57">
        <v>14000</v>
      </c>
      <c r="W717" s="140">
        <f>(W$725-W$713)/3+W713</f>
        <v>4.0999999999999996</v>
      </c>
      <c r="X717" s="201">
        <f t="shared" si="111"/>
        <v>3414.6341463414637</v>
      </c>
      <c r="Y717" s="76">
        <f>$C717/Y716</f>
        <v>706.45331457710574</v>
      </c>
      <c r="Z717" s="57">
        <v>14000</v>
      </c>
      <c r="AA717" s="140">
        <f>(AA$725-AA$713)/3+AA713</f>
        <v>3.6166666666666667</v>
      </c>
      <c r="AB717" s="209">
        <f t="shared" si="112"/>
        <v>3870.9677419354839</v>
      </c>
      <c r="AC717" s="76">
        <f>$C717/AC716</f>
        <v>847.02310676336663</v>
      </c>
      <c r="AL717" s="23"/>
    </row>
    <row r="718" spans="1:38" x14ac:dyDescent="0.25">
      <c r="A718" s="186"/>
      <c r="B718" s="252"/>
      <c r="C718" s="13"/>
      <c r="D718" s="39">
        <f>IF(AND(D717&lt;F$5,C717&lt;F719),C717/F719*100,IF(AND(D717&lt;J$5,C717&lt;J719),C717/(F719-((D717-F$5)/(J$5-F$5))*(F719-J719))*100,IF(AND(D717&lt;N$5,C717&lt;N719),C717/(J719-((D717-J$5)/(N$5-J$5))*(J719-N719))*100,IF(AND(D717&lt;R$5,C717&lt;R719),C717/(N719-((D717-N$5)/(R$5-N$5))*(N719-R719))*100,IF(AND(D717&lt;V$5,C721&lt;V719),C717/(R719-((D717-R$5)/(V$5-R$5))*(R719-V719))*100,100)))))</f>
        <v>43.107087002323162</v>
      </c>
      <c r="E718" s="28" t="s">
        <v>23</v>
      </c>
      <c r="F718" s="5">
        <v>11200</v>
      </c>
      <c r="G718" s="140">
        <f>(G$726-G$714)/3+G714</f>
        <v>5.8999999999999995</v>
      </c>
      <c r="H718" s="194">
        <f t="shared" si="113"/>
        <v>1898.305084745763</v>
      </c>
      <c r="I718" s="190">
        <f>IF($C717&gt;F717,3,IF($C717&gt;F718,2,IF($C717&gt;F719,1,0)))</f>
        <v>0</v>
      </c>
      <c r="J718" s="57">
        <v>11200</v>
      </c>
      <c r="K718" s="140">
        <f>(K$726-K$714)/3+K714</f>
        <v>5.583333333333333</v>
      </c>
      <c r="L718" s="217">
        <f t="shared" si="108"/>
        <v>2005.9701492537315</v>
      </c>
      <c r="M718" s="190">
        <f>IF($C717&gt;J717,3,IF($C717&gt;J718,2,IF($C717&gt;J719,1,0)))</f>
        <v>0</v>
      </c>
      <c r="N718" s="57">
        <v>11200</v>
      </c>
      <c r="O718" s="140">
        <f>(O$726-O$714)/3+O714</f>
        <v>5.3166666666666664</v>
      </c>
      <c r="P718" s="194">
        <f t="shared" si="109"/>
        <v>2106.5830721003135</v>
      </c>
      <c r="Q718" s="190">
        <f>IF($C717&gt;N717,3,IF($C717&gt;N718,2,IF($C717&gt;N719,1,0)))</f>
        <v>0</v>
      </c>
      <c r="R718" s="57">
        <v>11200</v>
      </c>
      <c r="S718" s="140">
        <f>(S$726-S$714)/3+S714</f>
        <v>5.0166666666666666</v>
      </c>
      <c r="T718" s="201">
        <f t="shared" si="110"/>
        <v>2232.5581395348836</v>
      </c>
      <c r="U718" s="190">
        <f>IF($C717&gt;R717,3,IF($C717&gt;R718,2,IF($C717&gt;R719,1,0)))</f>
        <v>0</v>
      </c>
      <c r="V718" s="57">
        <v>11200</v>
      </c>
      <c r="W718" s="140">
        <f>(W$726-W$714)/3+W714</f>
        <v>4.416666666666667</v>
      </c>
      <c r="X718" s="201">
        <f t="shared" si="111"/>
        <v>2535.8490566037735</v>
      </c>
      <c r="Y718" s="190">
        <f>IF($C717&gt;V717,3,IF($C717&gt;V718,2,IF($C717&gt;V719,1,0)))</f>
        <v>0</v>
      </c>
      <c r="Z718" s="57">
        <v>11200</v>
      </c>
      <c r="AA718" s="140">
        <f>(AA$726-AA$714)/3+AA714</f>
        <v>3.8166666666666669</v>
      </c>
      <c r="AB718" s="209">
        <f t="shared" si="112"/>
        <v>2934.4978165938865</v>
      </c>
      <c r="AC718" s="189">
        <f>IF($C717&gt;Z717,3,IF($C717&gt;Z718,2,IF($C717&gt;Z719,1,0)))</f>
        <v>0</v>
      </c>
      <c r="AL718" s="23"/>
    </row>
    <row r="719" spans="1:38" ht="15.75" thickBot="1" x14ac:dyDescent="0.3">
      <c r="A719" s="186"/>
      <c r="B719" s="253"/>
      <c r="C719" s="14"/>
      <c r="D719" s="33">
        <f>C717/D716</f>
        <v>549.9768675975007</v>
      </c>
      <c r="E719" s="29" t="s">
        <v>7</v>
      </c>
      <c r="F719" s="158">
        <f>(F$727-F$715)/3+F715</f>
        <v>6700</v>
      </c>
      <c r="G719" s="144">
        <f>(G$727-G$715)/3+G715</f>
        <v>5.15</v>
      </c>
      <c r="H719" s="195">
        <f t="shared" si="113"/>
        <v>1300.9708737864078</v>
      </c>
      <c r="I719" s="191">
        <f>IF(I718=1,($C717-F719)/(F718-F719),IF(I718=2,($C717-F718)/(F717-F718),IF(I718=3,($C717-F717)/(F716-F717),0)))</f>
        <v>0</v>
      </c>
      <c r="J719" s="148">
        <f>(J$727-J$715)/3+J715</f>
        <v>6266.666666666667</v>
      </c>
      <c r="K719" s="144">
        <f>(K$727-K$715)/3+K715</f>
        <v>4.9666666666666668</v>
      </c>
      <c r="L719" s="220">
        <f t="shared" si="108"/>
        <v>1261.744966442953</v>
      </c>
      <c r="M719" s="191">
        <f>IF(M718=1,($C717-J719)/(J718-J719),IF(M718=2,($C717-J718)/(J717-J718),IF(M718=3,($C717-J717)/(J716-J717),0)))</f>
        <v>0</v>
      </c>
      <c r="N719" s="148">
        <f>(N$727-N$715)/3+N715</f>
        <v>5833.333333333333</v>
      </c>
      <c r="O719" s="144">
        <f>(O$727-O$715)/3+O715</f>
        <v>4.7833333333333332</v>
      </c>
      <c r="P719" s="195">
        <f t="shared" si="109"/>
        <v>1219.5121951219512</v>
      </c>
      <c r="Q719" s="191">
        <f>IF(Q718=1,($C717-N719)/(N718-N719),IF(Q718=2,($C717-N718)/(N717-N718),IF(Q718=3,($C717-N717)/(N716-N717),0)))</f>
        <v>0</v>
      </c>
      <c r="R719" s="148">
        <f>(R$727-R$715)/3+R715</f>
        <v>5400</v>
      </c>
      <c r="S719" s="144">
        <f>(S$727-S$715)/3+S715</f>
        <v>4.55</v>
      </c>
      <c r="T719" s="204">
        <f t="shared" si="110"/>
        <v>1186.8131868131868</v>
      </c>
      <c r="U719" s="191">
        <f>IF(U718=1,($C717-R719)/(R718-R719),IF(U718=2,($C717-R718)/(R717-R718),IF(U718=3,($C717-R717)/(R716-R717),0)))</f>
        <v>0</v>
      </c>
      <c r="V719" s="148">
        <f>(V$727-V$715)/3+V715</f>
        <v>5233.333333333333</v>
      </c>
      <c r="W719" s="144">
        <f>(W$727-W$715)/3+W715</f>
        <v>3.9166666666666665</v>
      </c>
      <c r="X719" s="204">
        <f t="shared" si="111"/>
        <v>1336.1702127659573</v>
      </c>
      <c r="Y719" s="191">
        <f>IF(Y718=1,($C717-V719)/(V718-V719),IF(Y718=2,($C717-V718)/(V717-V718),IF(Y718=3,($C717-V717)/(V716-V717),0)))</f>
        <v>0</v>
      </c>
      <c r="Z719" s="148">
        <f>(Z$727-Z$715)/3+Z715</f>
        <v>5066.666666666667</v>
      </c>
      <c r="AA719" s="144">
        <f>(AA$727-AA$715)/3+AA715</f>
        <v>3.2666666666666666</v>
      </c>
      <c r="AB719" s="211">
        <f t="shared" si="112"/>
        <v>1551.0204081632655</v>
      </c>
      <c r="AC719" s="191">
        <f>IF(AC718=1,($C717-Z719)/(Z718-Z719),IF(AC718=2,($C717-Z718)/(Z717-Z718),IF(AC718=3,($C717-Z717)/(Z716-Z717),0)))</f>
        <v>0</v>
      </c>
      <c r="AL719" s="23"/>
    </row>
    <row r="720" spans="1:38" x14ac:dyDescent="0.25">
      <c r="A720" s="186"/>
      <c r="B720" s="251">
        <v>14</v>
      </c>
      <c r="C720" s="34"/>
      <c r="D720" s="31">
        <f>IF(D721&gt;V$5,(1-(D721-V$5)/(Z$5-V$5))*(Y720-AC720)+AC720,IF(D721&gt;R$5,(1-(D721-R$5)/(V$5-R$5))*(U720-Y720)+Y720,IF(D721&gt;N$5,(1-(D721-N$5)/(R$5-N$5))*(Q720-U720)+U720,IF(D721&gt;J$5,(1-(D721-J$5)/(N$5-J$5))*(M720-Q720)+Q720,IF(D721&gt;F$5,(1-(D721-F$5)/(J$5-F$5))*(I720-M720)+M720,I720)))))</f>
        <v>5.0838728412890992</v>
      </c>
      <c r="E720" s="27" t="s">
        <v>6</v>
      </c>
      <c r="F720" s="95">
        <f>(F$724-F$712)/3+F716</f>
        <v>18033.333333333336</v>
      </c>
      <c r="G720" s="143">
        <f>(G$724-G$712)/3+G716</f>
        <v>5.3166666666666664</v>
      </c>
      <c r="H720" s="193">
        <f t="shared" si="113"/>
        <v>3391.8495297805648</v>
      </c>
      <c r="I720" s="16">
        <f>IF(I722=0,G723,IF(I722=1,(G722-G723)*I723+G723,IF(I722=2,(G721-G722)*I723+G722,IF(I722=3,(G720-G721)*I723+G721,G720))))</f>
        <v>5.15</v>
      </c>
      <c r="J720" s="147">
        <f>(J$724-J$712)/3+J716</f>
        <v>17733.333333333336</v>
      </c>
      <c r="K720" s="143">
        <f>(K$724-K$712)/3+K716</f>
        <v>4.9666666666666668</v>
      </c>
      <c r="L720" s="219">
        <f t="shared" si="108"/>
        <v>3570.4697986577185</v>
      </c>
      <c r="M720" s="16">
        <f>IF(M722=0,K723,IF(M722=1,(K722-K723)*M723+K723,IF(M722=2,(K721-K722)*M723+K722,IF(M722=3,(K720-K721)*M723+K721,K720))))</f>
        <v>5.0333333333333332</v>
      </c>
      <c r="N720" s="147">
        <f>(N$724-N$712)/3+N716</f>
        <v>17466.666666666664</v>
      </c>
      <c r="O720" s="143">
        <f>(O$724-O$712)/3+O716</f>
        <v>4.6499999999999995</v>
      </c>
      <c r="P720" s="193">
        <f t="shared" si="109"/>
        <v>3756.2724014336918</v>
      </c>
      <c r="Q720" s="16">
        <f>IF(Q722=0,O723,IF(Q722=1,(O722-O723)*Q723+O723,IF(Q722=2,(O721-O722)*Q723+O722,IF(Q722=3,(O720-O721)*Q723+O721,O720))))</f>
        <v>4.9166666666666661</v>
      </c>
      <c r="R720" s="147">
        <f>(R$724-R$712)/3+R716</f>
        <v>17266.666666666664</v>
      </c>
      <c r="S720" s="143">
        <f>(S$724-S$712)/3+S716</f>
        <v>4.3999999999999995</v>
      </c>
      <c r="T720" s="203">
        <f t="shared" si="110"/>
        <v>3924.242424242424</v>
      </c>
      <c r="U720" s="16">
        <f>IF(U722=0,S723,IF(U722=1,(S722-S723)*U723+S723,IF(U722=2,(S721-S722)*U723+S722,IF(U722=3,(S720-S721)*U723+S721,S720))))</f>
        <v>4.75</v>
      </c>
      <c r="V720" s="147">
        <f>(V$724-V$712)/3+V716</f>
        <v>16466.666666666668</v>
      </c>
      <c r="W720" s="143">
        <f>(W$724-W$712)/3+W716</f>
        <v>3.9000000000000004</v>
      </c>
      <c r="X720" s="203">
        <f t="shared" si="111"/>
        <v>4222.2222222222217</v>
      </c>
      <c r="Y720" s="16">
        <f>IF(Y722=0,W723,IF(Y722=1,(W722-W723)*Y723+W723,IF(Y722=2,(W721-W722)*Y723+W722,IF(Y722=3,(W720-W721)*Y723+W721,W720))))</f>
        <v>4.1333333333333329</v>
      </c>
      <c r="Z720" s="147">
        <f>(Z$724-Z$712)/3+Z716</f>
        <v>15600</v>
      </c>
      <c r="AA720" s="143">
        <f>(AA$724-AA$712)/3+AA716</f>
        <v>3.4000000000000004</v>
      </c>
      <c r="AB720" s="207">
        <f t="shared" si="112"/>
        <v>4588.2352941176468</v>
      </c>
      <c r="AC720" s="67">
        <f>IF(AC722=0,AA723,IF(AC722=1,(AA722-AA723)*AC723+AA723,IF(AC722=2,(AA721-AA722)*AC723+AA722,IF(AC722=3,(AA720-AA721)*AC723+AA721,AA720))))</f>
        <v>3.4833333333333334</v>
      </c>
      <c r="AE720" s="23"/>
      <c r="AF720" s="23"/>
      <c r="AG720" s="23"/>
      <c r="AH720" s="23"/>
      <c r="AI720" s="23"/>
      <c r="AJ720" s="23"/>
      <c r="AK720" s="23"/>
      <c r="AL720" s="23"/>
    </row>
    <row r="721" spans="1:38" x14ac:dyDescent="0.25">
      <c r="A721" s="186"/>
      <c r="B721" s="252"/>
      <c r="C721" s="13">
        <f>C$1/(21-E$1)*(C$600-B720)</f>
        <v>2459.504132231405</v>
      </c>
      <c r="D721" s="32">
        <f>(C721/P$1)^(1/1.3)*50+C$600+$C$2/2+$N$2/100*5</f>
        <v>30.668042175220044</v>
      </c>
      <c r="E721" s="28" t="s">
        <v>22</v>
      </c>
      <c r="F721" s="5">
        <v>14000</v>
      </c>
      <c r="G721" s="140">
        <f>(G$725-G$713)/3+G717</f>
        <v>5.5</v>
      </c>
      <c r="H721" s="194">
        <f t="shared" si="113"/>
        <v>2545.4545454545455</v>
      </c>
      <c r="I721" s="76">
        <f>$C721/I720</f>
        <v>477.57361790901064</v>
      </c>
      <c r="J721" s="57">
        <v>14000</v>
      </c>
      <c r="K721" s="140">
        <f>(K$725-K$713)/3+K717</f>
        <v>5.2166666666666668</v>
      </c>
      <c r="L721" s="217">
        <f t="shared" si="108"/>
        <v>2683.7060702875397</v>
      </c>
      <c r="M721" s="76">
        <f>$C721/M720</f>
        <v>488.64320507908712</v>
      </c>
      <c r="N721" s="57">
        <v>14000</v>
      </c>
      <c r="O721" s="140">
        <f>(O$725-O$713)/3+O717</f>
        <v>4.9333333333333327</v>
      </c>
      <c r="P721" s="194">
        <f t="shared" si="109"/>
        <v>2837.8378378378384</v>
      </c>
      <c r="Q721" s="76">
        <f>$C721/Q720</f>
        <v>500.23812858943836</v>
      </c>
      <c r="R721" s="57">
        <v>14000</v>
      </c>
      <c r="S721" s="140">
        <f>(S$725-S$713)/3+S717</f>
        <v>4.6499999999999995</v>
      </c>
      <c r="T721" s="201">
        <f t="shared" si="110"/>
        <v>3010.7526881720432</v>
      </c>
      <c r="U721" s="76">
        <f>$C721/U720</f>
        <v>517.79034362766424</v>
      </c>
      <c r="V721" s="57">
        <v>14000</v>
      </c>
      <c r="W721" s="140">
        <f>(W$725-W$713)/3+W717</f>
        <v>4.1999999999999993</v>
      </c>
      <c r="X721" s="201">
        <f t="shared" si="111"/>
        <v>3333.3333333333339</v>
      </c>
      <c r="Y721" s="76">
        <f>$C721/Y720</f>
        <v>595.04132231404969</v>
      </c>
      <c r="Z721" s="57">
        <v>14000</v>
      </c>
      <c r="AA721" s="140">
        <f>(AA$725-AA$713)/3+AA717</f>
        <v>3.7333333333333334</v>
      </c>
      <c r="AB721" s="209">
        <f t="shared" si="112"/>
        <v>3750</v>
      </c>
      <c r="AC721" s="76">
        <f>$C721/AC720</f>
        <v>706.07774131045119</v>
      </c>
      <c r="AL721" s="23"/>
    </row>
    <row r="722" spans="1:38" x14ac:dyDescent="0.25">
      <c r="A722" s="186"/>
      <c r="B722" s="252"/>
      <c r="C722" s="13"/>
      <c r="D722" s="39">
        <f>IF(AND(D721&lt;F$5,C721&lt;F723),C721/F723*100,IF(AND(D721&lt;J$5,C721&lt;J723),C721/(F723-((D721-F$5)/(J$5-F$5))*(F723-J723))*100,IF(AND(D721&lt;N$5,C721&lt;N723),C721/(J723-((D721-J$5)/(N$5-J$5))*(J723-N723))*100,IF(AND(D721&lt;R$5,C721&lt;R723),C721/(N723-((D721-N$5)/(R$5-N$5))*(N723-R723))*100,IF(AND(D721&lt;V$5,C725&lt;V723),C721/(R723-((D721-R$5)/(V$5-R$5))*(R723-V723))*100,100)))))</f>
        <v>37.633040804615121</v>
      </c>
      <c r="E722" s="28" t="s">
        <v>23</v>
      </c>
      <c r="F722" s="5">
        <v>11200</v>
      </c>
      <c r="G722" s="140">
        <f>(G$726-G$714)/3+G718</f>
        <v>5.9499999999999993</v>
      </c>
      <c r="H722" s="194">
        <f t="shared" si="113"/>
        <v>1882.3529411764707</v>
      </c>
      <c r="I722" s="190">
        <f>IF($C721&gt;F721,3,IF($C721&gt;F722,2,IF($C721&gt;F723,1,0)))</f>
        <v>0</v>
      </c>
      <c r="J722" s="57">
        <v>11200</v>
      </c>
      <c r="K722" s="140">
        <f>(K$726-K$714)/3+K718</f>
        <v>5.6166666666666663</v>
      </c>
      <c r="L722" s="217">
        <f t="shared" si="108"/>
        <v>1994.06528189911</v>
      </c>
      <c r="M722" s="190">
        <f>IF($C721&gt;J721,3,IF($C721&gt;J722,2,IF($C721&gt;J723,1,0)))</f>
        <v>0</v>
      </c>
      <c r="N722" s="57">
        <v>11200</v>
      </c>
      <c r="O722" s="140">
        <f>(O$726-O$714)/3+O718</f>
        <v>5.3833333333333329</v>
      </c>
      <c r="P722" s="194">
        <f t="shared" si="109"/>
        <v>2080.4953560371519</v>
      </c>
      <c r="Q722" s="190">
        <f>IF($C721&gt;N721,3,IF($C721&gt;N722,2,IF($C721&gt;N723,1,0)))</f>
        <v>0</v>
      </c>
      <c r="R722" s="57">
        <v>11200</v>
      </c>
      <c r="S722" s="140">
        <f>(S$726-S$714)/3+S718</f>
        <v>5.1333333333333329</v>
      </c>
      <c r="T722" s="201">
        <f t="shared" si="110"/>
        <v>2181.818181818182</v>
      </c>
      <c r="U722" s="190">
        <f>IF($C721&gt;R721,3,IF($C721&gt;R722,2,IF($C721&gt;R723,1,0)))</f>
        <v>0</v>
      </c>
      <c r="V722" s="57">
        <v>11200</v>
      </c>
      <c r="W722" s="140">
        <f>(W$726-W$714)/3+W718</f>
        <v>4.5333333333333341</v>
      </c>
      <c r="X722" s="201">
        <f t="shared" si="111"/>
        <v>2470.5882352941171</v>
      </c>
      <c r="Y722" s="190">
        <f>IF($C721&gt;V721,3,IF($C721&gt;V722,2,IF($C721&gt;V723,1,0)))</f>
        <v>0</v>
      </c>
      <c r="Z722" s="57">
        <v>11200</v>
      </c>
      <c r="AA722" s="140">
        <f>(AA$726-AA$714)/3+AA718</f>
        <v>3.9333333333333336</v>
      </c>
      <c r="AB722" s="209">
        <f t="shared" si="112"/>
        <v>2847.4576271186438</v>
      </c>
      <c r="AC722" s="189">
        <f>IF($C721&gt;Z721,3,IF($C721&gt;Z722,2,IF($C721&gt;Z723,1,0)))</f>
        <v>0</v>
      </c>
      <c r="AL722" s="23"/>
    </row>
    <row r="723" spans="1:38" ht="15.75" thickBot="1" x14ac:dyDescent="0.3">
      <c r="A723" s="186"/>
      <c r="B723" s="253"/>
      <c r="C723" s="35"/>
      <c r="D723" s="33">
        <f>C721/D720</f>
        <v>483.78553300081313</v>
      </c>
      <c r="E723" s="29" t="s">
        <v>7</v>
      </c>
      <c r="F723" s="158">
        <f>(F$727-F$715)/3+F719</f>
        <v>6800</v>
      </c>
      <c r="G723" s="144">
        <f>(G$727-G$715)/3+G719</f>
        <v>5.15</v>
      </c>
      <c r="H723" s="195">
        <f t="shared" si="113"/>
        <v>1320.3883495145631</v>
      </c>
      <c r="I723" s="191">
        <f>IF(I722=1,($C721-F723)/(F722-F723),IF(I722=2,($C721-F722)/(F721-F722),IF(I722=3,($C721-F721)/(F720-F721),0)))</f>
        <v>0</v>
      </c>
      <c r="J723" s="148">
        <f>(J$727-J$715)/3+J719</f>
        <v>6333.3333333333339</v>
      </c>
      <c r="K723" s="144">
        <f>(K$727-K$715)/3+K719</f>
        <v>5.0333333333333332</v>
      </c>
      <c r="L723" s="220">
        <f t="shared" si="108"/>
        <v>1258.2781456953644</v>
      </c>
      <c r="M723" s="191">
        <f>IF(M722=1,($C721-J723)/(J722-J723),IF(M722=2,($C721-J722)/(J721-J722),IF(M722=3,($C721-J721)/(J720-J721),0)))</f>
        <v>0</v>
      </c>
      <c r="N723" s="148">
        <f>(N$727-N$715)/3+N719</f>
        <v>5866.6666666666661</v>
      </c>
      <c r="O723" s="144">
        <f>(O$727-O$715)/3+O719</f>
        <v>4.9166666666666661</v>
      </c>
      <c r="P723" s="195">
        <f t="shared" si="109"/>
        <v>1193.2203389830509</v>
      </c>
      <c r="Q723" s="191">
        <f>IF(Q722=1,($C721-N723)/(N722-N723),IF(Q722=2,($C721-N722)/(N721-N722),IF(Q722=3,($C721-N721)/(N720-N721),0)))</f>
        <v>0</v>
      </c>
      <c r="R723" s="148">
        <f>(R$727-R$715)/3+R719</f>
        <v>5400</v>
      </c>
      <c r="S723" s="144">
        <f>(S$727-S$715)/3+S719</f>
        <v>4.75</v>
      </c>
      <c r="T723" s="204">
        <f t="shared" si="110"/>
        <v>1136.8421052631579</v>
      </c>
      <c r="U723" s="191">
        <f>IF(U722=1,($C721-R723)/(R722-R723),IF(U722=2,($C721-R722)/(R721-R722),IF(U722=3,($C721-R721)/(R720-R721),0)))</f>
        <v>0</v>
      </c>
      <c r="V723" s="148">
        <f>(V$727-V$715)/3+V719</f>
        <v>5266.6666666666661</v>
      </c>
      <c r="W723" s="144">
        <f>(W$727-W$715)/3+W719</f>
        <v>4.1333333333333329</v>
      </c>
      <c r="X723" s="204">
        <f t="shared" si="111"/>
        <v>1274.1935483870968</v>
      </c>
      <c r="Y723" s="191">
        <f>IF(Y722=1,($C721-V723)/(V722-V723),IF(Y722=2,($C721-V722)/(V721-V722),IF(Y722=3,($C721-V721)/(V720-V721),0)))</f>
        <v>0</v>
      </c>
      <c r="Z723" s="148">
        <f>(Z$727-Z$715)/3+Z719</f>
        <v>5133.3333333333339</v>
      </c>
      <c r="AA723" s="144">
        <f>(AA$727-AA$715)/3+AA719</f>
        <v>3.4833333333333334</v>
      </c>
      <c r="AB723" s="211">
        <f t="shared" si="112"/>
        <v>1473.6842105263158</v>
      </c>
      <c r="AC723" s="191">
        <f>IF(AC722=1,($C721-Z723)/(Z722-Z723),IF(AC722=2,($C721-Z722)/(Z721-Z722),IF(AC722=3,($C721-Z721)/(Z720-Z721),0)))</f>
        <v>0</v>
      </c>
      <c r="AL723" s="23"/>
    </row>
    <row r="724" spans="1:38" x14ac:dyDescent="0.25">
      <c r="A724" s="186"/>
      <c r="B724" s="251">
        <v>15</v>
      </c>
      <c r="C724" s="25"/>
      <c r="D724" s="31">
        <f>IF(D725&gt;V$5,(1-(D725-V$5)/(Z$5-V$5))*(Y724-AC724)+AC724,IF(D725&gt;R$5,(1-(D725-R$5)/(V$5-R$5))*(U724-Y724)+Y724,IF(D725&gt;N$5,(1-(D725-N$5)/(R$5-N$5))*(Q724-U724)+U724,IF(D725&gt;J$5,(1-(D725-J$5)/(N$5-J$5))*(M724-Q724)+Q724,IF(D725&gt;F$5,(1-(D725-F$5)/(J$5-F$5))*(I724-M724)+M724,I724)))))</f>
        <v>5.1258905390460159</v>
      </c>
      <c r="E724" s="27" t="s">
        <v>6</v>
      </c>
      <c r="F724" s="3">
        <v>18500</v>
      </c>
      <c r="G724" s="94">
        <v>5.35</v>
      </c>
      <c r="H724" s="193">
        <f t="shared" si="113"/>
        <v>3457.9439252336451</v>
      </c>
      <c r="I724" s="16">
        <f>IF(I726=0,G727,IF(I726=1,(G726-G727)*I727+G727,IF(I726=2,(G725-G726)*I727+G726,IF(I726=3,(G724-G725)*I727+G725,G724))))</f>
        <v>5.15</v>
      </c>
      <c r="J724" s="56">
        <v>18200</v>
      </c>
      <c r="K724" s="4">
        <v>5</v>
      </c>
      <c r="L724" s="219">
        <f t="shared" si="108"/>
        <v>3640</v>
      </c>
      <c r="M724" s="16">
        <f>IF(M726=0,K727,IF(M726=1,(K726-K727)*M727+K727,IF(M726=2,(K725-K726)*M727+K726,IF(M726=3,(K724-K725)*M727+K725,K724))))</f>
        <v>5.0999999999999996</v>
      </c>
      <c r="N724" s="56">
        <v>17900</v>
      </c>
      <c r="O724" s="4">
        <v>4.75</v>
      </c>
      <c r="P724" s="193">
        <f t="shared" si="109"/>
        <v>3768.4210526315787</v>
      </c>
      <c r="Q724" s="16">
        <f>IF(Q726=0,O727,IF(Q726=1,(O726-O727)*Q727+O727,IF(Q726=2,(O725-O726)*Q727+O726,IF(Q726=3,(O724-O725)*Q727+O725,O724))))</f>
        <v>5.05</v>
      </c>
      <c r="R724" s="56">
        <v>17700</v>
      </c>
      <c r="S724" s="4">
        <v>4.5</v>
      </c>
      <c r="T724" s="203">
        <f t="shared" si="110"/>
        <v>3933.3333333333335</v>
      </c>
      <c r="U724" s="16">
        <f>IF(U726=0,S727,IF(U726=1,(S726-S727)*U727+S727,IF(U726=2,(S725-S726)*U727+S726,IF(U726=3,(S724-S725)*U727+S725,S724))))</f>
        <v>4.95</v>
      </c>
      <c r="V724" s="56">
        <v>16900</v>
      </c>
      <c r="W724" s="4">
        <v>4</v>
      </c>
      <c r="X724" s="203">
        <f t="shared" si="111"/>
        <v>4225</v>
      </c>
      <c r="Y724" s="16">
        <f>IF(Y726=0,W727,IF(Y726=1,(W726-W727)*Y727+W727,IF(Y726=2,(W725-W726)*Y727+W726,IF(Y726=3,(W724-W725)*Y727+W725,W724))))</f>
        <v>4.3499999999999996</v>
      </c>
      <c r="Z724" s="56">
        <v>16000</v>
      </c>
      <c r="AA724" s="4">
        <v>3.5</v>
      </c>
      <c r="AB724" s="207">
        <f t="shared" si="112"/>
        <v>4571.4285714285716</v>
      </c>
      <c r="AC724" s="67">
        <f>IF(AC726=0,AA727,IF(AC726=1,(AA726-AA727)*AC727+AA727,IF(AC726=2,(AA725-AA726)*AC727+AA726,IF(AC726=3,(AA724-AA725)*AC727+AA725,AA724))))</f>
        <v>3.7</v>
      </c>
      <c r="AE724" s="23"/>
      <c r="AF724" s="23"/>
      <c r="AG724" s="23"/>
      <c r="AH724" s="23"/>
      <c r="AI724" s="23"/>
      <c r="AJ724" s="23"/>
      <c r="AK724" s="23"/>
      <c r="AL724" s="23"/>
    </row>
    <row r="725" spans="1:38" x14ac:dyDescent="0.25">
      <c r="A725" s="186"/>
      <c r="B725" s="252"/>
      <c r="C725" s="13">
        <f>C$1/(21-E$1)*(C$600-B724)</f>
        <v>2152.0661157024792</v>
      </c>
      <c r="D725" s="32">
        <f>(C725/P$1)^(1/1.3)*50+C$600+$C$2/2+$N$2/100*5</f>
        <v>29.821892190796866</v>
      </c>
      <c r="E725" s="28" t="s">
        <v>22</v>
      </c>
      <c r="F725" s="5">
        <v>14000</v>
      </c>
      <c r="G725" s="91">
        <v>5.5</v>
      </c>
      <c r="H725" s="194">
        <f t="shared" si="113"/>
        <v>2545.4545454545455</v>
      </c>
      <c r="I725" s="76">
        <f>$C725/I724</f>
        <v>417.87691567038428</v>
      </c>
      <c r="J725" s="57">
        <v>14000</v>
      </c>
      <c r="K725" s="6">
        <v>5.25</v>
      </c>
      <c r="L725" s="217">
        <f t="shared" si="108"/>
        <v>2666.6666666666665</v>
      </c>
      <c r="M725" s="76">
        <f>$C725/M724</f>
        <v>421.97374817695675</v>
      </c>
      <c r="N725" s="57">
        <v>14000</v>
      </c>
      <c r="O725" s="6">
        <v>5</v>
      </c>
      <c r="P725" s="194">
        <f t="shared" si="109"/>
        <v>2800</v>
      </c>
      <c r="Q725" s="76">
        <f>$C725/Q724</f>
        <v>426.1517060796989</v>
      </c>
      <c r="R725" s="57">
        <v>14000</v>
      </c>
      <c r="S725" s="6">
        <v>4.75</v>
      </c>
      <c r="T725" s="201">
        <f t="shared" si="110"/>
        <v>2947.3684210526317</v>
      </c>
      <c r="U725" s="76">
        <f>$C725/U724</f>
        <v>434.76083145504629</v>
      </c>
      <c r="V725" s="57">
        <v>14000</v>
      </c>
      <c r="W725" s="6">
        <v>4.3</v>
      </c>
      <c r="X725" s="201">
        <f t="shared" si="111"/>
        <v>3255.8139534883721</v>
      </c>
      <c r="Y725" s="76">
        <f>$C725/Y724</f>
        <v>494.72784269022515</v>
      </c>
      <c r="Z725" s="57">
        <v>14000</v>
      </c>
      <c r="AA725" s="6">
        <v>3.85</v>
      </c>
      <c r="AB725" s="209">
        <f t="shared" si="112"/>
        <v>3636.3636363636365</v>
      </c>
      <c r="AC725" s="76">
        <f>$C725/AC724</f>
        <v>581.63949073039976</v>
      </c>
      <c r="AL725" s="23"/>
    </row>
    <row r="726" spans="1:38" x14ac:dyDescent="0.25">
      <c r="A726" s="186"/>
      <c r="B726" s="252"/>
      <c r="C726" s="13"/>
      <c r="D726" s="39">
        <f>IF(AND(D725&lt;F$5,C725&lt;F727),C725/F727*100,IF(AND(D725&lt;J$5,C725&lt;J727),C725/(F727-((D725-F$5)/(J$5-F$5))*(F727-J727))*100,IF(AND(D725&lt;N$5,C725&lt;N727),C725/(J727-((D725-J$5)/(N$5-J$5))*(J727-N727))*100,IF(AND(D725&lt;R$5,C725&lt;R727),C725/(N727-((D725-N$5)/(R$5-N$5))*(N727-R727))*100,IF(AND(D725&lt;V$5,C729&lt;V727),C725/(R727-((D725-R$5)/(V$5-R$5))*(R727-V727))*100,100)))))</f>
        <v>32.318616792267754</v>
      </c>
      <c r="E726" s="28" t="s">
        <v>23</v>
      </c>
      <c r="F726" s="5">
        <v>11200</v>
      </c>
      <c r="G726" s="91">
        <v>6</v>
      </c>
      <c r="H726" s="194">
        <f t="shared" si="113"/>
        <v>1866.6666666666667</v>
      </c>
      <c r="I726" s="190">
        <f>IF($C725&gt;F725,3,IF($C725&gt;F726,2,IF($C725&gt;F727,1,0)))</f>
        <v>0</v>
      </c>
      <c r="J726" s="57">
        <v>11200</v>
      </c>
      <c r="K726" s="6">
        <v>5.65</v>
      </c>
      <c r="L726" s="217">
        <f t="shared" si="108"/>
        <v>1982.3008849557521</v>
      </c>
      <c r="M726" s="190">
        <f>IF($C725&gt;J725,3,IF($C725&gt;J726,2,IF($C725&gt;J727,1,0)))</f>
        <v>0</v>
      </c>
      <c r="N726" s="57">
        <v>11200</v>
      </c>
      <c r="O726" s="6">
        <v>5.45</v>
      </c>
      <c r="P726" s="194">
        <f t="shared" si="109"/>
        <v>2055.0458715596328</v>
      </c>
      <c r="Q726" s="190">
        <f>IF($C725&gt;N725,3,IF($C725&gt;N726,2,IF($C725&gt;N727,1,0)))</f>
        <v>0</v>
      </c>
      <c r="R726" s="57">
        <v>11200</v>
      </c>
      <c r="S726" s="6">
        <v>5.25</v>
      </c>
      <c r="T726" s="201">
        <f t="shared" si="110"/>
        <v>2133.3333333333335</v>
      </c>
      <c r="U726" s="190">
        <f>IF($C725&gt;R725,3,IF($C725&gt;R726,2,IF($C725&gt;R727,1,0)))</f>
        <v>0</v>
      </c>
      <c r="V726" s="57">
        <v>11200</v>
      </c>
      <c r="W726" s="6">
        <v>4.6500000000000004</v>
      </c>
      <c r="X726" s="201">
        <f t="shared" si="111"/>
        <v>2408.6021505376343</v>
      </c>
      <c r="Y726" s="190">
        <f>IF($C725&gt;V725,3,IF($C725&gt;V726,2,IF($C725&gt;V727,1,0)))</f>
        <v>0</v>
      </c>
      <c r="Z726" s="57">
        <v>11200</v>
      </c>
      <c r="AA726" s="6">
        <v>4.05</v>
      </c>
      <c r="AB726" s="209">
        <f t="shared" si="112"/>
        <v>2765.4320987654323</v>
      </c>
      <c r="AC726" s="189">
        <f>IF($C725&gt;Z725,3,IF($C725&gt;Z726,2,IF($C725&gt;Z727,1,0)))</f>
        <v>0</v>
      </c>
      <c r="AL726" s="23"/>
    </row>
    <row r="727" spans="1:38" ht="15.75" thickBot="1" x14ac:dyDescent="0.3">
      <c r="A727" s="186"/>
      <c r="B727" s="253"/>
      <c r="C727" s="14"/>
      <c r="D727" s="33">
        <f>C725/D724</f>
        <v>419.84238627596642</v>
      </c>
      <c r="E727" s="29" t="s">
        <v>7</v>
      </c>
      <c r="F727" s="7">
        <v>6900</v>
      </c>
      <c r="G727" s="93">
        <v>5.15</v>
      </c>
      <c r="H727" s="195">
        <f t="shared" si="113"/>
        <v>1339.8058252427184</v>
      </c>
      <c r="I727" s="191">
        <f>IF(I726=1,($C725-F727)/(F726-F727),IF(I726=2,($C725-F726)/(F725-F726),IF(I726=3,($C725-F725)/(F724-F725),0)))</f>
        <v>0</v>
      </c>
      <c r="J727" s="58">
        <v>6400</v>
      </c>
      <c r="K727" s="8">
        <v>5.0999999999999996</v>
      </c>
      <c r="L727" s="220">
        <f t="shared" si="108"/>
        <v>1254.9019607843138</v>
      </c>
      <c r="M727" s="191">
        <f>IF(M726=1,($C725-J727)/(J726-J727),IF(M726=2,($C725-J726)/(J725-J726),IF(M726=3,($C725-J725)/(J724-J725),0)))</f>
        <v>0</v>
      </c>
      <c r="N727" s="58">
        <v>5900</v>
      </c>
      <c r="O727" s="8">
        <v>5.05</v>
      </c>
      <c r="P727" s="195">
        <f t="shared" si="109"/>
        <v>1168.3168316831684</v>
      </c>
      <c r="Q727" s="191">
        <f>IF(Q726=1,($C725-N727)/(N726-N727),IF(Q726=2,($C725-N726)/(N725-N726),IF(Q726=3,($C725-N725)/(N724-N725),0)))</f>
        <v>0</v>
      </c>
      <c r="R727" s="58">
        <v>5400</v>
      </c>
      <c r="S727" s="8">
        <v>4.95</v>
      </c>
      <c r="T727" s="204">
        <f t="shared" si="110"/>
        <v>1090.9090909090908</v>
      </c>
      <c r="U727" s="191">
        <f>IF(U726=1,($C725-R727)/(R726-R727),IF(U726=2,($C725-R726)/(R725-R726),IF(U726=3,($C725-R725)/(R724-R725),0)))</f>
        <v>0</v>
      </c>
      <c r="V727" s="58">
        <v>5300</v>
      </c>
      <c r="W727" s="8">
        <v>4.3499999999999996</v>
      </c>
      <c r="X727" s="204">
        <f t="shared" si="111"/>
        <v>1218.3908045977012</v>
      </c>
      <c r="Y727" s="191">
        <f>IF(Y726=1,($C725-V727)/(V726-V727),IF(Y726=2,($C725-V726)/(V725-V726),IF(Y726=3,($C725-V725)/(V724-V725),0)))</f>
        <v>0</v>
      </c>
      <c r="Z727" s="58">
        <v>5200</v>
      </c>
      <c r="AA727" s="8">
        <v>3.7</v>
      </c>
      <c r="AB727" s="211">
        <f t="shared" si="112"/>
        <v>1405.4054054054054</v>
      </c>
      <c r="AC727" s="191">
        <f>IF(AC726=1,($C725-Z727)/(Z726-Z727),IF(AC726=2,($C725-Z726)/(Z725-Z726),IF(AC726=3,($C725-Z725)/(Z724-Z725),0)))</f>
        <v>0</v>
      </c>
      <c r="AL727" s="23"/>
    </row>
    <row r="728" spans="1:38" x14ac:dyDescent="0.25">
      <c r="A728" s="186"/>
      <c r="B728" s="251">
        <v>16</v>
      </c>
      <c r="C728" s="34"/>
      <c r="D728" s="31">
        <f>IF(D729&gt;V$5,(1-(D729-V$5)/(Z$5-V$5))*(Y728-AC728)+AC728,IF(D729&gt;R$5,(1-(D729-R$5)/(V$5-R$5))*(U728-Y728)+Y728,IF(D729&gt;N$5,(1-(D729-N$5)/(R$5-N$5))*(Q728-U728)+U728,IF(D729&gt;J$5,(1-(D729-J$5)/(N$5-J$5))*(M728-Q728)+Q728,IF(D729&gt;F$5,(1-(D729-F$5)/(J$5-F$5))*(I728-M728)+M728,I728)))))</f>
        <v>6.430538286762407</v>
      </c>
      <c r="E728" s="27" t="s">
        <v>6</v>
      </c>
      <c r="F728" s="95">
        <f>(F$744-F$724)/5+F724</f>
        <v>19020</v>
      </c>
      <c r="G728" s="143">
        <f>(G$744-G$724)/5+G724</f>
        <v>5.7299999999999995</v>
      </c>
      <c r="H728" s="193">
        <f t="shared" si="113"/>
        <v>3319.3717277486912</v>
      </c>
      <c r="I728" s="16">
        <f>IF(I730=0,G731,IF(I730=1,(G730-G731)*I731+G731,IF(I730=2,(G729-G730)*I731+G730,IF(I730=3,(G728-G729)*I731+G729,G728))))</f>
        <v>6.92</v>
      </c>
      <c r="J728" s="147">
        <f>(J$744-J$724)/5+J724</f>
        <v>18720</v>
      </c>
      <c r="K728" s="143">
        <f>(K$744-K$724)/5+K724</f>
        <v>5.3</v>
      </c>
      <c r="L728" s="219">
        <f t="shared" si="108"/>
        <v>3532.0754716981132</v>
      </c>
      <c r="M728" s="16">
        <f>IF(M730=0,K731,IF(M730=1,(K730-K731)*M731+K731,IF(M730=2,(K729-K730)*M731+K730,IF(M730=3,(K728-K729)*M731+K729,K728))))</f>
        <v>5.68</v>
      </c>
      <c r="N728" s="147">
        <f>(N$744-N$724)/5+N724</f>
        <v>18420</v>
      </c>
      <c r="O728" s="143">
        <f>(O$744-O$724)/5+O724</f>
        <v>4.95</v>
      </c>
      <c r="P728" s="193">
        <f t="shared" si="109"/>
        <v>3721.212121212121</v>
      </c>
      <c r="Q728" s="16">
        <f>IF(Q730=0,O731,IF(Q730=1,(O730-O731)*Q731+O731,IF(Q730=2,(O729-O730)*Q731+O730,IF(Q730=3,(O728-O729)*Q731+O729,O728))))</f>
        <v>5.37</v>
      </c>
      <c r="R728" s="147">
        <f>(R$744-R$724)/5+R724</f>
        <v>18200</v>
      </c>
      <c r="S728" s="143">
        <f>(S$744-S$724)/5+S724</f>
        <v>4.59</v>
      </c>
      <c r="T728" s="203">
        <f t="shared" si="110"/>
        <v>3965.1416122004357</v>
      </c>
      <c r="U728" s="16">
        <f>IF(U730=0,S731,IF(U730=1,(S730-S731)*U731+S731,IF(U730=2,(S729-S730)*U731+S730,IF(U730=3,(S728-S729)*U731+S729,S728))))</f>
        <v>5.0200000000000005</v>
      </c>
      <c r="V728" s="147">
        <f>(V$744-V$724)/5+V724</f>
        <v>17380</v>
      </c>
      <c r="W728" s="143">
        <f>(W$744-W$724)/5+W724</f>
        <v>4.08</v>
      </c>
      <c r="X728" s="203">
        <f t="shared" si="111"/>
        <v>4259.8039215686276</v>
      </c>
      <c r="Y728" s="16">
        <f>IF(Y730=0,W731,IF(Y730=1,(W730-W731)*Y731+W731,IF(Y730=2,(W729-W730)*Y731+W730,IF(Y730=3,(W728-W729)*Y731+W729,W728))))</f>
        <v>4.3599999999999994</v>
      </c>
      <c r="Z728" s="147">
        <f>(Z$744-Z$724)/5+Z724</f>
        <v>16460</v>
      </c>
      <c r="AA728" s="143">
        <f>(AA$744-AA$724)/5+AA724</f>
        <v>3.56</v>
      </c>
      <c r="AB728" s="207">
        <f t="shared" si="112"/>
        <v>4623.5955056179773</v>
      </c>
      <c r="AC728" s="67">
        <f>IF(AC730=0,AA731,IF(AC730=1,(AA730-AA731)*AC731+AA731,IF(AC730=2,(AA729-AA730)*AC731+AA730,IF(AC730=3,(AA728-AA729)*AC731+AA729,AA728))))</f>
        <v>3.6500000000000004</v>
      </c>
      <c r="AE728" s="23"/>
      <c r="AF728" s="23"/>
      <c r="AG728" s="23"/>
      <c r="AH728" s="23"/>
      <c r="AI728" s="23"/>
      <c r="AJ728" s="23"/>
      <c r="AK728" s="23"/>
      <c r="AL728" s="23"/>
    </row>
    <row r="729" spans="1:38" x14ac:dyDescent="0.25">
      <c r="A729" s="186"/>
      <c r="B729" s="252"/>
      <c r="C729" s="13">
        <f>C$1/(21-E$1)*(C$600-B728)</f>
        <v>1844.6280991735539</v>
      </c>
      <c r="D729" s="32">
        <f>(C729/P$1)^(1/1.3)*50+C$600+$C$2/2+$N$2/100*5</f>
        <v>28.947271880948328</v>
      </c>
      <c r="E729" s="28" t="s">
        <v>22</v>
      </c>
      <c r="F729" s="5">
        <v>14000</v>
      </c>
      <c r="G729" s="140">
        <f>(G$745-G$725)/5+G725</f>
        <v>5.93</v>
      </c>
      <c r="H729" s="194">
        <f t="shared" si="113"/>
        <v>2360.8768971332211</v>
      </c>
      <c r="I729" s="76">
        <f>$C729/I728</f>
        <v>266.5647542158315</v>
      </c>
      <c r="J729" s="57">
        <v>14000</v>
      </c>
      <c r="K729" s="140">
        <f>(K$745-K$725)/5+K725</f>
        <v>5.57</v>
      </c>
      <c r="L729" s="217">
        <f t="shared" si="108"/>
        <v>2513.4649910233393</v>
      </c>
      <c r="M729" s="76">
        <f>$C729/M728</f>
        <v>324.75846816435808</v>
      </c>
      <c r="N729" s="57">
        <v>14000</v>
      </c>
      <c r="O729" s="140">
        <f>(O$745-O$725)/5+O725</f>
        <v>5.21</v>
      </c>
      <c r="P729" s="194">
        <f t="shared" si="109"/>
        <v>2687.1401151631476</v>
      </c>
      <c r="Q729" s="76">
        <f>$C729/Q728</f>
        <v>343.50616371947001</v>
      </c>
      <c r="R729" s="57">
        <v>14000</v>
      </c>
      <c r="S729" s="140">
        <f>(S$745-S$725)/5+S725</f>
        <v>4.8499999999999996</v>
      </c>
      <c r="T729" s="201">
        <f t="shared" si="110"/>
        <v>2886.5979381443303</v>
      </c>
      <c r="U729" s="76">
        <f>$C729/U728</f>
        <v>367.45579664811828</v>
      </c>
      <c r="V729" s="57">
        <v>14000</v>
      </c>
      <c r="W729" s="140">
        <f>(W$745-W$725)/5+W725</f>
        <v>4.3899999999999997</v>
      </c>
      <c r="X729" s="201">
        <f t="shared" si="111"/>
        <v>3189.0660592255126</v>
      </c>
      <c r="Y729" s="76">
        <f>$C729/Y728</f>
        <v>423.07983925998946</v>
      </c>
      <c r="Z729" s="57">
        <v>14000</v>
      </c>
      <c r="AA729" s="140">
        <f>(AA$745-AA$725)/5+AA725</f>
        <v>3.92</v>
      </c>
      <c r="AB729" s="209">
        <f t="shared" si="112"/>
        <v>3571.4285714285716</v>
      </c>
      <c r="AC729" s="76">
        <f>$C729/AC728</f>
        <v>505.37756141741198</v>
      </c>
      <c r="AL729" s="23"/>
    </row>
    <row r="730" spans="1:38" x14ac:dyDescent="0.25">
      <c r="A730" s="186"/>
      <c r="B730" s="252"/>
      <c r="C730" s="13"/>
      <c r="D730" s="39">
        <f>IF(AND(D729&lt;F$5,C729&lt;F731),C729/F731*100,IF(AND(D729&lt;J$5,C729&lt;J731),C729/(F731-((D729-F$5)/(J$5-F$5))*(F731-J731))*100,IF(AND(D729&lt;N$5,C729&lt;N731),C729/(J731-((D729-J$5)/(N$5-J$5))*(J731-N731))*100,IF(AND(D729&lt;R$5,C729&lt;R731),C729/(N731-((D729-N$5)/(R$5-N$5))*(N731-R731))*100,IF(AND(D729&lt;V$5,C733&lt;V731),C729/(R731-((D729-R$5)/(V$5-R$5))*(R731-V731))*100,100)))))</f>
        <v>27.228020442642713</v>
      </c>
      <c r="E730" s="28" t="s">
        <v>23</v>
      </c>
      <c r="F730" s="5">
        <v>11200</v>
      </c>
      <c r="G730" s="140">
        <f>(G$746-G$726)/5+G726</f>
        <v>6.42</v>
      </c>
      <c r="H730" s="194">
        <f t="shared" si="113"/>
        <v>1744.5482866043615</v>
      </c>
      <c r="I730" s="190">
        <f>IF($C729&gt;F729,3,IF($C729&gt;F730,2,IF($C729&gt;F731,1,0)))</f>
        <v>0</v>
      </c>
      <c r="J730" s="57">
        <v>11200</v>
      </c>
      <c r="K730" s="140">
        <f>(K$746-K$726)/5+K726</f>
        <v>5.99</v>
      </c>
      <c r="L730" s="217">
        <f t="shared" si="108"/>
        <v>1869.7829716193655</v>
      </c>
      <c r="M730" s="190">
        <f>IF($C729&gt;J729,3,IF($C729&gt;J730,2,IF($C729&gt;J731,1,0)))</f>
        <v>0</v>
      </c>
      <c r="N730" s="57">
        <v>11200</v>
      </c>
      <c r="O730" s="140">
        <f>(O$746-O$726)/5+O726</f>
        <v>5.68</v>
      </c>
      <c r="P730" s="194">
        <f t="shared" si="109"/>
        <v>1971.8309859154931</v>
      </c>
      <c r="Q730" s="190">
        <f>IF($C729&gt;N729,3,IF($C729&gt;N730,2,IF($C729&gt;N731,1,0)))</f>
        <v>0</v>
      </c>
      <c r="R730" s="57">
        <v>11200</v>
      </c>
      <c r="S730" s="140">
        <f>(S$746-S$726)/5+S726</f>
        <v>5.36</v>
      </c>
      <c r="T730" s="201">
        <f t="shared" si="110"/>
        <v>2089.5522388059699</v>
      </c>
      <c r="U730" s="190">
        <f>IF($C729&gt;R729,3,IF($C729&gt;R730,2,IF($C729&gt;R731,1,0)))</f>
        <v>0</v>
      </c>
      <c r="V730" s="57">
        <v>11200</v>
      </c>
      <c r="W730" s="140">
        <f>(W$746-W$726)/5+W726</f>
        <v>4.74</v>
      </c>
      <c r="X730" s="201">
        <f t="shared" si="111"/>
        <v>2362.8691983122362</v>
      </c>
      <c r="Y730" s="190">
        <f>IF($C729&gt;V729,3,IF($C729&gt;V730,2,IF($C729&gt;V731,1,0)))</f>
        <v>0</v>
      </c>
      <c r="Z730" s="57">
        <v>11200</v>
      </c>
      <c r="AA730" s="140">
        <f>(AA$746-AA$726)/5+AA726</f>
        <v>4.12</v>
      </c>
      <c r="AB730" s="209">
        <f t="shared" si="112"/>
        <v>2718.4466019417473</v>
      </c>
      <c r="AC730" s="189">
        <f>IF($C729&gt;Z729,3,IF($C729&gt;Z730,2,IF($C729&gt;Z731,1,0)))</f>
        <v>0</v>
      </c>
      <c r="AL730" s="23"/>
    </row>
    <row r="731" spans="1:38" ht="15.75" thickBot="1" x14ac:dyDescent="0.3">
      <c r="A731" s="186"/>
      <c r="B731" s="253"/>
      <c r="C731" s="35"/>
      <c r="D731" s="33">
        <f>C729/D728</f>
        <v>286.85438402113482</v>
      </c>
      <c r="E731" s="29" t="s">
        <v>7</v>
      </c>
      <c r="F731" s="158">
        <f>(F$747-F$727)/5+F727</f>
        <v>6980</v>
      </c>
      <c r="G731" s="144">
        <f>(G$747-G$727)/5+G727</f>
        <v>6.92</v>
      </c>
      <c r="H731" s="195">
        <f t="shared" si="113"/>
        <v>1008.6705202312139</v>
      </c>
      <c r="I731" s="191">
        <f>IF(I730=1,($C729-F731)/(F730-F731),IF(I730=2,($C729-F730)/(F729-F730),IF(I730=3,($C729-F729)/(F728-F729),0)))</f>
        <v>0</v>
      </c>
      <c r="J731" s="148">
        <f>(J$747-J$727)/5+J727</f>
        <v>6460</v>
      </c>
      <c r="K731" s="144">
        <f>(K$747-K$727)/5+K727</f>
        <v>5.68</v>
      </c>
      <c r="L731" s="220">
        <f t="shared" si="108"/>
        <v>1137.323943661972</v>
      </c>
      <c r="M731" s="191">
        <f>IF(M730=1,($C729-J731)/(J730-J731),IF(M730=2,($C729-J730)/(J729-J730),IF(M730=3,($C729-J729)/(J728-J729),0)))</f>
        <v>0</v>
      </c>
      <c r="N731" s="148">
        <f>(N$747-N$727)/5+N727</f>
        <v>6000</v>
      </c>
      <c r="O731" s="144">
        <f>(O$747-O$727)/5+O727</f>
        <v>5.37</v>
      </c>
      <c r="P731" s="195">
        <f t="shared" si="109"/>
        <v>1117.31843575419</v>
      </c>
      <c r="Q731" s="191">
        <f>IF(Q730=1,($C729-N731)/(N730-N731),IF(Q730=2,($C729-N730)/(N729-N730),IF(Q730=3,($C729-N729)/(N728-N729),0)))</f>
        <v>0</v>
      </c>
      <c r="R731" s="148">
        <f>(R$747-R$727)/5+R727</f>
        <v>5520</v>
      </c>
      <c r="S731" s="144">
        <f>(S$747-S$727)/5+S727</f>
        <v>5.0200000000000005</v>
      </c>
      <c r="T731" s="204">
        <f t="shared" si="110"/>
        <v>1099.6015936254978</v>
      </c>
      <c r="U731" s="191">
        <f>IF(U730=1,($C729-R731)/(R730-R731),IF(U730=2,($C729-R730)/(R729-R730),IF(U730=3,($C729-R729)/(R728-R729),0)))</f>
        <v>0</v>
      </c>
      <c r="V731" s="148">
        <f>(V$747-V$727)/5+V727</f>
        <v>5360</v>
      </c>
      <c r="W731" s="144">
        <f>(W$747-W$727)/5+W727</f>
        <v>4.3599999999999994</v>
      </c>
      <c r="X731" s="204">
        <f t="shared" si="111"/>
        <v>1229.3577981651379</v>
      </c>
      <c r="Y731" s="191">
        <f>IF(Y730=1,($C729-V731)/(V730-V731),IF(Y730=2,($C729-V730)/(V729-V730),IF(Y730=3,($C729-V729)/(V728-V729),0)))</f>
        <v>0</v>
      </c>
      <c r="Z731" s="148">
        <f>(Z$747-Z$727)/5+Z727</f>
        <v>5180</v>
      </c>
      <c r="AA731" s="144">
        <f>(AA$747-AA$727)/5+AA727</f>
        <v>3.6500000000000004</v>
      </c>
      <c r="AB731" s="211">
        <f t="shared" si="112"/>
        <v>1419.1780821917807</v>
      </c>
      <c r="AC731" s="191">
        <f>IF(AC730=1,($C729-Z731)/(Z730-Z731),IF(AC730=2,($C729-Z730)/(Z729-Z730),IF(AC730=3,($C729-Z729)/(Z728-Z729),0)))</f>
        <v>0</v>
      </c>
      <c r="AL731" s="23"/>
    </row>
    <row r="732" spans="1:38" x14ac:dyDescent="0.25">
      <c r="A732" s="186"/>
      <c r="B732" s="251">
        <v>17</v>
      </c>
      <c r="C732" s="25"/>
      <c r="D732" s="31">
        <f>IF(D733&gt;V$5,(1-(D733-V$5)/(Z$5-V$5))*(Y732-AC732)+AC732,IF(D733&gt;R$5,(1-(D733-R$5)/(V$5-R$5))*(U732-Y732)+Y732,IF(D733&gt;N$5,(1-(D733-N$5)/(R$5-N$5))*(Q732-U732)+U732,IF(D733&gt;J$5,(1-(D733-J$5)/(N$5-J$5))*(M732-Q732)+Q732,IF(D733&gt;F$5,(1-(D733-F$5)/(J$5-F$5))*(I732-M732)+M732,I732)))))</f>
        <v>7.9517236480686639</v>
      </c>
      <c r="E732" s="27" t="s">
        <v>6</v>
      </c>
      <c r="F732" s="95">
        <f>(F$744-F$724)/5+F728</f>
        <v>19540</v>
      </c>
      <c r="G732" s="143">
        <f>(G$744-G$724)/5+G728</f>
        <v>6.1099999999999994</v>
      </c>
      <c r="H732" s="193">
        <f t="shared" si="113"/>
        <v>3198.0360065466452</v>
      </c>
      <c r="I732" s="16">
        <f>IF(I734=0,G735,IF(I734=1,(G734-G735)*I735+G735,IF(I734=2,(G733-G734)*I735+G734,IF(I734=3,(G732-G733)*I735+G733,G732))))</f>
        <v>8.69</v>
      </c>
      <c r="J732" s="147">
        <f>(J$744-J$724)/5+J728</f>
        <v>19240</v>
      </c>
      <c r="K732" s="143">
        <f>(K$744-K$724)/5+K728</f>
        <v>5.6</v>
      </c>
      <c r="L732" s="219">
        <f t="shared" ref="L732:L747" si="114">J732/K732</f>
        <v>3435.7142857142858</v>
      </c>
      <c r="M732" s="16">
        <f>IF(M734=0,K735,IF(M734=1,(K734-K735)*M735+K735,IF(M734=2,(K733-K734)*M735+K734,IF(M734=3,(K732-K733)*M735+K733,K732))))</f>
        <v>6.26</v>
      </c>
      <c r="N732" s="147">
        <f>(N$744-N$724)/5+N728</f>
        <v>18940</v>
      </c>
      <c r="O732" s="143">
        <f>(O$744-O$724)/5+O728</f>
        <v>5.15</v>
      </c>
      <c r="P732" s="193">
        <f t="shared" ref="P732:P747" si="115">N732/O732</f>
        <v>3677.6699029126212</v>
      </c>
      <c r="Q732" s="16">
        <f>IF(Q734=0,O735,IF(Q734=1,(O734-O735)*Q735+O735,IF(Q734=2,(O733-O734)*Q735+O734,IF(Q734=3,(O732-O733)*Q735+O733,O732))))</f>
        <v>5.69</v>
      </c>
      <c r="R732" s="147">
        <f>(R$744-R$724)/5+R728</f>
        <v>18700</v>
      </c>
      <c r="S732" s="143">
        <f>(S$744-S$724)/5+S728</f>
        <v>4.68</v>
      </c>
      <c r="T732" s="203">
        <f t="shared" ref="T732:T747" si="116">R732/S732</f>
        <v>3995.7264957264961</v>
      </c>
      <c r="U732" s="16">
        <f>IF(U734=0,S735,IF(U734=1,(S734-S735)*U735+S735,IF(U734=2,(S733-S734)*U735+S734,IF(U734=3,(S732-S733)*U735+S733,S732))))</f>
        <v>5.0900000000000007</v>
      </c>
      <c r="V732" s="147">
        <f>(V$744-V$724)/5+V728</f>
        <v>17860</v>
      </c>
      <c r="W732" s="143">
        <f>(W$744-W$724)/5+W728</f>
        <v>4.16</v>
      </c>
      <c r="X732" s="203">
        <f t="shared" ref="X732:X747" si="117">V732/W732</f>
        <v>4293.2692307692305</v>
      </c>
      <c r="Y732" s="16">
        <f>IF(Y734=0,W735,IF(Y734=1,(W734-W735)*Y735+W735,IF(Y734=2,(W733-W734)*Y735+W734,IF(Y734=3,(W732-W733)*Y735+W733,W732))))</f>
        <v>4.3699999999999992</v>
      </c>
      <c r="Z732" s="147">
        <f>(Z$744-Z$724)/5+Z728</f>
        <v>16920</v>
      </c>
      <c r="AA732" s="143">
        <f>(AA$744-AA$724)/5+AA728</f>
        <v>3.62</v>
      </c>
      <c r="AB732" s="207">
        <f t="shared" ref="AB732:AB747" si="118">Z732/AA732</f>
        <v>4674.0331491712705</v>
      </c>
      <c r="AC732" s="67">
        <f>IF(AC734=0,AA735,IF(AC734=1,(AA734-AA735)*AC735+AA735,IF(AC734=2,(AA733-AA734)*AC735+AA734,IF(AC734=3,(AA732-AA733)*AC735+AA733,AA732))))</f>
        <v>3.6000000000000005</v>
      </c>
      <c r="AE732" s="23"/>
      <c r="AF732" s="23"/>
      <c r="AG732" s="23"/>
      <c r="AH732" s="23"/>
      <c r="AI732" s="23"/>
      <c r="AJ732" s="23"/>
      <c r="AK732" s="23"/>
      <c r="AL732" s="23"/>
    </row>
    <row r="733" spans="1:38" x14ac:dyDescent="0.25">
      <c r="A733" s="186"/>
      <c r="B733" s="252"/>
      <c r="C733" s="13">
        <f>C$1/(21-E$1)*(C$600-B732)</f>
        <v>1537.1900826446281</v>
      </c>
      <c r="D733" s="32">
        <f>(C733/P$1)^(1/1.3)*50+C$600+$C$2/2+$N$2/100*5</f>
        <v>28.038174287783274</v>
      </c>
      <c r="E733" s="28" t="s">
        <v>22</v>
      </c>
      <c r="F733" s="5">
        <v>14000</v>
      </c>
      <c r="G733" s="140">
        <f>(G$745-G$725)/5+G729</f>
        <v>6.3599999999999994</v>
      </c>
      <c r="H733" s="194">
        <f t="shared" si="113"/>
        <v>2201.2578616352203</v>
      </c>
      <c r="I733" s="76">
        <f>$C733/I732</f>
        <v>176.89183919961198</v>
      </c>
      <c r="J733" s="57">
        <v>14000</v>
      </c>
      <c r="K733" s="140">
        <f>(K$745-K$725)/5+K729</f>
        <v>5.8900000000000006</v>
      </c>
      <c r="L733" s="217">
        <f t="shared" si="114"/>
        <v>2376.9100169779285</v>
      </c>
      <c r="M733" s="76">
        <f>$C733/M732</f>
        <v>245.55752118923772</v>
      </c>
      <c r="N733" s="57">
        <v>14000</v>
      </c>
      <c r="O733" s="140">
        <f>(O$745-O$725)/5+O729</f>
        <v>5.42</v>
      </c>
      <c r="P733" s="194">
        <f t="shared" si="115"/>
        <v>2583.0258302583024</v>
      </c>
      <c r="Q733" s="76">
        <f>$C733/Q732</f>
        <v>270.15642928728084</v>
      </c>
      <c r="R733" s="57">
        <v>14000</v>
      </c>
      <c r="S733" s="140">
        <f>(S$745-S$725)/5+S729</f>
        <v>4.9499999999999993</v>
      </c>
      <c r="T733" s="201">
        <f t="shared" si="116"/>
        <v>2828.2828282828286</v>
      </c>
      <c r="U733" s="76">
        <f>$C733/U732</f>
        <v>302.00198087320786</v>
      </c>
      <c r="V733" s="57">
        <v>14000</v>
      </c>
      <c r="W733" s="140">
        <f>(W$745-W$725)/5+W729</f>
        <v>4.4799999999999995</v>
      </c>
      <c r="X733" s="201">
        <f t="shared" si="117"/>
        <v>3125.0000000000005</v>
      </c>
      <c r="Y733" s="76">
        <f>$C733/Y732</f>
        <v>351.75974431227195</v>
      </c>
      <c r="Z733" s="57">
        <v>14000</v>
      </c>
      <c r="AA733" s="140">
        <f>(AA$745-AA$725)/5+AA729</f>
        <v>3.9899999999999998</v>
      </c>
      <c r="AB733" s="209">
        <f t="shared" si="118"/>
        <v>3508.7719298245615</v>
      </c>
      <c r="AC733" s="76">
        <f>$C733/AC732</f>
        <v>426.99724517906327</v>
      </c>
      <c r="AL733" s="23"/>
    </row>
    <row r="734" spans="1:38" x14ac:dyDescent="0.25">
      <c r="A734" s="186"/>
      <c r="B734" s="252"/>
      <c r="C734" s="13"/>
      <c r="D734" s="39">
        <f>IF(AND(D733&lt;F$5,C733&lt;F735),C733/F735*100,IF(AND(D733&lt;J$5,C733&lt;J735),C733/(F735-((D733-F$5)/(J$5-F$5))*(F735-J735))*100,IF(AND(D733&lt;N$5,C733&lt;N735),C733/(J735-((D733-J$5)/(N$5-J$5))*(J735-N735))*100,IF(AND(D733&lt;R$5,C733&lt;R735),C733/(N735-((D733-N$5)/(R$5-N$5))*(N735-R735))*100,IF(AND(D733&lt;V$5,C737&lt;V735),C733/(R735-((D733-R$5)/(V$5-R$5))*(R735-V735))*100,100)))))</f>
        <v>22.291237993579337</v>
      </c>
      <c r="E734" s="28" t="s">
        <v>23</v>
      </c>
      <c r="F734" s="5">
        <v>11200</v>
      </c>
      <c r="G734" s="140">
        <f>(G$746-G$726)/5+G730</f>
        <v>6.84</v>
      </c>
      <c r="H734" s="194">
        <f t="shared" si="113"/>
        <v>1637.4269005847952</v>
      </c>
      <c r="I734" s="190">
        <f>IF($C733&gt;F733,3,IF($C733&gt;F734,2,IF($C733&gt;F735,1,0)))</f>
        <v>0</v>
      </c>
      <c r="J734" s="57">
        <v>11200</v>
      </c>
      <c r="K734" s="140">
        <f>(K$746-K$726)/5+K730</f>
        <v>6.33</v>
      </c>
      <c r="L734" s="217">
        <f t="shared" si="114"/>
        <v>1769.3522906793048</v>
      </c>
      <c r="M734" s="190">
        <f>IF($C733&gt;J733,3,IF($C733&gt;J734,2,IF($C733&gt;J735,1,0)))</f>
        <v>0</v>
      </c>
      <c r="N734" s="57">
        <v>11200</v>
      </c>
      <c r="O734" s="140">
        <f>(O$746-O$726)/5+O730</f>
        <v>5.9099999999999993</v>
      </c>
      <c r="P734" s="194">
        <f t="shared" si="115"/>
        <v>1895.0930626057532</v>
      </c>
      <c r="Q734" s="190">
        <f>IF($C733&gt;N733,3,IF($C733&gt;N734,2,IF($C733&gt;N735,1,0)))</f>
        <v>0</v>
      </c>
      <c r="R734" s="57">
        <v>11200</v>
      </c>
      <c r="S734" s="140">
        <f>(S$746-S$726)/5+S730</f>
        <v>5.4700000000000006</v>
      </c>
      <c r="T734" s="201">
        <f t="shared" si="116"/>
        <v>2047.5319926873856</v>
      </c>
      <c r="U734" s="190">
        <f>IF($C733&gt;R733,3,IF($C733&gt;R734,2,IF($C733&gt;R735,1,0)))</f>
        <v>0</v>
      </c>
      <c r="V734" s="57">
        <v>11200</v>
      </c>
      <c r="W734" s="140">
        <f>(W$746-W$726)/5+W730</f>
        <v>4.83</v>
      </c>
      <c r="X734" s="201">
        <f t="shared" si="117"/>
        <v>2318.840579710145</v>
      </c>
      <c r="Y734" s="190">
        <f>IF($C733&gt;V733,3,IF($C733&gt;V734,2,IF($C733&gt;V735,1,0)))</f>
        <v>0</v>
      </c>
      <c r="Z734" s="57">
        <v>11200</v>
      </c>
      <c r="AA734" s="140">
        <f>(AA$746-AA$726)/5+AA730</f>
        <v>4.1900000000000004</v>
      </c>
      <c r="AB734" s="209">
        <f t="shared" si="118"/>
        <v>2673.0310262529829</v>
      </c>
      <c r="AC734" s="189">
        <f>IF($C733&gt;Z733,3,IF($C733&gt;Z734,2,IF($C733&gt;Z735,1,0)))</f>
        <v>0</v>
      </c>
      <c r="AL734" s="23"/>
    </row>
    <row r="735" spans="1:38" ht="15.75" thickBot="1" x14ac:dyDescent="0.3">
      <c r="A735" s="186"/>
      <c r="B735" s="253"/>
      <c r="C735" s="14"/>
      <c r="D735" s="33">
        <f>C733/D732</f>
        <v>193.31533019485465</v>
      </c>
      <c r="E735" s="29" t="s">
        <v>7</v>
      </c>
      <c r="F735" s="158">
        <f>(F$747-F$727)/5+F731</f>
        <v>7060</v>
      </c>
      <c r="G735" s="144">
        <f>(G$747-G$727)/5+G731</f>
        <v>8.69</v>
      </c>
      <c r="H735" s="195">
        <f t="shared" si="113"/>
        <v>812.42807825086311</v>
      </c>
      <c r="I735" s="191">
        <f>IF(I734=1,($C733-F735)/(F734-F735),IF(I734=2,($C733-F734)/(F733-F734),IF(I734=3,($C733-F733)/(F732-F733),0)))</f>
        <v>0</v>
      </c>
      <c r="J735" s="148">
        <f>(J$747-J$727)/5+J731</f>
        <v>6520</v>
      </c>
      <c r="K735" s="144">
        <f>(K$747-K$727)/5+K731</f>
        <v>6.26</v>
      </c>
      <c r="L735" s="220">
        <f t="shared" si="114"/>
        <v>1041.5335463258787</v>
      </c>
      <c r="M735" s="191">
        <f>IF(M734=1,($C733-J735)/(J734-J735),IF(M734=2,($C733-J734)/(J733-J734),IF(M734=3,($C733-J733)/(J732-J733),0)))</f>
        <v>0</v>
      </c>
      <c r="N735" s="148">
        <f>(N$747-N$727)/5+N731</f>
        <v>6100</v>
      </c>
      <c r="O735" s="144">
        <f>(O$747-O$727)/5+O731</f>
        <v>5.69</v>
      </c>
      <c r="P735" s="195">
        <f t="shared" si="115"/>
        <v>1072.0562390158173</v>
      </c>
      <c r="Q735" s="191">
        <f>IF(Q734=1,($C733-N735)/(N734-N735),IF(Q734=2,($C733-N734)/(N733-N734),IF(Q734=3,($C733-N733)/(N732-N733),0)))</f>
        <v>0</v>
      </c>
      <c r="R735" s="148">
        <f>(R$747-R$727)/5+R731</f>
        <v>5640</v>
      </c>
      <c r="S735" s="144">
        <f>(S$747-S$727)/5+S731</f>
        <v>5.0900000000000007</v>
      </c>
      <c r="T735" s="204">
        <f t="shared" si="116"/>
        <v>1108.0550098231824</v>
      </c>
      <c r="U735" s="191">
        <f>IF(U734=1,($C733-R735)/(R734-R735),IF(U734=2,($C733-R734)/(R733-R734),IF(U734=3,($C733-R733)/(R732-R733),0)))</f>
        <v>0</v>
      </c>
      <c r="V735" s="148">
        <f>(V$747-V$727)/5+V731</f>
        <v>5420</v>
      </c>
      <c r="W735" s="144">
        <f>(W$747-W$727)/5+W731</f>
        <v>4.3699999999999992</v>
      </c>
      <c r="X735" s="204">
        <f t="shared" si="117"/>
        <v>1240.2745995423343</v>
      </c>
      <c r="Y735" s="191">
        <f>IF(Y734=1,($C733-V735)/(V734-V735),IF(Y734=2,($C733-V734)/(V733-V734),IF(Y734=3,($C733-V733)/(V732-V733),0)))</f>
        <v>0</v>
      </c>
      <c r="Z735" s="148">
        <f>(Z$747-Z$727)/5+Z731</f>
        <v>5160</v>
      </c>
      <c r="AA735" s="144">
        <f>(AA$747-AA$727)/5+AA731</f>
        <v>3.6000000000000005</v>
      </c>
      <c r="AB735" s="211">
        <f t="shared" si="118"/>
        <v>1433.333333333333</v>
      </c>
      <c r="AC735" s="191">
        <f>IF(AC734=1,($C733-Z735)/(Z734-Z735),IF(AC734=2,($C733-Z734)/(Z733-Z734),IF(AC734=3,($C733-Z733)/(Z732-Z733),0)))</f>
        <v>0</v>
      </c>
      <c r="AL735" s="23"/>
    </row>
    <row r="736" spans="1:38" x14ac:dyDescent="0.25">
      <c r="A736" s="186"/>
      <c r="B736" s="251">
        <v>18</v>
      </c>
      <c r="C736" s="34"/>
      <c r="D736" s="31">
        <f>IF(D737&gt;V$5,(1-(D737-V$5)/(Z$5-V$5))*(Y736-AC736)+AC736,IF(D737&gt;R$5,(1-(D737-R$5)/(V$5-R$5))*(U736-Y736)+Y736,IF(D737&gt;N$5,(1-(D737-N$5)/(R$5-N$5))*(Q736-U736)+U736,IF(D737&gt;J$5,(1-(D737-J$5)/(N$5-J$5))*(M736-Q736)+Q736,IF(D737&gt;F$5,(1-(D737-F$5)/(J$5-F$5))*(I736-M736)+M736,I736)))))</f>
        <v>9.7049395387525461</v>
      </c>
      <c r="E736" s="27" t="s">
        <v>6</v>
      </c>
      <c r="F736" s="95">
        <f>(F$744-F$724)/5+F732</f>
        <v>20060</v>
      </c>
      <c r="G736" s="143">
        <f>(G$744-G$724)/5+G732</f>
        <v>6.4899999999999993</v>
      </c>
      <c r="H736" s="193">
        <f t="shared" ref="H736:H747" si="119">F736/G736</f>
        <v>3090.9090909090914</v>
      </c>
      <c r="I736" s="16">
        <f>IF(I738=0,G739,IF(I738=1,(G738-G739)*I739+G739,IF(I738=2,(G737-G738)*I739+G738,IF(I738=3,(G736-G737)*I739+G737,G736))))</f>
        <v>10.459999999999999</v>
      </c>
      <c r="J736" s="147">
        <f>(J$744-J$724)/5+J732</f>
        <v>19760</v>
      </c>
      <c r="K736" s="143">
        <f>(K$744-K$724)/5+K732</f>
        <v>5.8999999999999995</v>
      </c>
      <c r="L736" s="219">
        <f t="shared" si="114"/>
        <v>3349.1525423728817</v>
      </c>
      <c r="M736" s="16">
        <f>IF(M738=0,K739,IF(M738=1,(K738-K739)*M739+K739,IF(M738=2,(K737-K738)*M739+K738,IF(M738=3,(K736-K737)*M739+K737,K736))))</f>
        <v>6.84</v>
      </c>
      <c r="N736" s="147">
        <f>(N$744-N$724)/5+N732</f>
        <v>19460</v>
      </c>
      <c r="O736" s="143">
        <f>(O$744-O$724)/5+O732</f>
        <v>5.3500000000000005</v>
      </c>
      <c r="P736" s="193">
        <f t="shared" si="115"/>
        <v>3637.3831775700933</v>
      </c>
      <c r="Q736" s="16">
        <f>IF(Q738=0,O739,IF(Q738=1,(O738-O739)*Q739+O739,IF(Q738=2,(O737-O738)*Q739+O738,IF(Q738=3,(O736-O737)*Q739+O737,O736))))</f>
        <v>6.0100000000000007</v>
      </c>
      <c r="R736" s="147">
        <f>(R$744-R$724)/5+R732</f>
        <v>19200</v>
      </c>
      <c r="S736" s="143">
        <f>(S$744-S$724)/5+S732</f>
        <v>4.7699999999999996</v>
      </c>
      <c r="T736" s="203">
        <f t="shared" si="116"/>
        <v>4025.1572327044028</v>
      </c>
      <c r="U736" s="16">
        <f>IF(U738=0,S739,IF(U738=1,(S738-S739)*U739+S739,IF(U738=2,(S737-S738)*U739+S738,IF(U738=3,(S736-S737)*U739+S737,S736))))</f>
        <v>5.160000000000001</v>
      </c>
      <c r="V736" s="147">
        <f>(V$744-V$724)/5+V732</f>
        <v>18340</v>
      </c>
      <c r="W736" s="143">
        <f>(W$744-W$724)/5+W732</f>
        <v>4.24</v>
      </c>
      <c r="X736" s="203">
        <f t="shared" si="117"/>
        <v>4325.4716981132069</v>
      </c>
      <c r="Y736" s="16">
        <f>IF(Y738=0,W739,IF(Y738=1,(W738-W739)*Y739+W739,IF(Y738=2,(W737-W738)*Y739+W738,IF(Y738=3,(W736-W737)*Y739+W737,W736))))</f>
        <v>4.379999999999999</v>
      </c>
      <c r="Z736" s="147">
        <f>(Z$744-Z$724)/5+Z732</f>
        <v>17380</v>
      </c>
      <c r="AA736" s="143">
        <f>(AA$744-AA$724)/5+AA732</f>
        <v>3.68</v>
      </c>
      <c r="AB736" s="207">
        <f t="shared" si="118"/>
        <v>4722.826086956522</v>
      </c>
      <c r="AC736" s="67">
        <f>IF(AC738=0,AA739,IF(AC738=1,(AA738-AA739)*AC739+AA739,IF(AC738=2,(AA737-AA738)*AC739+AA738,IF(AC738=3,(AA736-AA737)*AC739+AA737,AA736))))</f>
        <v>3.5500000000000007</v>
      </c>
      <c r="AE736" s="23"/>
      <c r="AF736" s="23"/>
      <c r="AG736" s="23"/>
      <c r="AH736" s="23"/>
      <c r="AI736" s="23"/>
      <c r="AJ736" s="23"/>
      <c r="AK736" s="23"/>
      <c r="AL736" s="23"/>
    </row>
    <row r="737" spans="1:38" x14ac:dyDescent="0.25">
      <c r="A737" s="186"/>
      <c r="B737" s="252"/>
      <c r="C737" s="13">
        <f>C$1/(21-E$1)*(C$600-B736)</f>
        <v>1229.7520661157025</v>
      </c>
      <c r="D737" s="32">
        <f>(C737/P$1)^(1/1.3)*50+C$600+$C$2/2+$N$2/100*5</f>
        <v>27.085802379136609</v>
      </c>
      <c r="E737" s="28" t="s">
        <v>22</v>
      </c>
      <c r="F737" s="5">
        <v>14000</v>
      </c>
      <c r="G737" s="140">
        <f>(G$745-G$725)/5+G733</f>
        <v>6.7899999999999991</v>
      </c>
      <c r="H737" s="194">
        <f t="shared" si="119"/>
        <v>2061.855670103093</v>
      </c>
      <c r="I737" s="76">
        <f>$C737/I736</f>
        <v>117.56711913152033</v>
      </c>
      <c r="J737" s="57">
        <v>14000</v>
      </c>
      <c r="K737" s="140">
        <f>(K$745-K$725)/5+K733</f>
        <v>6.2100000000000009</v>
      </c>
      <c r="L737" s="217">
        <f t="shared" si="114"/>
        <v>2254.428341384863</v>
      </c>
      <c r="M737" s="76">
        <f>$C737/M736</f>
        <v>179.78831375960564</v>
      </c>
      <c r="N737" s="57">
        <v>14000</v>
      </c>
      <c r="O737" s="140">
        <f>(O$745-O$725)/5+O733</f>
        <v>5.63</v>
      </c>
      <c r="P737" s="194">
        <f t="shared" si="115"/>
        <v>2486.6785079928954</v>
      </c>
      <c r="Q737" s="76">
        <f>$C737/Q736</f>
        <v>204.61764827216345</v>
      </c>
      <c r="R737" s="57">
        <v>14000</v>
      </c>
      <c r="S737" s="140">
        <f>(S$745-S$725)/5+S733</f>
        <v>5.0499999999999989</v>
      </c>
      <c r="T737" s="201">
        <f t="shared" si="116"/>
        <v>2772.2772277227727</v>
      </c>
      <c r="U737" s="76">
        <f>$C737/U736</f>
        <v>238.32404382087253</v>
      </c>
      <c r="V737" s="57">
        <v>14000</v>
      </c>
      <c r="W737" s="140">
        <f>(W$745-W$725)/5+W733</f>
        <v>4.5699999999999994</v>
      </c>
      <c r="X737" s="201">
        <f t="shared" si="117"/>
        <v>3063.4573304157552</v>
      </c>
      <c r="Y737" s="76">
        <f>$C737/Y736</f>
        <v>280.76531189856229</v>
      </c>
      <c r="Z737" s="57">
        <v>14000</v>
      </c>
      <c r="AA737" s="140">
        <f>(AA$745-AA$725)/5+AA733</f>
        <v>4.0599999999999996</v>
      </c>
      <c r="AB737" s="209">
        <f t="shared" si="118"/>
        <v>3448.275862068966</v>
      </c>
      <c r="AC737" s="76">
        <f>$C737/AC736</f>
        <v>346.40903270864851</v>
      </c>
      <c r="AL737" s="23"/>
    </row>
    <row r="738" spans="1:38" x14ac:dyDescent="0.25">
      <c r="A738" s="186"/>
      <c r="B738" s="252"/>
      <c r="C738" s="13"/>
      <c r="D738" s="39">
        <f>IF(AND(D737&lt;F$5,C737&lt;F739),C737/F739*100,IF(AND(D737&lt;J$5,C737&lt;J739),C737/(F739-((D737-F$5)/(J$5-F$5))*(F739-J739))*100,IF(AND(D737&lt;N$5,C737&lt;N739),C737/(J739-((D737-J$5)/(N$5-J$5))*(J739-N739))*100,IF(AND(D737&lt;R$5,C737&lt;R739),C737/(N739-((D737-N$5)/(R$5-N$5))*(N739-R739))*100,IF(AND(D737&lt;V$5,C741&lt;V739),C737/(R739-((D737-R$5)/(V$5-R$5))*(R739-V739))*100,100)))))</f>
        <v>17.509866299093986</v>
      </c>
      <c r="E738" s="28" t="s">
        <v>23</v>
      </c>
      <c r="F738" s="5">
        <v>11200</v>
      </c>
      <c r="G738" s="140">
        <f>(G$746-G$726)/5+G734</f>
        <v>7.26</v>
      </c>
      <c r="H738" s="194">
        <f t="shared" si="119"/>
        <v>1542.6997245179064</v>
      </c>
      <c r="I738" s="190">
        <f>IF($C737&gt;F737,3,IF($C737&gt;F738,2,IF($C737&gt;F739,1,0)))</f>
        <v>0</v>
      </c>
      <c r="J738" s="57">
        <v>11200</v>
      </c>
      <c r="K738" s="140">
        <f>(K$746-K$726)/5+K734</f>
        <v>6.67</v>
      </c>
      <c r="L738" s="217">
        <f t="shared" si="114"/>
        <v>1679.1604197901049</v>
      </c>
      <c r="M738" s="190">
        <f>IF($C737&gt;J737,3,IF($C737&gt;J738,2,IF($C737&gt;J739,1,0)))</f>
        <v>0</v>
      </c>
      <c r="N738" s="57">
        <v>11200</v>
      </c>
      <c r="O738" s="140">
        <f>(O$746-O$726)/5+O734</f>
        <v>6.1399999999999988</v>
      </c>
      <c r="P738" s="194">
        <f t="shared" si="115"/>
        <v>1824.1042345276876</v>
      </c>
      <c r="Q738" s="190">
        <f>IF($C737&gt;N737,3,IF($C737&gt;N738,2,IF($C737&gt;N739,1,0)))</f>
        <v>0</v>
      </c>
      <c r="R738" s="57">
        <v>11200</v>
      </c>
      <c r="S738" s="140">
        <f>(S$746-S$726)/5+S734</f>
        <v>5.580000000000001</v>
      </c>
      <c r="T738" s="201">
        <f t="shared" si="116"/>
        <v>2007.1684587813616</v>
      </c>
      <c r="U738" s="190">
        <f>IF($C737&gt;R737,3,IF($C737&gt;R738,2,IF($C737&gt;R739,1,0)))</f>
        <v>0</v>
      </c>
      <c r="V738" s="57">
        <v>11200</v>
      </c>
      <c r="W738" s="140">
        <f>(W$746-W$726)/5+W734</f>
        <v>4.92</v>
      </c>
      <c r="X738" s="201">
        <f t="shared" si="117"/>
        <v>2276.4227642276423</v>
      </c>
      <c r="Y738" s="190">
        <f>IF($C737&gt;V737,3,IF($C737&gt;V738,2,IF($C737&gt;V739,1,0)))</f>
        <v>0</v>
      </c>
      <c r="Z738" s="57">
        <v>11200</v>
      </c>
      <c r="AA738" s="140">
        <f>(AA$746-AA$726)/5+AA734</f>
        <v>4.2600000000000007</v>
      </c>
      <c r="AB738" s="209">
        <f t="shared" si="118"/>
        <v>2629.1079812206567</v>
      </c>
      <c r="AC738" s="189">
        <f>IF($C737&gt;Z737,3,IF($C737&gt;Z738,2,IF($C737&gt;Z739,1,0)))</f>
        <v>0</v>
      </c>
      <c r="AL738" s="23"/>
    </row>
    <row r="739" spans="1:38" ht="15.75" thickBot="1" x14ac:dyDescent="0.3">
      <c r="A739" s="186"/>
      <c r="B739" s="253"/>
      <c r="C739" s="35"/>
      <c r="D739" s="33">
        <f>C737/D736</f>
        <v>126.71403682683555</v>
      </c>
      <c r="E739" s="29" t="s">
        <v>7</v>
      </c>
      <c r="F739" s="158">
        <f>(F$747-F$727)/5+F735</f>
        <v>7140</v>
      </c>
      <c r="G739" s="144">
        <f>(G$747-G$727)/5+G735</f>
        <v>10.459999999999999</v>
      </c>
      <c r="H739" s="195">
        <f t="shared" si="119"/>
        <v>682.60038240917788</v>
      </c>
      <c r="I739" s="191">
        <f>IF(I738=1,($C737-F739)/(F738-F739),IF(I738=2,($C737-F738)/(F737-F738),IF(I738=3,($C737-F737)/(F736-F737),0)))</f>
        <v>0</v>
      </c>
      <c r="J739" s="148">
        <f>(J$747-J$727)/5+J735</f>
        <v>6580</v>
      </c>
      <c r="K739" s="144">
        <f>(K$747-K$727)/5+K735</f>
        <v>6.84</v>
      </c>
      <c r="L739" s="220">
        <f t="shared" si="114"/>
        <v>961.98830409356731</v>
      </c>
      <c r="M739" s="191">
        <f>IF(M738=1,($C737-J739)/(J738-J739),IF(M738=2,($C737-J738)/(J737-J738),IF(M738=3,($C737-J737)/(J736-J737),0)))</f>
        <v>0</v>
      </c>
      <c r="N739" s="148">
        <f>(N$747-N$727)/5+N735</f>
        <v>6200</v>
      </c>
      <c r="O739" s="144">
        <f>(O$747-O$727)/5+O735</f>
        <v>6.0100000000000007</v>
      </c>
      <c r="P739" s="195">
        <f t="shared" si="115"/>
        <v>1031.6139767054908</v>
      </c>
      <c r="Q739" s="191">
        <f>IF(Q738=1,($C737-N739)/(N738-N739),IF(Q738=2,($C737-N738)/(N737-N738),IF(Q738=3,($C737-N737)/(N736-N737),0)))</f>
        <v>0</v>
      </c>
      <c r="R739" s="148">
        <f>(R$747-R$727)/5+R735</f>
        <v>5760</v>
      </c>
      <c r="S739" s="144">
        <f>(S$747-S$727)/5+S735</f>
        <v>5.160000000000001</v>
      </c>
      <c r="T739" s="204">
        <f t="shared" si="116"/>
        <v>1116.2790697674416</v>
      </c>
      <c r="U739" s="191">
        <f>IF(U738=1,($C737-R739)/(R738-R739),IF(U738=2,($C737-R738)/(R737-R738),IF(U738=3,($C737-R737)/(R736-R737),0)))</f>
        <v>0</v>
      </c>
      <c r="V739" s="148">
        <f>(V$747-V$727)/5+V735</f>
        <v>5480</v>
      </c>
      <c r="W739" s="144">
        <f>(W$747-W$727)/5+W735</f>
        <v>4.379999999999999</v>
      </c>
      <c r="X739" s="204">
        <f t="shared" si="117"/>
        <v>1251.1415525114157</v>
      </c>
      <c r="Y739" s="191">
        <f>IF(Y738=1,($C737-V739)/(V738-V739),IF(Y738=2,($C737-V738)/(V737-V738),IF(Y738=3,($C737-V737)/(V736-V737),0)))</f>
        <v>0</v>
      </c>
      <c r="Z739" s="148">
        <f>(Z$747-Z$727)/5+Z735</f>
        <v>5140</v>
      </c>
      <c r="AA739" s="144">
        <f>(AA$747-AA$727)/5+AA735</f>
        <v>3.5500000000000007</v>
      </c>
      <c r="AB739" s="211">
        <f t="shared" si="118"/>
        <v>1447.8873239436616</v>
      </c>
      <c r="AC739" s="191">
        <f>IF(AC738=1,($C737-Z739)/(Z738-Z739),IF(AC738=2,($C737-Z738)/(Z737-Z738),IF(AC738=3,($C737-Z737)/(Z736-Z737),0)))</f>
        <v>0</v>
      </c>
      <c r="AL739" s="23"/>
    </row>
    <row r="740" spans="1:38" x14ac:dyDescent="0.25">
      <c r="A740" s="186"/>
      <c r="B740" s="251">
        <v>19</v>
      </c>
      <c r="C740" s="25"/>
      <c r="D740" s="31">
        <f>IF(D741&gt;V$5,(1-(D741-V$5)/(Z$5-V$5))*(Y740-AC740)+AC740,IF(D741&gt;R$5,(1-(D741-R$5)/(V$5-R$5))*(U740-Y740)+Y740,IF(D741&gt;N$5,(1-(D741-N$5)/(R$5-N$5))*(Q740-U740)+U740,IF(D741&gt;J$5,(1-(D741-J$5)/(N$5-J$5))*(M740-Q740)+Q740,IF(D741&gt;F$5,(1-(D741-F$5)/(J$5-F$5))*(I740-M740)+M740,I740)))))</f>
        <v>11.712360099844641</v>
      </c>
      <c r="E740" s="27" t="s">
        <v>6</v>
      </c>
      <c r="F740" s="95">
        <f>(F$744-F$724)/5+F736</f>
        <v>20580</v>
      </c>
      <c r="G740" s="143">
        <f>(G$744-G$724)/5+G736</f>
        <v>6.8699999999999992</v>
      </c>
      <c r="H740" s="193">
        <f t="shared" si="119"/>
        <v>2995.6331877729262</v>
      </c>
      <c r="I740" s="16">
        <f>IF(I742=0,G743,IF(I742=1,(G742-G743)*I743+G743,IF(I742=2,(G741-G742)*I743+G742,IF(I742=3,(G740-G741)*I743+G741,G740))))</f>
        <v>12.229999999999999</v>
      </c>
      <c r="J740" s="147">
        <f>(J$744-J$724)/5+J736</f>
        <v>20280</v>
      </c>
      <c r="K740" s="143">
        <f>(K$744-K$724)/5+K736</f>
        <v>6.1999999999999993</v>
      </c>
      <c r="L740" s="219">
        <f t="shared" si="114"/>
        <v>3270.9677419354844</v>
      </c>
      <c r="M740" s="16">
        <f>IF(M742=0,K743,IF(M742=1,(K742-K743)*M743+K743,IF(M742=2,(K741-K742)*M743+K742,IF(M742=3,(K740-K741)*M743+K741,K740))))</f>
        <v>7.42</v>
      </c>
      <c r="N740" s="147">
        <f>(N$744-N$724)/5+N736</f>
        <v>19980</v>
      </c>
      <c r="O740" s="143">
        <f>(O$744-O$724)/5+O736</f>
        <v>5.5500000000000007</v>
      </c>
      <c r="P740" s="193">
        <f t="shared" si="115"/>
        <v>3599.9999999999995</v>
      </c>
      <c r="Q740" s="16">
        <f>IF(Q742=0,O743,IF(Q742=1,(O742-O743)*Q743+O743,IF(Q742=2,(O741-O742)*Q743+O742,IF(Q742=3,(O740-O741)*Q743+O741,O740))))</f>
        <v>6.330000000000001</v>
      </c>
      <c r="R740" s="147">
        <f>(R$744-R$724)/5+R736</f>
        <v>19700</v>
      </c>
      <c r="S740" s="143">
        <f>(S$744-S$724)/5+S736</f>
        <v>4.8599999999999994</v>
      </c>
      <c r="T740" s="203">
        <f t="shared" si="116"/>
        <v>4053.4979423868317</v>
      </c>
      <c r="U740" s="16">
        <f>IF(U742=0,S743,IF(U742=1,(S742-S743)*U743+S743,IF(U742=2,(S741-S742)*U743+S742,IF(U742=3,(S740-S741)*U743+S741,S740))))</f>
        <v>5.2300000000000013</v>
      </c>
      <c r="V740" s="147">
        <f>(V$744-V$724)/5+V736</f>
        <v>18820</v>
      </c>
      <c r="W740" s="143">
        <f>(W$744-W$724)/5+W736</f>
        <v>4.32</v>
      </c>
      <c r="X740" s="203">
        <f t="shared" si="117"/>
        <v>4356.4814814814808</v>
      </c>
      <c r="Y740" s="16">
        <f>IF(Y742=0,W743,IF(Y742=1,(W742-W743)*Y743+W743,IF(Y742=2,(W741-W742)*Y743+W742,IF(Y742=3,(W740-W741)*Y743+W741,W740))))</f>
        <v>4.3899999999999988</v>
      </c>
      <c r="Z740" s="147">
        <f>(Z$744-Z$724)/5+Z736</f>
        <v>17840</v>
      </c>
      <c r="AA740" s="143">
        <f>(AA$744-AA$724)/5+AA736</f>
        <v>3.74</v>
      </c>
      <c r="AB740" s="207">
        <f t="shared" si="118"/>
        <v>4770.0534759358288</v>
      </c>
      <c r="AC740" s="67">
        <f>IF(AC742=0,AA743,IF(AC742=1,(AA742-AA743)*AC743+AA743,IF(AC742=2,(AA741-AA742)*AC743+AA742,IF(AC742=3,(AA740-AA741)*AC743+AA741,AA740))))</f>
        <v>3.5000000000000009</v>
      </c>
      <c r="AE740" s="23"/>
      <c r="AF740" s="23"/>
      <c r="AG740" s="23"/>
      <c r="AH740" s="23"/>
      <c r="AI740" s="23"/>
      <c r="AJ740" s="23"/>
      <c r="AK740" s="23"/>
      <c r="AL740" s="23"/>
    </row>
    <row r="741" spans="1:38" x14ac:dyDescent="0.25">
      <c r="A741" s="186"/>
      <c r="B741" s="252"/>
      <c r="C741" s="13">
        <f>C$1/(21-E$1)*(C$600-B740)</f>
        <v>922.31404958677695</v>
      </c>
      <c r="D741" s="32">
        <f>(C741/P$1)^(1/1.3)*50+C$600+$C$2/2+$N$2/100*5</f>
        <v>26.076174428597415</v>
      </c>
      <c r="E741" s="28" t="s">
        <v>22</v>
      </c>
      <c r="F741" s="5">
        <v>14000</v>
      </c>
      <c r="G741" s="140">
        <f>(G$745-G$725)/5+G737</f>
        <v>7.2199999999999989</v>
      </c>
      <c r="H741" s="194">
        <f t="shared" si="119"/>
        <v>1939.0581717451525</v>
      </c>
      <c r="I741" s="76">
        <f>$C741/I740</f>
        <v>75.414067832115862</v>
      </c>
      <c r="J741" s="57">
        <v>14000</v>
      </c>
      <c r="K741" s="140">
        <f>(K$745-K$725)/5+K737</f>
        <v>6.5300000000000011</v>
      </c>
      <c r="L741" s="217">
        <f t="shared" si="114"/>
        <v>2143.950995405819</v>
      </c>
      <c r="M741" s="76">
        <f>$C741/M740</f>
        <v>124.30108484996994</v>
      </c>
      <c r="N741" s="57">
        <v>14000</v>
      </c>
      <c r="O741" s="140">
        <f>(O$745-O$725)/5+O737</f>
        <v>5.84</v>
      </c>
      <c r="P741" s="194">
        <f t="shared" si="115"/>
        <v>2397.2602739726026</v>
      </c>
      <c r="Q741" s="76">
        <f>$C741/Q740</f>
        <v>145.7052211037562</v>
      </c>
      <c r="R741" s="57">
        <v>14000</v>
      </c>
      <c r="S741" s="140">
        <f>(S$745-S$725)/5+S737</f>
        <v>5.1499999999999986</v>
      </c>
      <c r="T741" s="201">
        <f t="shared" si="116"/>
        <v>2718.4466019417482</v>
      </c>
      <c r="U741" s="76">
        <f>$C741/U740</f>
        <v>176.35067869728044</v>
      </c>
      <c r="V741" s="57">
        <v>14000</v>
      </c>
      <c r="W741" s="140">
        <f>(W$745-W$725)/5+W737</f>
        <v>4.6599999999999993</v>
      </c>
      <c r="X741" s="201">
        <f t="shared" si="117"/>
        <v>3004.2918454935625</v>
      </c>
      <c r="Y741" s="76">
        <f>$C741/Y740</f>
        <v>210.09431653457338</v>
      </c>
      <c r="Z741" s="57">
        <v>14000</v>
      </c>
      <c r="AA741" s="140">
        <f>(AA$745-AA$725)/5+AA737</f>
        <v>4.13</v>
      </c>
      <c r="AB741" s="209">
        <f t="shared" si="118"/>
        <v>3389.8305084745762</v>
      </c>
      <c r="AC741" s="76">
        <f>$C741/AC740</f>
        <v>263.51829988193623</v>
      </c>
      <c r="AL741" s="23"/>
    </row>
    <row r="742" spans="1:38" x14ac:dyDescent="0.25">
      <c r="A742" s="186"/>
      <c r="B742" s="252"/>
      <c r="C742" s="13"/>
      <c r="D742" s="39">
        <f>IF(AND(D741&lt;F$5,C741&lt;F743),C741/F743*100,IF(AND(D741&lt;J$5,C741&lt;J743),C741/(F743-((D741-F$5)/(J$5-F$5))*(F743-J743))*100,IF(AND(D741&lt;N$5,C741&lt;N743),C741/(J743-((D741-J$5)/(N$5-J$5))*(J743-N743))*100,IF(AND(D741&lt;R$5,C741&lt;R743),C741/(N743-((D741-N$5)/(R$5-N$5))*(N743-R743))*100,IF(AND(D741&lt;V$5,C745&lt;V743),C741/(R743-((D741-R$5)/(V$5-R$5))*(R743-V743))*100,100)))))</f>
        <v>12.88583301797992</v>
      </c>
      <c r="E742" s="28" t="s">
        <v>23</v>
      </c>
      <c r="F742" s="5">
        <v>11200</v>
      </c>
      <c r="G742" s="140">
        <f>(G$746-G$726)/5+G738</f>
        <v>7.68</v>
      </c>
      <c r="H742" s="194">
        <f t="shared" si="119"/>
        <v>1458.3333333333335</v>
      </c>
      <c r="I742" s="190">
        <f>IF($C741&gt;F741,3,IF($C741&gt;F742,2,IF($C741&gt;F743,1,0)))</f>
        <v>0</v>
      </c>
      <c r="J742" s="57">
        <v>11200</v>
      </c>
      <c r="K742" s="140">
        <f>(K$746-K$726)/5+K738</f>
        <v>7.01</v>
      </c>
      <c r="L742" s="217">
        <f t="shared" si="114"/>
        <v>1597.7175463623396</v>
      </c>
      <c r="M742" s="190">
        <f>IF($C741&gt;J741,3,IF($C741&gt;J742,2,IF($C741&gt;J743,1,0)))</f>
        <v>0</v>
      </c>
      <c r="N742" s="57">
        <v>11200</v>
      </c>
      <c r="O742" s="140">
        <f>(O$746-O$726)/5+O738</f>
        <v>6.3699999999999983</v>
      </c>
      <c r="P742" s="194">
        <f t="shared" si="115"/>
        <v>1758.2417582417586</v>
      </c>
      <c r="Q742" s="190">
        <f>IF($C741&gt;N741,3,IF($C741&gt;N742,2,IF($C741&gt;N743,1,0)))</f>
        <v>0</v>
      </c>
      <c r="R742" s="57">
        <v>11200</v>
      </c>
      <c r="S742" s="140">
        <f>(S$746-S$726)/5+S738</f>
        <v>5.6900000000000013</v>
      </c>
      <c r="T742" s="201">
        <f t="shared" si="116"/>
        <v>1968.3655536028116</v>
      </c>
      <c r="U742" s="190">
        <f>IF($C741&gt;R741,3,IF($C741&gt;R742,2,IF($C741&gt;R743,1,0)))</f>
        <v>0</v>
      </c>
      <c r="V742" s="57">
        <v>11200</v>
      </c>
      <c r="W742" s="140">
        <f>(W$746-W$726)/5+W738</f>
        <v>5.01</v>
      </c>
      <c r="X742" s="201">
        <f t="shared" si="117"/>
        <v>2235.5289421157686</v>
      </c>
      <c r="Y742" s="190">
        <f>IF($C741&gt;V741,3,IF($C741&gt;V742,2,IF($C741&gt;V743,1,0)))</f>
        <v>0</v>
      </c>
      <c r="Z742" s="57">
        <v>11200</v>
      </c>
      <c r="AA742" s="140">
        <f>(AA$746-AA$726)/5+AA738</f>
        <v>4.330000000000001</v>
      </c>
      <c r="AB742" s="209">
        <f t="shared" si="118"/>
        <v>2586.605080831408</v>
      </c>
      <c r="AC742" s="189">
        <f>IF($C741&gt;Z741,3,IF($C741&gt;Z742,2,IF($C741&gt;Z743,1,0)))</f>
        <v>0</v>
      </c>
      <c r="AL742" s="23"/>
    </row>
    <row r="743" spans="1:38" ht="15.75" thickBot="1" x14ac:dyDescent="0.3">
      <c r="A743" s="186"/>
      <c r="B743" s="253"/>
      <c r="C743" s="14"/>
      <c r="D743" s="33">
        <f>C741/D740</f>
        <v>78.747070763219696</v>
      </c>
      <c r="E743" s="29" t="s">
        <v>7</v>
      </c>
      <c r="F743" s="158">
        <f>(F$747-F$727)/5+F739</f>
        <v>7220</v>
      </c>
      <c r="G743" s="144">
        <f>(G$747-G$727)/5+G739</f>
        <v>12.229999999999999</v>
      </c>
      <c r="H743" s="195">
        <f t="shared" si="119"/>
        <v>590.35159443990199</v>
      </c>
      <c r="I743" s="191">
        <f>IF(I742=1,($C741-F743)/(F742-F743),IF(I742=2,($C741-F742)/(F741-F742),IF(I742=3,($C741-F741)/(F740-F741),0)))</f>
        <v>0</v>
      </c>
      <c r="J743" s="148">
        <f>(J$747-J$727)/5+J739</f>
        <v>6640</v>
      </c>
      <c r="K743" s="144">
        <f>(K$747-K$727)/5+K739</f>
        <v>7.42</v>
      </c>
      <c r="L743" s="220">
        <f t="shared" si="114"/>
        <v>894.87870619946091</v>
      </c>
      <c r="M743" s="191">
        <f>IF(M742=1,($C741-J743)/(J742-J743),IF(M742=2,($C741-J742)/(J741-J742),IF(M742=3,($C741-J741)/(J740-J741),0)))</f>
        <v>0</v>
      </c>
      <c r="N743" s="148">
        <f>(N$747-N$727)/5+N739</f>
        <v>6300</v>
      </c>
      <c r="O743" s="144">
        <f>(O$747-O$727)/5+O739</f>
        <v>6.330000000000001</v>
      </c>
      <c r="P743" s="195">
        <f t="shared" si="115"/>
        <v>995.2606635071088</v>
      </c>
      <c r="Q743" s="191">
        <f>IF(Q742=1,($C741-N743)/(N742-N743),IF(Q742=2,($C741-N742)/(N741-N742),IF(Q742=3,($C741-N741)/(N740-N741),0)))</f>
        <v>0</v>
      </c>
      <c r="R743" s="148">
        <f>(R$747-R$727)/5+R739</f>
        <v>5880</v>
      </c>
      <c r="S743" s="144">
        <f>(S$747-S$727)/5+S739</f>
        <v>5.2300000000000013</v>
      </c>
      <c r="T743" s="204">
        <f t="shared" si="116"/>
        <v>1124.2829827915866</v>
      </c>
      <c r="U743" s="191">
        <f>IF(U742=1,($C741-R743)/(R742-R743),IF(U742=2,($C741-R742)/(R741-R742),IF(U742=3,($C741-R741)/(R740-R741),0)))</f>
        <v>0</v>
      </c>
      <c r="V743" s="148">
        <f>(V$747-V$727)/5+V739</f>
        <v>5540</v>
      </c>
      <c r="W743" s="144">
        <f>(W$747-W$727)/5+W739</f>
        <v>4.3899999999999988</v>
      </c>
      <c r="X743" s="204">
        <f t="shared" si="117"/>
        <v>1261.958997722096</v>
      </c>
      <c r="Y743" s="191">
        <f>IF(Y742=1,($C741-V743)/(V742-V743),IF(Y742=2,($C741-V742)/(V741-V742),IF(Y742=3,($C741-V741)/(V740-V741),0)))</f>
        <v>0</v>
      </c>
      <c r="Z743" s="148">
        <f>(Z$747-Z$727)/5+Z739</f>
        <v>5120</v>
      </c>
      <c r="AA743" s="144">
        <f>(AA$747-AA$727)/5+AA739</f>
        <v>3.5000000000000009</v>
      </c>
      <c r="AB743" s="211">
        <f t="shared" si="118"/>
        <v>1462.8571428571424</v>
      </c>
      <c r="AC743" s="191">
        <f>IF(AC742=1,($C741-Z743)/(Z742-Z743),IF(AC742=2,($C741-Z742)/(Z741-Z742),IF(AC742=3,($C741-Z741)/(Z740-Z741),0)))</f>
        <v>0</v>
      </c>
      <c r="AL743" s="23"/>
    </row>
    <row r="744" spans="1:38" x14ac:dyDescent="0.25">
      <c r="A744" s="186"/>
      <c r="B744" s="251">
        <v>20</v>
      </c>
      <c r="C744" s="25"/>
      <c r="D744" s="31">
        <f>IF(D745&gt;V$5,(1-(D745-V$5)/(Z$5-V$5))*(Y744-AC744)+AC744,IF(D745&gt;R$5,(1-(D745-R$5)/(V$5-R$5))*(U744-Y744)+Y744,IF(D745&gt;N$5,(1-(D745-N$5)/(R$5-N$5))*(Q744-U744)+U744,IF(D745&gt;J$5,(1-(D745-J$5)/(N$5-J$5))*(M744-Q744)+Q744,IF(D745&gt;F$5,(1-(D745-F$5)/(J$5-F$5))*(I744-M744)+M744,I744)))))</f>
        <v>14</v>
      </c>
      <c r="E744" s="27" t="s">
        <v>6</v>
      </c>
      <c r="F744" s="48">
        <v>21100</v>
      </c>
      <c r="G744" s="98">
        <v>7.25</v>
      </c>
      <c r="H744" s="199">
        <f t="shared" si="119"/>
        <v>2910.344827586207</v>
      </c>
      <c r="I744" s="77">
        <f>IF(I746=0,G747,IF(I746=1,(G746-G747)*I747+G747,IF(I746=2,(G745-G746)*I747+G746,IF(I746=3,(G744-G745)*I747+G745,G744))))</f>
        <v>14</v>
      </c>
      <c r="J744" s="48">
        <v>20800</v>
      </c>
      <c r="K744" s="49">
        <v>6.5</v>
      </c>
      <c r="L744" s="218">
        <f t="shared" si="114"/>
        <v>3200</v>
      </c>
      <c r="M744" s="77">
        <f>IF(M746=0,K747,IF(M746=1,(K746-K747)*M747+K747,IF(M746=2,(K745-K746)*M747+K746,IF(M746=3,(K744-K745)*M747+K745,K744))))</f>
        <v>8</v>
      </c>
      <c r="N744" s="48">
        <v>20500</v>
      </c>
      <c r="O744" s="49">
        <v>5.75</v>
      </c>
      <c r="P744" s="199">
        <f t="shared" si="115"/>
        <v>3565.217391304348</v>
      </c>
      <c r="Q744" s="77">
        <f>IF(Q746=0,O747,IF(Q746=1,(O746-O747)*Q747+O747,IF(Q746=2,(O745-O746)*Q747+O746,IF(Q746=3,(O744-O745)*Q747+O745,O744))))</f>
        <v>6.65</v>
      </c>
      <c r="R744" s="65">
        <v>20200</v>
      </c>
      <c r="S744" s="49">
        <v>4.95</v>
      </c>
      <c r="T744" s="202">
        <f t="shared" si="116"/>
        <v>4080.8080808080808</v>
      </c>
      <c r="U744" s="77">
        <f>IF(U746=0,S747,IF(U746=1,(S746-S747)*U747+S747,IF(U746=2,(S745-S746)*U747+S746,IF(U746=3,(S744-S745)*U747+S745,S744))))</f>
        <v>5.3</v>
      </c>
      <c r="V744" s="48">
        <v>19300</v>
      </c>
      <c r="W744" s="49">
        <v>4.4000000000000004</v>
      </c>
      <c r="X744" s="202">
        <f t="shared" si="117"/>
        <v>4386.363636363636</v>
      </c>
      <c r="Y744" s="77">
        <f>IF(Y746=0,W747,IF(Y746=1,(W746-W747)*Y747+W747,IF(Y746=2,(W745-W746)*Y747+W746,IF(Y746=3,(W744-W745)*Y747+W745,W744))))</f>
        <v>4.4000000000000004</v>
      </c>
      <c r="Z744" s="48">
        <v>18300</v>
      </c>
      <c r="AA744" s="49">
        <v>3.8</v>
      </c>
      <c r="AB744" s="202">
        <f t="shared" si="118"/>
        <v>4815.7894736842109</v>
      </c>
      <c r="AC744" s="67">
        <f>IF(AC746=0,AA747,IF(AC746=1,(AA746-AA747)*AC747+AA747,IF(AC746=2,(AA745-AA746)*AC747+AA746,IF(AC746=3,(AA744-AA745)*AC747+AA745,AA744))))</f>
        <v>3.45</v>
      </c>
      <c r="AE744" s="23"/>
      <c r="AF744" s="23"/>
      <c r="AG744" s="23"/>
      <c r="AH744" s="23"/>
      <c r="AI744" s="23"/>
      <c r="AJ744" s="23"/>
      <c r="AK744" s="23"/>
      <c r="AL744" s="23"/>
    </row>
    <row r="745" spans="1:38" x14ac:dyDescent="0.25">
      <c r="A745" s="186"/>
      <c r="B745" s="252"/>
      <c r="C745" s="13">
        <f>C$1/(21-E$1)*(C$600-B744)</f>
        <v>614.87603305785126</v>
      </c>
      <c r="D745" s="32">
        <f>(C745/P$1)^(1/1.3)*50+C$600+$C$2/2+$N$2/100*5</f>
        <v>24.983993999657134</v>
      </c>
      <c r="E745" s="28" t="s">
        <v>22</v>
      </c>
      <c r="F745" s="5">
        <v>14000</v>
      </c>
      <c r="G745" s="91">
        <v>7.65</v>
      </c>
      <c r="H745" s="194">
        <f t="shared" si="119"/>
        <v>1830.065359477124</v>
      </c>
      <c r="I745" s="76">
        <f>$C745/I744</f>
        <v>43.919716646989379</v>
      </c>
      <c r="J745" s="5">
        <v>14000</v>
      </c>
      <c r="K745" s="6">
        <v>6.85</v>
      </c>
      <c r="L745" s="217">
        <f t="shared" si="114"/>
        <v>2043.7956204379564</v>
      </c>
      <c r="M745" s="76">
        <f>$C745/M744</f>
        <v>76.859504132231407</v>
      </c>
      <c r="N745" s="5">
        <v>14000</v>
      </c>
      <c r="O745" s="6">
        <v>6.05</v>
      </c>
      <c r="P745" s="194">
        <f t="shared" si="115"/>
        <v>2314.0495867768595</v>
      </c>
      <c r="Q745" s="76">
        <f>$C745/Q744</f>
        <v>92.462561362082894</v>
      </c>
      <c r="R745" s="57">
        <v>14000</v>
      </c>
      <c r="S745" s="6">
        <v>5.25</v>
      </c>
      <c r="T745" s="201">
        <f t="shared" si="116"/>
        <v>2666.6666666666665</v>
      </c>
      <c r="U745" s="76">
        <f>$C745/U744</f>
        <v>116.01434585997194</v>
      </c>
      <c r="V745" s="5">
        <v>14000</v>
      </c>
      <c r="W745" s="6">
        <v>4.75</v>
      </c>
      <c r="X745" s="201">
        <f t="shared" si="117"/>
        <v>2947.3684210526317</v>
      </c>
      <c r="Y745" s="76">
        <f>$C745/Y744</f>
        <v>139.74455296769347</v>
      </c>
      <c r="Z745" s="5">
        <v>14000</v>
      </c>
      <c r="AA745" s="6">
        <v>4.2</v>
      </c>
      <c r="AB745" s="201">
        <f t="shared" si="118"/>
        <v>3333.333333333333</v>
      </c>
      <c r="AC745" s="76">
        <f>$C745/AC744</f>
        <v>178.22493711821775</v>
      </c>
      <c r="AL745" s="23"/>
    </row>
    <row r="746" spans="1:38" x14ac:dyDescent="0.25">
      <c r="A746" s="186"/>
      <c r="B746" s="252"/>
      <c r="C746" s="13"/>
      <c r="D746" s="39">
        <f>IF(AND(D745&lt;F$5,C745&lt;F747),C745/F747*100,IF(AND(D745&lt;J$5,C745&lt;J747),C745/(F747-((D745-F$5)/(J$5-F$5))*(F747-J747))*100,IF(AND(D745&lt;N$5,C745&lt;N747),C745/(J747-((D745-J$5)/(N$5-J$5))*(J747-N747))*100,IF(AND(D745&lt;R$5,C745&lt;R747),C745/(N747-((D745-N$5)/(R$5-N$5))*(N747-R747))*100,IF(AND(D745&lt;V$5,C749&lt;V747),C745/(R747-((D745-R$5)/(V$5-R$5))*(R747-V747))*100,100)))))</f>
        <v>8.4229593569568664</v>
      </c>
      <c r="E746" s="28" t="s">
        <v>23</v>
      </c>
      <c r="F746" s="40">
        <v>11200</v>
      </c>
      <c r="G746" s="92">
        <v>8.1</v>
      </c>
      <c r="H746" s="194">
        <f t="shared" si="119"/>
        <v>1382.7160493827162</v>
      </c>
      <c r="I746" s="189">
        <f>IF($C745&gt;F745,3,IF($C745&gt;F746,2,IF($C745&gt;F747,1,0)))</f>
        <v>0</v>
      </c>
      <c r="J746" s="40">
        <v>11200</v>
      </c>
      <c r="K746" s="41">
        <v>7.35</v>
      </c>
      <c r="L746" s="217">
        <f t="shared" si="114"/>
        <v>1523.8095238095239</v>
      </c>
      <c r="M746" s="189">
        <f>IF($C745&gt;J745,3,IF($C745&gt;J746,2,IF($C745&gt;J747,1,0)))</f>
        <v>0</v>
      </c>
      <c r="N746" s="40">
        <v>11200</v>
      </c>
      <c r="O746" s="41">
        <v>6.6</v>
      </c>
      <c r="P746" s="194">
        <f t="shared" si="115"/>
        <v>1696.969696969697</v>
      </c>
      <c r="Q746" s="189">
        <f>IF($C745&gt;N745,3,IF($C745&gt;N746,2,IF($C745&gt;N747,1,0)))</f>
        <v>0</v>
      </c>
      <c r="R746" s="55">
        <v>11200</v>
      </c>
      <c r="S746" s="41">
        <v>5.8</v>
      </c>
      <c r="T746" s="201">
        <f t="shared" si="116"/>
        <v>1931.0344827586207</v>
      </c>
      <c r="U746" s="189">
        <f>IF($C745&gt;R745,3,IF($C745&gt;R746,2,IF($C745&gt;R747,1,0)))</f>
        <v>0</v>
      </c>
      <c r="V746" s="40">
        <v>11200</v>
      </c>
      <c r="W746" s="41">
        <v>5.0999999999999996</v>
      </c>
      <c r="X746" s="201">
        <f t="shared" si="117"/>
        <v>2196.0784313725489</v>
      </c>
      <c r="Y746" s="189">
        <f>IF($C745&gt;V745,3,IF($C745&gt;V746,2,IF($C745&gt;V747,1,0)))</f>
        <v>0</v>
      </c>
      <c r="Z746" s="40">
        <v>11200</v>
      </c>
      <c r="AA746" s="41">
        <v>4.4000000000000004</v>
      </c>
      <c r="AB746" s="201">
        <f t="shared" si="118"/>
        <v>2545.454545454545</v>
      </c>
      <c r="AC746" s="189">
        <f>IF($C745&gt;Z745,3,IF($C745&gt;Z746,2,IF($C745&gt;Z747,1,0)))</f>
        <v>0</v>
      </c>
      <c r="AL746" s="23"/>
    </row>
    <row r="747" spans="1:38" ht="15.75" thickBot="1" x14ac:dyDescent="0.3">
      <c r="A747" s="186"/>
      <c r="B747" s="253"/>
      <c r="C747" s="14"/>
      <c r="D747" s="33">
        <f>C745/D744</f>
        <v>43.919716646989379</v>
      </c>
      <c r="E747" s="29" t="s">
        <v>7</v>
      </c>
      <c r="F747" s="7">
        <v>7300</v>
      </c>
      <c r="G747" s="93">
        <v>14</v>
      </c>
      <c r="H747" s="206">
        <f t="shared" si="119"/>
        <v>521.42857142857144</v>
      </c>
      <c r="I747" s="191">
        <f>IF(I746=1,($C745-F747)/(F746-F747),IF(I746=2,($C745-F746)/(F745-F746),IF(I746=3,($C745-F745)/(F744-F745),0)))</f>
        <v>0</v>
      </c>
      <c r="J747" s="7">
        <v>6700</v>
      </c>
      <c r="K747" s="8">
        <v>8</v>
      </c>
      <c r="L747" s="221">
        <f t="shared" si="114"/>
        <v>837.5</v>
      </c>
      <c r="M747" s="191">
        <f>IF(M746=1,($C745-J747)/(J746-J747),IF(M746=2,($C745-J746)/(J745-J746),IF(M746=3,($C745-J745)/(J744-J745),0)))</f>
        <v>0</v>
      </c>
      <c r="N747" s="7">
        <v>6400</v>
      </c>
      <c r="O747" s="8">
        <v>6.65</v>
      </c>
      <c r="P747" s="206">
        <f t="shared" si="115"/>
        <v>962.40601503759399</v>
      </c>
      <c r="Q747" s="191">
        <f>IF(Q746=1,($C745-N747)/(N746-N747),IF(Q746=2,($C745-N746)/(N745-N746),IF(Q746=3,($C745-N745)/(N744-N745),0)))</f>
        <v>0</v>
      </c>
      <c r="R747" s="58">
        <v>6000</v>
      </c>
      <c r="S747" s="8">
        <v>5.3</v>
      </c>
      <c r="T747" s="206">
        <f t="shared" si="116"/>
        <v>1132.0754716981132</v>
      </c>
      <c r="U747" s="191">
        <f>IF(U746=1,($C745-R747)/(R746-R747),IF(U746=2,($C745-R746)/(R745-R746),IF(U746=3,($C745-R745)/(R744-R745),0)))</f>
        <v>0</v>
      </c>
      <c r="V747" s="7">
        <v>5600</v>
      </c>
      <c r="W747" s="8">
        <v>4.4000000000000004</v>
      </c>
      <c r="X747" s="206">
        <f t="shared" si="117"/>
        <v>1272.7272727272725</v>
      </c>
      <c r="Y747" s="191">
        <f>IF(Y746=1,($C745-V747)/(V746-V747),IF(Y746=2,($C745-V746)/(V745-V746),IF(Y746=3,($C745-V745)/(V744-V745),0)))</f>
        <v>0</v>
      </c>
      <c r="Z747" s="7">
        <v>5100</v>
      </c>
      <c r="AA747" s="8">
        <v>3.45</v>
      </c>
      <c r="AB747" s="206">
        <f t="shared" si="118"/>
        <v>1478.2608695652173</v>
      </c>
      <c r="AC747" s="191">
        <f>IF(AC746=1,($C745-Z747)/(Z746-Z747),IF(AC746=2,($C745-Z746)/(Z745-Z746),IF(AC746=3,($C745-Z745)/(Z744-Z745),0)))</f>
        <v>0</v>
      </c>
      <c r="AL747" s="23"/>
    </row>
    <row r="748" spans="1:38" ht="15.75" thickBot="1" x14ac:dyDescent="0.3"/>
    <row r="749" spans="1:38" ht="15.75" thickBot="1" x14ac:dyDescent="0.3">
      <c r="A749" s="18" t="s">
        <v>9</v>
      </c>
      <c r="B749" s="87"/>
      <c r="C749" s="99">
        <v>23</v>
      </c>
    </row>
    <row r="750" spans="1:38" ht="15.75" thickBot="1" x14ac:dyDescent="0.3">
      <c r="A750" s="239" t="s">
        <v>0</v>
      </c>
      <c r="B750" s="232"/>
      <c r="C750" s="12"/>
      <c r="D750" s="12"/>
      <c r="E750" s="12"/>
      <c r="F750" s="239">
        <v>25</v>
      </c>
      <c r="G750" s="232"/>
      <c r="H750" s="247"/>
      <c r="I750" s="119"/>
      <c r="J750" s="239">
        <v>35</v>
      </c>
      <c r="K750" s="232"/>
      <c r="L750" s="247"/>
      <c r="M750" s="119"/>
      <c r="N750" s="239">
        <v>40</v>
      </c>
      <c r="O750" s="232"/>
      <c r="P750" s="247"/>
      <c r="Q750" s="119"/>
      <c r="R750" s="239">
        <v>45</v>
      </c>
      <c r="S750" s="232"/>
      <c r="T750" s="247"/>
      <c r="U750" s="119"/>
      <c r="V750" s="239">
        <v>50</v>
      </c>
      <c r="W750" s="232"/>
      <c r="X750" s="247"/>
      <c r="Y750" s="119"/>
      <c r="Z750" s="239">
        <v>55</v>
      </c>
      <c r="AA750" s="232"/>
      <c r="AB750" s="247"/>
      <c r="AC750" s="132"/>
    </row>
    <row r="751" spans="1:38" x14ac:dyDescent="0.25">
      <c r="A751" s="240" t="s">
        <v>1</v>
      </c>
      <c r="B751" s="262"/>
      <c r="C751" s="263" t="s">
        <v>20</v>
      </c>
      <c r="D751" s="130" t="s">
        <v>4</v>
      </c>
      <c r="E751" s="265" t="s">
        <v>2</v>
      </c>
      <c r="F751" s="258" t="s">
        <v>3</v>
      </c>
      <c r="G751" s="266" t="s">
        <v>4</v>
      </c>
      <c r="H751" s="254" t="s">
        <v>5</v>
      </c>
      <c r="I751" s="155" t="s">
        <v>4</v>
      </c>
      <c r="J751" s="258" t="s">
        <v>3</v>
      </c>
      <c r="K751" s="260" t="s">
        <v>4</v>
      </c>
      <c r="L751" s="254" t="s">
        <v>5</v>
      </c>
      <c r="M751" s="155" t="s">
        <v>4</v>
      </c>
      <c r="N751" s="258" t="s">
        <v>3</v>
      </c>
      <c r="O751" s="260" t="s">
        <v>4</v>
      </c>
      <c r="P751" s="254" t="s">
        <v>5</v>
      </c>
      <c r="Q751" s="155" t="s">
        <v>4</v>
      </c>
      <c r="R751" s="258" t="s">
        <v>3</v>
      </c>
      <c r="S751" s="260" t="s">
        <v>4</v>
      </c>
      <c r="T751" s="254" t="s">
        <v>5</v>
      </c>
      <c r="U751" s="155" t="s">
        <v>4</v>
      </c>
      <c r="V751" s="258" t="s">
        <v>3</v>
      </c>
      <c r="W751" s="260" t="s">
        <v>4</v>
      </c>
      <c r="X751" s="254" t="s">
        <v>5</v>
      </c>
      <c r="Y751" s="155" t="s">
        <v>4</v>
      </c>
      <c r="Z751" s="258" t="s">
        <v>3</v>
      </c>
      <c r="AA751" s="260" t="s">
        <v>4</v>
      </c>
      <c r="AB751" s="254" t="s">
        <v>5</v>
      </c>
      <c r="AC751" s="130" t="s">
        <v>4</v>
      </c>
    </row>
    <row r="752" spans="1:38" ht="15.75" thickBot="1" x14ac:dyDescent="0.3">
      <c r="A752" s="241"/>
      <c r="B752" s="262"/>
      <c r="C752" s="264"/>
      <c r="D752" s="30" t="s">
        <v>0</v>
      </c>
      <c r="E752" s="265"/>
      <c r="F752" s="259"/>
      <c r="G752" s="267"/>
      <c r="H752" s="255"/>
      <c r="I752" s="15" t="s">
        <v>5</v>
      </c>
      <c r="J752" s="259"/>
      <c r="K752" s="261"/>
      <c r="L752" s="255"/>
      <c r="M752" s="15" t="s">
        <v>5</v>
      </c>
      <c r="N752" s="259"/>
      <c r="O752" s="261"/>
      <c r="P752" s="255"/>
      <c r="Q752" s="15" t="s">
        <v>5</v>
      </c>
      <c r="R752" s="259"/>
      <c r="S752" s="261"/>
      <c r="T752" s="255"/>
      <c r="U752" s="15" t="s">
        <v>5</v>
      </c>
      <c r="V752" s="259"/>
      <c r="W752" s="261"/>
      <c r="X752" s="255"/>
      <c r="Y752" s="15" t="s">
        <v>5</v>
      </c>
      <c r="Z752" s="259"/>
      <c r="AA752" s="261"/>
      <c r="AB752" s="255"/>
      <c r="AC752" s="59" t="s">
        <v>5</v>
      </c>
    </row>
    <row r="753" spans="1:38" x14ac:dyDescent="0.25">
      <c r="A753" s="186"/>
      <c r="B753" s="251">
        <v>-15</v>
      </c>
      <c r="C753" s="34"/>
      <c r="D753" s="31">
        <f>IF(D754&gt;V$5,(1-(D754-V$5)/(Z$5-V$5))*(Y753-AC753)+AC753,IF(D754&gt;R$5,(1-(D754-R$5)/(V$5-R$5))*(U753-Y753)+Y753,IF(D754&gt;N$5,(1-(D754-N$5)/(R$5-N$5))*(Q753-U753)+U753,IF(D754&gt;J$5,(1-(D754-J$5)/(N$5-J$5))*(M753-Q753)+Q753,IF(D754&gt;F$5,(1-(D754-F$5)/(J$5-F$5))*(I753-M753)+M753,I753)))))</f>
        <v>1.5550387232732954</v>
      </c>
      <c r="E753" s="27" t="s">
        <v>6</v>
      </c>
      <c r="F753" s="42" t="s">
        <v>21</v>
      </c>
      <c r="G753" s="88" t="s">
        <v>21</v>
      </c>
      <c r="H753" s="70" t="s">
        <v>21</v>
      </c>
      <c r="I753" s="73" t="str">
        <f>IF(I755=0,G756,IF(I755=1,(G755-G756)*I756+G756,IF(I755=2,(G754-G755)*I756+G755,IF(I755=3,(G753-G754)*I756+G754,G753))))</f>
        <v>-</v>
      </c>
      <c r="J753" s="3">
        <v>14000</v>
      </c>
      <c r="K753" s="4">
        <v>1.85</v>
      </c>
      <c r="L753" s="198">
        <f t="shared" ref="L753:L816" si="120">J753/K753</f>
        <v>7567.5675675675675</v>
      </c>
      <c r="M753" s="16">
        <f>IF(M755=0,K756,IF(M755=1,(K755-K756)*M756+K756,IF(M755=2,(K754-K755)*M756+K755,IF(M755=3,(K753-K754)*M756+K754,K753))))</f>
        <v>2.1976033057851239</v>
      </c>
      <c r="N753" s="3">
        <v>13500</v>
      </c>
      <c r="O753" s="4">
        <v>1.7</v>
      </c>
      <c r="P753" s="198">
        <f t="shared" ref="P753:P816" si="121">N753/O753</f>
        <v>7941.1764705882351</v>
      </c>
      <c r="Q753" s="16">
        <f>IF(Q755=0,O756,IF(Q755=1,(O755-O756)*Q756+O756,IF(Q755=2,(O754-O755)*Q756+O755,IF(Q755=3,(O753-O754)*Q756+O754,O753))))</f>
        <v>1.9907768595041324</v>
      </c>
      <c r="R753" s="56">
        <v>13100</v>
      </c>
      <c r="S753" s="4">
        <v>1.55</v>
      </c>
      <c r="T753" s="200">
        <f t="shared" ref="T753:T816" si="122">R753/S753</f>
        <v>8451.6129032258068</v>
      </c>
      <c r="U753" s="16">
        <f>IF(U755=0,S756,IF(U755=1,(S755-S756)*U756+S756,IF(U755=2,(S754-S755)*U756+S755,IF(U755=3,(S753-S754)*U756+S754,S753))))</f>
        <v>1.7862258953168044</v>
      </c>
      <c r="V753" s="3">
        <v>12600</v>
      </c>
      <c r="W753" s="4">
        <v>1.45</v>
      </c>
      <c r="X753" s="200">
        <f t="shared" ref="X753:X816" si="123">V753/W753</f>
        <v>8689.6551724137935</v>
      </c>
      <c r="Y753" s="16">
        <f>IF(Y755=0,W756,IF(Y755=1,(W755-W756)*Y756+W756,IF(Y755=2,(W754-W755)*Y756+W755,IF(Y755=3,(W753-W754)*Y756+W754,W753))))</f>
        <v>1.6220041322314049</v>
      </c>
      <c r="Z753" s="3">
        <v>12200</v>
      </c>
      <c r="AA753" s="4">
        <v>1.3</v>
      </c>
      <c r="AB753" s="200">
        <f t="shared" ref="AB753:AB816" si="124">Z753/AA753</f>
        <v>9384.6153846153848</v>
      </c>
      <c r="AC753" s="16">
        <f>IF(AC755=0,AA756,IF(AC755=1,(AA755-AA756)*AC756+AA756,IF(AC755=2,(AA754-AA755)*AC756+AA755,IF(AC755=3,(AA753-AA754)*AC756+AA754,AA753))))</f>
        <v>1.4293388429752067</v>
      </c>
      <c r="AE753" s="23"/>
      <c r="AF753" s="23"/>
      <c r="AG753" s="23"/>
      <c r="AH753" s="23"/>
      <c r="AI753" s="23"/>
      <c r="AJ753" s="23"/>
      <c r="AK753" s="23"/>
      <c r="AL753" s="23"/>
    </row>
    <row r="754" spans="1:38" x14ac:dyDescent="0.25">
      <c r="A754" s="186"/>
      <c r="B754" s="252"/>
      <c r="C754" s="13">
        <f>C$1/(21-E$1)*(C$749-B753)</f>
        <v>11682.644628099173</v>
      </c>
      <c r="D754" s="32">
        <f>(C754/P$1)^(1/1.3)*50+C$749+$C$2/2+$N$2/100*5</f>
        <v>51.737869058215821</v>
      </c>
      <c r="E754" s="28" t="s">
        <v>22</v>
      </c>
      <c r="F754" s="52" t="s">
        <v>21</v>
      </c>
      <c r="G754" s="89" t="s">
        <v>21</v>
      </c>
      <c r="H754" s="71" t="s">
        <v>21</v>
      </c>
      <c r="I754" s="74" t="str">
        <f>IF(I756=0,G757,IF(I756=1,(G756-G757)*I757+G757,IF(I756=2,(G755-G756)*I757+G756,IF(I756=3,(G754-G755)*I757+G755,G754))))</f>
        <v>-</v>
      </c>
      <c r="J754" s="5">
        <v>11000</v>
      </c>
      <c r="K754" s="6">
        <v>2.2999999999999998</v>
      </c>
      <c r="L754" s="194">
        <f t="shared" si="120"/>
        <v>4782.608695652174</v>
      </c>
      <c r="M754" s="76">
        <f>$C754/M753</f>
        <v>5316.084389455079</v>
      </c>
      <c r="N754" s="5">
        <v>11000</v>
      </c>
      <c r="O754" s="6">
        <v>2.1</v>
      </c>
      <c r="P754" s="194">
        <f t="shared" si="121"/>
        <v>5238.0952380952376</v>
      </c>
      <c r="Q754" s="76">
        <f>$C754/Q753</f>
        <v>5868.384782716992</v>
      </c>
      <c r="R754" s="57">
        <v>11000</v>
      </c>
      <c r="S754" s="6">
        <v>1.9</v>
      </c>
      <c r="T754" s="201">
        <f t="shared" si="122"/>
        <v>5789.4736842105267</v>
      </c>
      <c r="U754" s="76">
        <f>$C754/U753</f>
        <v>6540.407156076496</v>
      </c>
      <c r="V754" s="5">
        <v>11000</v>
      </c>
      <c r="W754" s="6">
        <v>1.75</v>
      </c>
      <c r="X754" s="201">
        <f t="shared" si="123"/>
        <v>6285.7142857142853</v>
      </c>
      <c r="Y754" s="76">
        <f>$C754/Y753</f>
        <v>7202.5985606012355</v>
      </c>
      <c r="Z754" s="5">
        <v>11000</v>
      </c>
      <c r="AA754" s="6">
        <v>1.6</v>
      </c>
      <c r="AB754" s="194">
        <f t="shared" si="124"/>
        <v>6875</v>
      </c>
      <c r="AC754" s="76">
        <f>$C754/AC753</f>
        <v>8173.4605377276657</v>
      </c>
      <c r="AL754" s="23"/>
    </row>
    <row r="755" spans="1:38" x14ac:dyDescent="0.25">
      <c r="A755" s="186"/>
      <c r="B755" s="252"/>
      <c r="C755" s="13"/>
      <c r="D755" s="39">
        <f>IF(AND(D754&lt;F$5,C754&lt;F756),C754/F756*100,IF(AND(D754&lt;J$5,C754&lt;J756),C754/(F756-((D754-F$5)/(J$5-F$5))*(F756-J756))*100,IF(AND(D754&lt;N$5,C754&lt;N756),C754/(J756-((D754-J$5)/(N$5-J$5))*(J756-N756))*100,IF(AND(D754&lt;R$5,C754&lt;R756),C754/(N756-((D754-N$5)/(R$5-N$5))*(N756-R756))*100,IF(AND(D754&lt;V$5,C758&lt;V756),C754/(R756-((D754-R$5)/(V$5-R$5))*(R756-V756))*100,100)))))</f>
        <v>100</v>
      </c>
      <c r="E755" s="28" t="s">
        <v>23</v>
      </c>
      <c r="F755" s="52" t="s">
        <v>21</v>
      </c>
      <c r="G755" s="89" t="s">
        <v>21</v>
      </c>
      <c r="H755" s="71" t="s">
        <v>21</v>
      </c>
      <c r="I755" s="74" t="str">
        <f>IF(I757=0,G758,IF(I757=1,(G757-G758)*I758+G758,IF(I757=2,(G756-G757)*I758+G757,IF(I757=3,(G755-G756)*I758+G756,G755))))</f>
        <v>-</v>
      </c>
      <c r="J755" s="40">
        <v>8800</v>
      </c>
      <c r="K755" s="41">
        <v>2.5</v>
      </c>
      <c r="L755" s="194">
        <f t="shared" si="120"/>
        <v>3520</v>
      </c>
      <c r="M755" s="187">
        <f>IF($C754&gt;J754,3,IF($C754&gt;J755,2,IF($C754&gt;J756,1,0)))</f>
        <v>3</v>
      </c>
      <c r="N755" s="40">
        <v>8800</v>
      </c>
      <c r="O755" s="41">
        <v>2.2999999999999998</v>
      </c>
      <c r="P755" s="194">
        <f t="shared" si="121"/>
        <v>3826.0869565217395</v>
      </c>
      <c r="Q755" s="187">
        <f>IF($C754&gt;N754,3,IF($C754&gt;N755,2,IF($C754&gt;N756,1,0)))</f>
        <v>3</v>
      </c>
      <c r="R755" s="55">
        <v>8800</v>
      </c>
      <c r="S755" s="41">
        <v>2.1</v>
      </c>
      <c r="T755" s="201">
        <f t="shared" si="122"/>
        <v>4190.4761904761899</v>
      </c>
      <c r="U755" s="187">
        <f>IF($C754&gt;R754,3,IF($C754&gt;R755,2,IF($C754&gt;R756,1,0)))</f>
        <v>3</v>
      </c>
      <c r="V755" s="40">
        <v>8800</v>
      </c>
      <c r="W755" s="41">
        <v>1.9</v>
      </c>
      <c r="X755" s="201">
        <f t="shared" si="123"/>
        <v>4631.5789473684217</v>
      </c>
      <c r="Y755" s="187">
        <f>IF($C754&gt;V754,3,IF($C754&gt;V755,2,IF($C754&gt;V756,1,0)))</f>
        <v>3</v>
      </c>
      <c r="Z755" s="40">
        <v>8800</v>
      </c>
      <c r="AA755" s="41">
        <v>1.7</v>
      </c>
      <c r="AB755" s="201">
        <f t="shared" si="124"/>
        <v>5176.4705882352946</v>
      </c>
      <c r="AC755" s="189">
        <f>IF($C754&gt;Z754,3,IF($C754&gt;Z755,2,IF($C754&gt;Z756,1,0)))</f>
        <v>3</v>
      </c>
      <c r="AL755" s="23"/>
    </row>
    <row r="756" spans="1:38" ht="15.75" thickBot="1" x14ac:dyDescent="0.3">
      <c r="A756" s="186"/>
      <c r="B756" s="253"/>
      <c r="C756" s="35"/>
      <c r="D756" s="33">
        <f>C754/D753</f>
        <v>7512.7676586134558</v>
      </c>
      <c r="E756" s="29" t="s">
        <v>7</v>
      </c>
      <c r="F756" s="136" t="s">
        <v>21</v>
      </c>
      <c r="G756" s="137" t="s">
        <v>21</v>
      </c>
      <c r="H756" s="138" t="s">
        <v>21</v>
      </c>
      <c r="I756" s="139" t="str">
        <f>IF(I758=0,G759,IF(I758=1,(G758-G759)*I759+G759,IF(I758=2,(G757-G758)*I759+G758,IF(I758=3,(G756-G757)*I759+G757,G756))))</f>
        <v>-</v>
      </c>
      <c r="J756" s="40">
        <v>7800</v>
      </c>
      <c r="K756" s="41">
        <v>2.35</v>
      </c>
      <c r="L756" s="199">
        <f t="shared" si="120"/>
        <v>3319.1489361702124</v>
      </c>
      <c r="M756" s="188">
        <f>IF(M755=1,($C754-J756)/(J755-J756),IF(M755=2,($C754-J755)/(J754-J755),IF(M755=3,($C754-J754)/(J753-J754),0)))</f>
        <v>0.22754820936639106</v>
      </c>
      <c r="N756" s="40">
        <v>7200</v>
      </c>
      <c r="O756" s="41">
        <v>2</v>
      </c>
      <c r="P756" s="199">
        <f t="shared" si="121"/>
        <v>3600</v>
      </c>
      <c r="Q756" s="188">
        <f>IF(Q755=1,($C754-N756)/(N755-N756),IF(Q755=2,($C754-N755)/(N754-N755),IF(Q755=3,($C754-N754)/(N753-N754),0)))</f>
        <v>0.27305785123966925</v>
      </c>
      <c r="R756" s="55">
        <v>6500</v>
      </c>
      <c r="S756" s="41">
        <v>1.6</v>
      </c>
      <c r="T756" s="202">
        <f t="shared" si="122"/>
        <v>4062.5</v>
      </c>
      <c r="U756" s="188">
        <f>IF(U755=1,($C754-R756)/(R755-R756),IF(U755=2,($C754-R755)/(R754-R755),IF(U755=3,($C754-R754)/(R753-R754),0)))</f>
        <v>0.32506887052341576</v>
      </c>
      <c r="V756" s="40">
        <v>5700</v>
      </c>
      <c r="W756" s="41">
        <v>1.3</v>
      </c>
      <c r="X756" s="202">
        <f t="shared" si="123"/>
        <v>4384.6153846153848</v>
      </c>
      <c r="Y756" s="188">
        <f>IF(Y755=1,($C754-V756)/(V755-V756),IF(Y755=2,($C754-V755)/(V754-V755),IF(Y755=3,($C754-V754)/(V753-V754),0)))</f>
        <v>0.42665289256198319</v>
      </c>
      <c r="Z756" s="40">
        <v>4800</v>
      </c>
      <c r="AA756" s="41">
        <v>1</v>
      </c>
      <c r="AB756" s="199">
        <f t="shared" si="124"/>
        <v>4800</v>
      </c>
      <c r="AC756" s="191">
        <f>IF(AC755=1,($C754-Z756)/(Z755-Z756),IF(AC755=2,($C754-Z755)/(Z754-Z755),IF(AC755=3,($C754-Z754)/(Z753-Z754),0)))</f>
        <v>0.56887052341597766</v>
      </c>
      <c r="AL756" s="23"/>
    </row>
    <row r="757" spans="1:38" x14ac:dyDescent="0.25">
      <c r="A757" s="186"/>
      <c r="B757" s="251">
        <v>-14</v>
      </c>
      <c r="C757" s="34"/>
      <c r="D757" s="31">
        <f>IF(D758&gt;V$5,(1-(D758-V$5)/(Z$5-V$5))*(Y757-AC757)+AC757,IF(D758&gt;R$5,(1-(D758-R$5)/(V$5-R$5))*(U757-Y757)+Y757,IF(D758&gt;N$5,(1-(D758-N$5)/(R$5-N$5))*(Q757-U757)+U757,IF(D758&gt;J$5,(1-(D758-J$5)/(N$5-J$5))*(M757-Q757)+Q757,IF(D758&gt;F$5,(1-(D758-F$5)/(J$5-F$5))*(I757-M757)+M757,I757)))))</f>
        <v>1.881891208000356</v>
      </c>
      <c r="E757" s="27" t="s">
        <v>6</v>
      </c>
      <c r="F757" s="3">
        <v>14280</v>
      </c>
      <c r="G757" s="94">
        <v>2.08</v>
      </c>
      <c r="H757" s="193">
        <f t="shared" ref="H757:H820" si="125">F757/G757</f>
        <v>6865.3846153846152</v>
      </c>
      <c r="I757" s="16">
        <f>IF(I759=0,G760,IF(I759=1,(G759-G760)*I760+G760,IF(I759=2,(G758-G759)*I760+G759,IF(I759=3,(G757-G758)*I760+G758,G757))))</f>
        <v>2.6868713105076742</v>
      </c>
      <c r="J757" s="145">
        <f>(J$773-J$753)/5+J753</f>
        <v>14080</v>
      </c>
      <c r="K757" s="141">
        <f>(K$773-K$753)/5+K753</f>
        <v>1.9300000000000002</v>
      </c>
      <c r="L757" s="193">
        <f t="shared" si="120"/>
        <v>7295.3367875647664</v>
      </c>
      <c r="M757" s="16">
        <f>IF(M759=0,K760,IF(M759=1,(K759-K760)*M760+K760,IF(M759=2,(K758-K759)*M760+K759,IF(M759=3,(K757-K758)*M760+K758,K757))))</f>
        <v>2.5274852420306964</v>
      </c>
      <c r="N757" s="145">
        <f>(N$773-N$753)/5+N753</f>
        <v>13640</v>
      </c>
      <c r="O757" s="141">
        <f>(O$773-O$753)/5+O753</f>
        <v>1.78</v>
      </c>
      <c r="P757" s="193">
        <f t="shared" si="121"/>
        <v>7662.9213483146068</v>
      </c>
      <c r="Q757" s="16">
        <f>IF(Q759=0,O760,IF(Q759=1,(O759-O760)*Q760+O760,IF(Q759=2,(O758-O759)*Q760+O759,IF(Q759=3,(O757-O758)*Q760+O758,O757))))</f>
        <v>2.3356080283353005</v>
      </c>
      <c r="R757" s="145">
        <f>(R$773-R$753)/5+R753</f>
        <v>13280</v>
      </c>
      <c r="S757" s="141">
        <f>(S$773-S$753)/5+S753</f>
        <v>1.62</v>
      </c>
      <c r="T757" s="203">
        <f t="shared" si="122"/>
        <v>8197.5308641975298</v>
      </c>
      <c r="U757" s="16">
        <f>IF(U759=0,S760,IF(U759=1,(S759-S760)*U760+S760,IF(U759=2,(S758-S759)*U760+S759,IF(U759=3,(S757-S758)*U760+S758,S757))))</f>
        <v>2.1343565525383705</v>
      </c>
      <c r="V757" s="145">
        <f>(V$773-V$753)/5+V753</f>
        <v>12880</v>
      </c>
      <c r="W757" s="141">
        <f>(W$773-W$753)/5+W753</f>
        <v>1.53</v>
      </c>
      <c r="X757" s="203">
        <f t="shared" si="123"/>
        <v>8418.3006535947716</v>
      </c>
      <c r="Y757" s="16">
        <f>IF(Y759=0,W760,IF(Y759=1,(W759-W760)*Y760+W760,IF(Y759=2,(W758-W759)*Y760+W759,IF(Y759=3,(W757-W758)*Y760+W758,W757))))</f>
        <v>1.929362455726092</v>
      </c>
      <c r="Z757" s="145">
        <f>(Z$773-Z$753)/5+Z753</f>
        <v>12560</v>
      </c>
      <c r="AA757" s="141">
        <f>(AA$773-AA$753)/5+AA753</f>
        <v>1.3900000000000001</v>
      </c>
      <c r="AB757" s="207">
        <f t="shared" si="124"/>
        <v>9035.9712230215828</v>
      </c>
      <c r="AC757" s="67">
        <f>IF(AC759=0,AA760,IF(AC759=1,(AA759-AA760)*AC760+AA760,IF(AC759=2,(AA758-AA759)*AC760+AA759,IF(AC759=3,(AA757-AA758)*AC760+AA758,AA757))))</f>
        <v>1.7237426210153481</v>
      </c>
      <c r="AE757" s="23"/>
      <c r="AF757" s="23"/>
      <c r="AG757" s="23"/>
      <c r="AH757" s="23"/>
      <c r="AI757" s="23"/>
      <c r="AJ757" s="23"/>
      <c r="AK757" s="23"/>
      <c r="AL757" s="23"/>
    </row>
    <row r="758" spans="1:38" x14ac:dyDescent="0.25">
      <c r="A758" s="186"/>
      <c r="B758" s="252"/>
      <c r="C758" s="13">
        <f>C$1/(21-E$1)*(C$749-B757)</f>
        <v>11375.206611570249</v>
      </c>
      <c r="D758" s="32">
        <f>(C758/P$1)^(1/1.3)*50+C$749+$C$2/2+$N$2/100*5</f>
        <v>51.154345051208608</v>
      </c>
      <c r="E758" s="28" t="s">
        <v>22</v>
      </c>
      <c r="F758" s="5">
        <v>14000</v>
      </c>
      <c r="G758" s="91">
        <v>2.64</v>
      </c>
      <c r="H758" s="194">
        <f t="shared" si="125"/>
        <v>5303.030303030303</v>
      </c>
      <c r="I758" s="76">
        <f>$C758/I757</f>
        <v>4233.6253943702823</v>
      </c>
      <c r="J758" s="57">
        <v>14000</v>
      </c>
      <c r="K758" s="135">
        <f>(K$774-K$754)/5+K754</f>
        <v>2.34</v>
      </c>
      <c r="L758" s="194">
        <f t="shared" si="120"/>
        <v>5982.9059829059834</v>
      </c>
      <c r="M758" s="76">
        <f>$C758/M757</f>
        <v>4500.6025841048595</v>
      </c>
      <c r="N758" s="57">
        <v>14000</v>
      </c>
      <c r="O758" s="135">
        <f>(O$774-O$754)/5+O754</f>
        <v>2.12</v>
      </c>
      <c r="P758" s="194">
        <f t="shared" si="121"/>
        <v>6603.7735849056598</v>
      </c>
      <c r="Q758" s="76">
        <f>$C758/Q757</f>
        <v>4870.3406023475191</v>
      </c>
      <c r="R758" s="57">
        <v>14000</v>
      </c>
      <c r="S758" s="135">
        <f>(S$774-S$754)/5+S754</f>
        <v>1.9</v>
      </c>
      <c r="T758" s="201">
        <f t="shared" si="122"/>
        <v>7368.4210526315792</v>
      </c>
      <c r="U758" s="76">
        <f>$C758/U757</f>
        <v>5329.5718552937278</v>
      </c>
      <c r="V758" s="57">
        <v>14000</v>
      </c>
      <c r="W758" s="135">
        <f>(W$774-W$754)/5+W754</f>
        <v>1.77</v>
      </c>
      <c r="X758" s="201">
        <f t="shared" si="123"/>
        <v>7909.6045197740114</v>
      </c>
      <c r="Y758" s="76">
        <f>$C758/Y757</f>
        <v>5895.837030419113</v>
      </c>
      <c r="Z758" s="57">
        <v>14000</v>
      </c>
      <c r="AA758" s="135">
        <f>(AA$774-AA$754)/5+AA754</f>
        <v>1.6300000000000001</v>
      </c>
      <c r="AB758" s="209">
        <f t="shared" si="124"/>
        <v>8588.9570552147234</v>
      </c>
      <c r="AC758" s="76">
        <f>$C758/AC757</f>
        <v>6599.13288265149</v>
      </c>
      <c r="AL758" s="23"/>
    </row>
    <row r="759" spans="1:38" x14ac:dyDescent="0.25">
      <c r="A759" s="186"/>
      <c r="B759" s="252"/>
      <c r="C759" s="13"/>
      <c r="D759" s="39">
        <f>IF(AND(D758&lt;F$5,C758&lt;F760),C758/F760*100,IF(AND(D758&lt;J$5,C758&lt;J760),C758/(F760-((D758-F$5)/(J$5-F$5))*(F760-J760))*100,IF(AND(D758&lt;N$5,C758&lt;N760),C758/(J760-((D758-J$5)/(N$5-J$5))*(J760-N760))*100,IF(AND(D758&lt;R$5,C758&lt;R760),C758/(N760-((D758-N$5)/(R$5-N$5))*(N760-R760))*100,IF(AND(D758&lt;V$5,C762&lt;V760),C758/(R760-((D758-R$5)/(V$5-R$5))*(R760-V760))*100,100)))))</f>
        <v>100</v>
      </c>
      <c r="E759" s="28" t="s">
        <v>23</v>
      </c>
      <c r="F759" s="5">
        <v>11200</v>
      </c>
      <c r="G759" s="91">
        <v>2.69</v>
      </c>
      <c r="H759" s="194">
        <f t="shared" si="125"/>
        <v>4163.5687732342012</v>
      </c>
      <c r="I759" s="190">
        <f>IF($C758&gt;F758,3,IF($C758&gt;F759,2,IF($C758&gt;F760,1,0)))</f>
        <v>2</v>
      </c>
      <c r="J759" s="57">
        <v>11200</v>
      </c>
      <c r="K759" s="135">
        <f>(K$775-K$755)/5+K755</f>
        <v>2.54</v>
      </c>
      <c r="L759" s="194">
        <f t="shared" si="120"/>
        <v>4409.4488188976375</v>
      </c>
      <c r="M759" s="190">
        <f>IF($C758&gt;J758,3,IF($C758&gt;J759,2,IF($C758&gt;J760,1,0)))</f>
        <v>2</v>
      </c>
      <c r="N759" s="57">
        <v>11200</v>
      </c>
      <c r="O759" s="135">
        <f>(O$775-O$755)/5+O755</f>
        <v>2.3499999999999996</v>
      </c>
      <c r="P759" s="194">
        <f t="shared" si="121"/>
        <v>4765.9574468085111</v>
      </c>
      <c r="Q759" s="190">
        <f>IF($C758&gt;N758,3,IF($C758&gt;N759,2,IF($C758&gt;N760,1,0)))</f>
        <v>2</v>
      </c>
      <c r="R759" s="57">
        <v>11200</v>
      </c>
      <c r="S759" s="135">
        <f>(S$775-S$755)/5+S755</f>
        <v>2.15</v>
      </c>
      <c r="T759" s="201">
        <f t="shared" si="122"/>
        <v>5209.302325581396</v>
      </c>
      <c r="U759" s="190">
        <f>IF($C758&gt;R758,3,IF($C758&gt;R759,2,IF($C758&gt;R760,1,0)))</f>
        <v>2</v>
      </c>
      <c r="V759" s="57">
        <v>11200</v>
      </c>
      <c r="W759" s="135">
        <f>(W$775-W$755)/5+W755</f>
        <v>1.94</v>
      </c>
      <c r="X759" s="201">
        <f t="shared" si="123"/>
        <v>5773.1958762886597</v>
      </c>
      <c r="Y759" s="190">
        <f>IF($C758&gt;V758,3,IF($C758&gt;V759,2,IF($C758&gt;V760,1,0)))</f>
        <v>2</v>
      </c>
      <c r="Z759" s="57">
        <v>11200</v>
      </c>
      <c r="AA759" s="135">
        <f>(AA$775-AA$755)/5+AA755</f>
        <v>1.73</v>
      </c>
      <c r="AB759" s="209">
        <f t="shared" si="124"/>
        <v>6473.9884393063585</v>
      </c>
      <c r="AC759" s="189">
        <f>IF($C758&gt;Z758,3,IF($C758&gt;Z759,2,IF($C758&gt;Z760,1,0)))</f>
        <v>2</v>
      </c>
      <c r="AL759" s="23"/>
    </row>
    <row r="760" spans="1:38" ht="15.75" thickBot="1" x14ac:dyDescent="0.3">
      <c r="A760" s="186"/>
      <c r="B760" s="253"/>
      <c r="C760" s="35"/>
      <c r="D760" s="33">
        <f>C758/D757</f>
        <v>6044.5612175728374</v>
      </c>
      <c r="E760" s="29" t="s">
        <v>7</v>
      </c>
      <c r="F760" s="7">
        <v>7720</v>
      </c>
      <c r="G760" s="93">
        <v>2.59</v>
      </c>
      <c r="H760" s="195">
        <f t="shared" si="125"/>
        <v>2980.694980694981</v>
      </c>
      <c r="I760" s="191">
        <f>IF(I759=1,($C758-F760)/(F759-F760),IF(I759=2,($C758-F759)/(F758-F759),IF(I759=3,($C758-F758)/(F757-F758),0)))</f>
        <v>6.2573789846517555E-2</v>
      </c>
      <c r="J760" s="146">
        <f>(J$776-J$756)/5+J756</f>
        <v>7420</v>
      </c>
      <c r="K760" s="142">
        <f>(K$776-K$756)/5+K756</f>
        <v>2.34</v>
      </c>
      <c r="L760" s="195">
        <f t="shared" si="120"/>
        <v>3170.9401709401714</v>
      </c>
      <c r="M760" s="191">
        <f>IF(M759=1,($C758-J760)/(J759-J760),IF(M759=2,($C758-J759)/(J758-J759),IF(M759=3,($C758-J758)/(J757-J758),0)))</f>
        <v>6.2573789846517555E-2</v>
      </c>
      <c r="N760" s="146">
        <f>(N$776-N$756)/5+N756</f>
        <v>6880</v>
      </c>
      <c r="O760" s="142">
        <f>(O$776-O$756)/5+O756</f>
        <v>2.0099999999999998</v>
      </c>
      <c r="P760" s="195">
        <f t="shared" si="121"/>
        <v>3422.8855721393038</v>
      </c>
      <c r="Q760" s="191">
        <f>IF(Q759=1,($C758-N760)/(N759-N760),IF(Q759=2,($C758-N759)/(N758-N759),IF(Q759=3,($C758-N758)/(N757-N758),0)))</f>
        <v>6.2573789846517555E-2</v>
      </c>
      <c r="R760" s="146">
        <f>(R$776-R$756)/5+R756</f>
        <v>6260</v>
      </c>
      <c r="S760" s="142">
        <f>(S$776-S$756)/5+S756</f>
        <v>1.6300000000000001</v>
      </c>
      <c r="T760" s="204">
        <f t="shared" si="122"/>
        <v>3840.4907975460119</v>
      </c>
      <c r="U760" s="191">
        <f>IF(U759=1,($C758-R760)/(R759-R760),IF(U759=2,($C758-R759)/(R758-R759),IF(U759=3,($C758-R758)/(R757-R758),0)))</f>
        <v>6.2573789846517555E-2</v>
      </c>
      <c r="V760" s="146">
        <f>(V$776-V$756)/5+V756</f>
        <v>5480</v>
      </c>
      <c r="W760" s="142">
        <f>(W$776-W$756)/5+W756</f>
        <v>1.33</v>
      </c>
      <c r="X760" s="204">
        <f t="shared" si="123"/>
        <v>4120.3007518796994</v>
      </c>
      <c r="Y760" s="191">
        <f>IF(Y759=1,($C758-V760)/(V759-V760),IF(Y759=2,($C758-V759)/(V758-V759),IF(Y759=3,($C758-V758)/(V757-V758),0)))</f>
        <v>6.2573789846517555E-2</v>
      </c>
      <c r="Z760" s="146">
        <f>(Z$776-Z$756)/5+Z756</f>
        <v>4640</v>
      </c>
      <c r="AA760" s="142">
        <f>(AA$776-AA$756)/5+AA756</f>
        <v>1.02</v>
      </c>
      <c r="AB760" s="211">
        <f t="shared" si="124"/>
        <v>4549.0196078431372</v>
      </c>
      <c r="AC760" s="191">
        <f>IF(AC759=1,($C758-Z760)/(Z759-Z760),IF(AC759=2,($C758-Z759)/(Z758-Z759),IF(AC759=3,($C758-Z758)/(Z757-Z758),0)))</f>
        <v>6.2573789846517555E-2</v>
      </c>
      <c r="AL760" s="23"/>
    </row>
    <row r="761" spans="1:38" x14ac:dyDescent="0.25">
      <c r="A761" s="186"/>
      <c r="B761" s="251">
        <v>-13</v>
      </c>
      <c r="C761" s="25"/>
      <c r="D761" s="31">
        <f>IF(D762&gt;V$5,(1-(D762-V$5)/(Z$5-V$5))*(Y761-AC761)+AC761,IF(D762&gt;R$5,(1-(D762-R$5)/(V$5-R$5))*(U761-Y761)+Y761,IF(D762&gt;N$5,(1-(D762-N$5)/(R$5-N$5))*(Q761-U761)+U761,IF(D762&gt;J$5,(1-(D762-J$5)/(N$5-J$5))*(M761-Q761)+Q761,IF(D762&gt;F$5,(1-(D762-F$5)/(J$5-F$5))*(I761-M761)+M761,I761)))))</f>
        <v>1.9412011157031863</v>
      </c>
      <c r="E761" s="27" t="s">
        <v>6</v>
      </c>
      <c r="F761" s="86">
        <f>(F$773-F$757)/4+F757</f>
        <v>14360</v>
      </c>
      <c r="G761" s="141">
        <f>(G$773-G$757)/4+G757</f>
        <v>2.16</v>
      </c>
      <c r="H761" s="193">
        <f t="shared" si="125"/>
        <v>6648.1481481481478</v>
      </c>
      <c r="I761" s="16">
        <f>IF(I763=0,G764,IF(I763=1,(G763-G764)*I764+G764,IF(I763=2,(G762-G763)*I764+G763,IF(I763=3,(G761-G762)*I764+G762,G761))))</f>
        <v>2.7248614739005697</v>
      </c>
      <c r="J761" s="145">
        <f>(J$773-J$753)/5+J757</f>
        <v>14160</v>
      </c>
      <c r="K761" s="141">
        <f>(K$773-K$753)/5+K757</f>
        <v>2.0100000000000002</v>
      </c>
      <c r="L761" s="193">
        <f t="shared" si="120"/>
        <v>7044.7761194029845</v>
      </c>
      <c r="M761" s="16">
        <f>IF(M763=0,K764,IF(M763=1,(K763-K764)*M764+K764,IF(M763=2,(K762-K763)*M764+K763,IF(M763=3,(K761-K762)*M764+K762,K761))))</f>
        <v>2.5720534011443101</v>
      </c>
      <c r="N761" s="145">
        <f>(N$773-N$753)/5+N757</f>
        <v>13780</v>
      </c>
      <c r="O761" s="141">
        <f>(O$773-O$753)/5+O757</f>
        <v>1.86</v>
      </c>
      <c r="P761" s="193">
        <f t="shared" si="121"/>
        <v>7408.6021505376339</v>
      </c>
      <c r="Q761" s="16">
        <f>IF(Q763=0,O764,IF(Q763=1,(O763-O764)*Q764+O764,IF(Q763=2,(O762-O763)*Q764+O763,IF(Q763=3,(O761-O762)*Q764+O762,O761))))</f>
        <v>2.3891707039042456</v>
      </c>
      <c r="R761" s="145">
        <f>(R$773-R$753)/5+R757</f>
        <v>13460</v>
      </c>
      <c r="S761" s="141">
        <f>(S$773-S$753)/5+S757</f>
        <v>1.6900000000000002</v>
      </c>
      <c r="T761" s="203">
        <f t="shared" si="122"/>
        <v>7964.497041420118</v>
      </c>
      <c r="U761" s="16">
        <f>IF(U763=0,S764,IF(U763=1,(S763-S764)*U764+S764,IF(U763=2,(S762-S763)*U764+S763,IF(U763=3,(S761-S762)*U764+S762,S761))))</f>
        <v>2.1862152589425317</v>
      </c>
      <c r="V761" s="145">
        <f>(V$773-V$753)/5+V757</f>
        <v>13160</v>
      </c>
      <c r="W761" s="141">
        <f>(W$773-W$753)/5+W757</f>
        <v>1.61</v>
      </c>
      <c r="X761" s="203">
        <f t="shared" si="123"/>
        <v>8173.9130434782601</v>
      </c>
      <c r="Y761" s="16">
        <f>IF(Y763=0,W764,IF(Y763=1,(W763-W764)*Y764+W764,IF(Y763=2,(W762-W763)*Y764+W763,IF(Y763=3,(W761-W762)*Y764+W762,W761))))</f>
        <v>1.966198068842697</v>
      </c>
      <c r="Z761" s="145">
        <f>(Z$773-Z$753)/5+Z757</f>
        <v>12920</v>
      </c>
      <c r="AA761" s="141">
        <f>(AA$773-AA$753)/5+AA757</f>
        <v>1.4800000000000002</v>
      </c>
      <c r="AB761" s="207">
        <f t="shared" si="124"/>
        <v>8729.7297297297282</v>
      </c>
      <c r="AC761" s="67">
        <f>IF(AC763=0,AA764,IF(AC763=1,(AA763-AA764)*AC764+AA764,IF(AC763=2,(AA762-AA763)*AC764+AA763,IF(AC763=3,(AA761-AA762)*AC764+AA762,AA761))))</f>
        <v>1.7458323494687131</v>
      </c>
      <c r="AE761" s="23"/>
      <c r="AF761" s="23"/>
      <c r="AG761" s="23"/>
      <c r="AH761" s="23"/>
      <c r="AI761" s="23"/>
      <c r="AJ761" s="23"/>
      <c r="AK761" s="23"/>
      <c r="AL761" s="23"/>
    </row>
    <row r="762" spans="1:38" x14ac:dyDescent="0.25">
      <c r="A762" s="186"/>
      <c r="B762" s="252"/>
      <c r="C762" s="13">
        <f>C$1/(21-E$1)*(C$749-B761)</f>
        <v>11067.768595041323</v>
      </c>
      <c r="D762" s="32">
        <f>(C762/P$1)^(1/1.3)*50+C$749+$C$2/2+$N$2/100*5</f>
        <v>50.567169730630567</v>
      </c>
      <c r="E762" s="28" t="s">
        <v>22</v>
      </c>
      <c r="F762" s="5">
        <v>14000</v>
      </c>
      <c r="G762" s="135">
        <f>(G$774-G$758)/4+G758</f>
        <v>2.68</v>
      </c>
      <c r="H762" s="194">
        <f t="shared" si="125"/>
        <v>5223.8805970149251</v>
      </c>
      <c r="I762" s="76">
        <f>$C762/I761</f>
        <v>4061.7729382030179</v>
      </c>
      <c r="J762" s="57">
        <v>14000</v>
      </c>
      <c r="K762" s="135">
        <f>(K$774-K$754)/5+K758</f>
        <v>2.38</v>
      </c>
      <c r="L762" s="194">
        <f t="shared" si="120"/>
        <v>5882.3529411764712</v>
      </c>
      <c r="M762" s="76">
        <f>$C762/M761</f>
        <v>4303.086627251696</v>
      </c>
      <c r="N762" s="57">
        <v>14000</v>
      </c>
      <c r="O762" s="135">
        <f>(O$774-O$754)/5+O758</f>
        <v>2.14</v>
      </c>
      <c r="P762" s="194">
        <f t="shared" si="121"/>
        <v>6542.0560747663549</v>
      </c>
      <c r="Q762" s="76">
        <f>$C762/Q761</f>
        <v>4632.4729233264961</v>
      </c>
      <c r="R762" s="57">
        <v>14000</v>
      </c>
      <c r="S762" s="135">
        <f>(S$774-S$754)/5+S758</f>
        <v>1.9</v>
      </c>
      <c r="T762" s="201">
        <f t="shared" si="122"/>
        <v>7368.4210526315792</v>
      </c>
      <c r="U762" s="76">
        <f>$C762/U761</f>
        <v>5062.5246300745257</v>
      </c>
      <c r="V762" s="57">
        <v>14000</v>
      </c>
      <c r="W762" s="135">
        <f>(W$774-W$754)/5+W758</f>
        <v>1.79</v>
      </c>
      <c r="X762" s="201">
        <f t="shared" si="123"/>
        <v>7821.2290502793294</v>
      </c>
      <c r="Y762" s="76">
        <f>$C762/Y761</f>
        <v>5629.0201737182078</v>
      </c>
      <c r="Z762" s="57">
        <v>14000</v>
      </c>
      <c r="AA762" s="135">
        <f>(AA$774-AA$754)/5+AA758</f>
        <v>1.6600000000000001</v>
      </c>
      <c r="AB762" s="209">
        <f t="shared" si="124"/>
        <v>8433.7349397590351</v>
      </c>
      <c r="AC762" s="76">
        <f>$C762/AC761</f>
        <v>6339.5368967755903</v>
      </c>
      <c r="AL762" s="23"/>
    </row>
    <row r="763" spans="1:38" x14ac:dyDescent="0.25">
      <c r="A763" s="186"/>
      <c r="B763" s="252"/>
      <c r="C763" s="13"/>
      <c r="D763" s="39">
        <f>IF(AND(D762&lt;F$5,C762&lt;F764),C762/F764*100,IF(AND(D762&lt;J$5,C762&lt;J764),C762/(F764-((D762-F$5)/(J$5-F$5))*(F764-J764))*100,IF(AND(D762&lt;N$5,C762&lt;N764),C762/(J764-((D762-J$5)/(N$5-J$5))*(J764-N764))*100,IF(AND(D762&lt;R$5,C762&lt;R764),C762/(N764-((D762-N$5)/(R$5-N$5))*(N764-R764))*100,IF(AND(D762&lt;V$5,C766&lt;V764),C762/(R764-((D762-R$5)/(V$5-R$5))*(R764-V764))*100,100)))))</f>
        <v>100</v>
      </c>
      <c r="E763" s="28" t="s">
        <v>23</v>
      </c>
      <c r="F763" s="5">
        <v>11200</v>
      </c>
      <c r="G763" s="135">
        <f>(G$775-G$759)/4+G759</f>
        <v>2.73</v>
      </c>
      <c r="H763" s="194">
        <f t="shared" si="125"/>
        <v>4102.5641025641025</v>
      </c>
      <c r="I763" s="190">
        <f>IF($C762&gt;F762,3,IF($C762&gt;F763,2,IF($C762&gt;F764,1,0)))</f>
        <v>1</v>
      </c>
      <c r="J763" s="57">
        <v>11200</v>
      </c>
      <c r="K763" s="135">
        <f>(K$775-K$755)/5+K759</f>
        <v>2.58</v>
      </c>
      <c r="L763" s="194">
        <f t="shared" si="120"/>
        <v>4341.0852713178292</v>
      </c>
      <c r="M763" s="190">
        <f>IF($C762&gt;J762,3,IF($C762&gt;J763,2,IF($C762&gt;J764,1,0)))</f>
        <v>1</v>
      </c>
      <c r="N763" s="57">
        <v>11200</v>
      </c>
      <c r="O763" s="135">
        <f>(O$775-O$755)/5+O759</f>
        <v>2.3999999999999995</v>
      </c>
      <c r="P763" s="194">
        <f t="shared" si="121"/>
        <v>4666.6666666666679</v>
      </c>
      <c r="Q763" s="190">
        <f>IF($C762&gt;N762,3,IF($C762&gt;N763,2,IF($C762&gt;N764,1,0)))</f>
        <v>1</v>
      </c>
      <c r="R763" s="57">
        <v>11200</v>
      </c>
      <c r="S763" s="135">
        <f>(S$775-S$755)/5+S759</f>
        <v>2.1999999999999997</v>
      </c>
      <c r="T763" s="201">
        <f t="shared" si="122"/>
        <v>5090.9090909090919</v>
      </c>
      <c r="U763" s="190">
        <f>IF($C762&gt;R762,3,IF($C762&gt;R763,2,IF($C762&gt;R764,1,0)))</f>
        <v>1</v>
      </c>
      <c r="V763" s="57">
        <v>11200</v>
      </c>
      <c r="W763" s="135">
        <f>(W$775-W$755)/5+W759</f>
        <v>1.98</v>
      </c>
      <c r="X763" s="201">
        <f t="shared" si="123"/>
        <v>5656.5656565656564</v>
      </c>
      <c r="Y763" s="190">
        <f>IF($C762&gt;V762,3,IF($C762&gt;V763,2,IF($C762&gt;V764,1,0)))</f>
        <v>1</v>
      </c>
      <c r="Z763" s="57">
        <v>11200</v>
      </c>
      <c r="AA763" s="135">
        <f>(AA$775-AA$755)/5+AA759</f>
        <v>1.76</v>
      </c>
      <c r="AB763" s="209">
        <f t="shared" si="124"/>
        <v>6363.636363636364</v>
      </c>
      <c r="AC763" s="189">
        <f>IF($C762&gt;Z762,3,IF($C762&gt;Z763,2,IF($C762&gt;Z764,1,0)))</f>
        <v>1</v>
      </c>
      <c r="AL763" s="23"/>
    </row>
    <row r="764" spans="1:38" ht="15.75" thickBot="1" x14ac:dyDescent="0.3">
      <c r="A764" s="186"/>
      <c r="B764" s="253"/>
      <c r="C764" s="14"/>
      <c r="D764" s="33">
        <f>C762/D761</f>
        <v>5701.505374950345</v>
      </c>
      <c r="E764" s="29" t="s">
        <v>7</v>
      </c>
      <c r="F764" s="157">
        <f>(F$776-F$760)/4+F760</f>
        <v>7340</v>
      </c>
      <c r="G764" s="142">
        <f>(G$776-G$760)/4+G760</f>
        <v>2.58</v>
      </c>
      <c r="H764" s="195">
        <f t="shared" si="125"/>
        <v>2844.9612403100773</v>
      </c>
      <c r="I764" s="191">
        <f>IF(I763=1,($C762-F764)/(F763-F764),IF(I763=2,($C762-F763)/(F762-F763),IF(I763=3,($C762-F762)/(F761-F762),0)))</f>
        <v>0.9657431593371304</v>
      </c>
      <c r="J764" s="146">
        <f>(J$776-J$756)/5+J760</f>
        <v>7040</v>
      </c>
      <c r="K764" s="142">
        <f>(K$776-K$756)/5+K760</f>
        <v>2.3299999999999996</v>
      </c>
      <c r="L764" s="195">
        <f t="shared" si="120"/>
        <v>3021.4592274678116</v>
      </c>
      <c r="M764" s="191">
        <f>IF(M763=1,($C762-J764)/(J763-J764),IF(M763=2,($C762-J763)/(J762-J763),IF(M763=3,($C762-J762)/(J761-J762),0)))</f>
        <v>0.96821360457724115</v>
      </c>
      <c r="N764" s="146">
        <f>(N$776-N$756)/5+N760</f>
        <v>6560</v>
      </c>
      <c r="O764" s="142">
        <f>(O$776-O$756)/5+O760</f>
        <v>2.0199999999999996</v>
      </c>
      <c r="P764" s="195">
        <f t="shared" si="121"/>
        <v>3247.5247524752481</v>
      </c>
      <c r="Q764" s="191">
        <f>IF(Q763=1,($C762-N764)/(N763-N764),IF(Q763=2,($C762-N763)/(N762-N763),IF(Q763=3,($C762-N762)/(N761-N762),0)))</f>
        <v>0.97150185237959552</v>
      </c>
      <c r="R764" s="146">
        <f>(R$776-R$756)/5+R760</f>
        <v>6020</v>
      </c>
      <c r="S764" s="142">
        <f>(S$776-S$756)/5+S760</f>
        <v>1.6600000000000001</v>
      </c>
      <c r="T764" s="204">
        <f t="shared" si="122"/>
        <v>3626.5060240963853</v>
      </c>
      <c r="U764" s="191">
        <f>IF(U763=1,($C762-R764)/(R763-R764),IF(U763=2,($C762-R763)/(R762-R763),IF(U763=3,($C762-R762)/(R761-R762),0)))</f>
        <v>0.97447270174542922</v>
      </c>
      <c r="V764" s="146">
        <f>(V$776-V$756)/5+V760</f>
        <v>5260</v>
      </c>
      <c r="W764" s="142">
        <f>(W$776-W$756)/5+W760</f>
        <v>1.36</v>
      </c>
      <c r="X764" s="204">
        <f t="shared" si="123"/>
        <v>3867.6470588235293</v>
      </c>
      <c r="Y764" s="191">
        <f>IF(Y763=1,($C762-V764)/(V763-V764),IF(Y763=2,($C762-V763)/(V762-V763),IF(Y763=3,($C762-V762)/(V761-V762),0)))</f>
        <v>0.97773882071402751</v>
      </c>
      <c r="Z764" s="146">
        <f>(Z$776-Z$756)/5+Z760</f>
        <v>4480</v>
      </c>
      <c r="AA764" s="142">
        <f>(AA$776-AA$756)/5+AA760</f>
        <v>1.04</v>
      </c>
      <c r="AB764" s="211">
        <f t="shared" si="124"/>
        <v>4307.6923076923076</v>
      </c>
      <c r="AC764" s="191">
        <f>IF(AC763=1,($C762-Z764)/(Z763-Z764),IF(AC763=2,($C762-Z763)/(Z762-Z763),IF(AC763=3,($C762-Z762)/(Z761-Z762),0)))</f>
        <v>0.98032270759543505</v>
      </c>
      <c r="AL764" s="23"/>
    </row>
    <row r="765" spans="1:38" x14ac:dyDescent="0.25">
      <c r="A765" s="186"/>
      <c r="B765" s="251">
        <v>-12</v>
      </c>
      <c r="C765" s="34"/>
      <c r="D765" s="31">
        <f>IF(D766&gt;V$5,(1-(D766-V$5)/(Z$5-V$5))*(Y765-AC765)+AC765,IF(D766&gt;R$5,(1-(D766-R$5)/(V$5-R$5))*(U765-Y765)+Y765,IF(D766&gt;N$5,(1-(D766-N$5)/(R$5-N$5))*(Q765-U765)+U765,IF(D766&gt;J$5,(1-(D766-J$5)/(N$5-J$5))*(M765-Q765)+Q765,IF(D766&gt;F$5,(1-(D766-F$5)/(J$5-F$5))*(I765-M765)+M765,I765)))))</f>
        <v>1.9761255965973612</v>
      </c>
      <c r="E765" s="27" t="s">
        <v>6</v>
      </c>
      <c r="F765" s="86">
        <f>(F$773-F$757)/4+F761</f>
        <v>14440</v>
      </c>
      <c r="G765" s="141">
        <f>(G$773-G$757)/4+G761</f>
        <v>2.2400000000000002</v>
      </c>
      <c r="H765" s="193">
        <f t="shared" si="125"/>
        <v>6446.4285714285706</v>
      </c>
      <c r="I765" s="16">
        <f>IF(I767=0,G768,IF(I767=1,(G767-G768)*I768+G768,IF(I767=2,(G766-G767)*I768+G767,IF(I767=3,(G765-G766)*I768+G766,G765))))</f>
        <v>2.7492608763449242</v>
      </c>
      <c r="J765" s="145">
        <f>(J$773-J$753)/5+J761</f>
        <v>14240</v>
      </c>
      <c r="K765" s="141">
        <f>(K$773-K$753)/5+K761</f>
        <v>2.0900000000000003</v>
      </c>
      <c r="L765" s="193">
        <f t="shared" si="120"/>
        <v>6813.3971291866019</v>
      </c>
      <c r="M765" s="16">
        <f>IF(M767=0,K768,IF(M767=1,(K767-K768)*M768+K768,IF(M767=2,(K766-K767)*M768+K767,IF(M767=3,(K765-K766)*M768+K766,K765))))</f>
        <v>2.5909469545272508</v>
      </c>
      <c r="N765" s="145">
        <f>(N$773-N$753)/5+N761</f>
        <v>13920</v>
      </c>
      <c r="O765" s="141">
        <f>(O$773-O$753)/5+O761</f>
        <v>1.9400000000000002</v>
      </c>
      <c r="P765" s="193">
        <f t="shared" si="121"/>
        <v>7175.2577319587626</v>
      </c>
      <c r="Q765" s="16">
        <f>IF(Q767=0,O768,IF(Q767=1,(O767-O768)*Q768+O768,IF(Q767=2,(O766-O767)*Q768+O767,IF(Q767=3,(O765-O766)*Q768+O766,O765))))</f>
        <v>2.4127699280191943</v>
      </c>
      <c r="R765" s="145">
        <f>(R$773-R$753)/5+R761</f>
        <v>13640</v>
      </c>
      <c r="S765" s="141">
        <f>(S$773-S$753)/5+S761</f>
        <v>1.7600000000000002</v>
      </c>
      <c r="T765" s="203">
        <f t="shared" si="122"/>
        <v>7749.9999999999991</v>
      </c>
      <c r="U765" s="16">
        <f>IF(U767=0,S768,IF(U767=1,(S767-S768)*U768+S768,IF(U767=2,(S766-S767)*U768+S767,IF(U767=3,(S765-S766)*U768+S766,S765))))</f>
        <v>2.2045729011009114</v>
      </c>
      <c r="V765" s="145">
        <f>(V$773-V$753)/5+V761</f>
        <v>13440</v>
      </c>
      <c r="W765" s="141">
        <f>(W$773-W$753)/5+W761</f>
        <v>1.6900000000000002</v>
      </c>
      <c r="X765" s="193">
        <f t="shared" si="123"/>
        <v>7952.66272189349</v>
      </c>
      <c r="Y765" s="16">
        <f>IF(Y767=0,W768,IF(Y767=1,(W767-W768)*Y768+W768,IF(Y767=2,(W766-W767)*Y768+W767,IF(Y767=3,(W765-W766)*Y768+W766,W765))))</f>
        <v>1.9750338091660407</v>
      </c>
      <c r="Z765" s="145">
        <f>(Z$773-Z$753)/5+Z761</f>
        <v>13280</v>
      </c>
      <c r="AA765" s="141">
        <f>(AA$773-AA$753)/5+AA761</f>
        <v>1.5700000000000003</v>
      </c>
      <c r="AB765" s="207">
        <f t="shared" si="124"/>
        <v>8458.5987261146474</v>
      </c>
      <c r="AC765" s="67">
        <f>IF(AC767=0,AA768,IF(AC767=1,(AA767-AA768)*AC768+AA768,IF(AC767=2,(AA766-AA767)*AC768+AA767,IF(AC767=3,(AA765-AA766)*AC768+AA766,AA765))))</f>
        <v>1.743349029406112</v>
      </c>
      <c r="AE765" s="23"/>
      <c r="AF765" s="23"/>
      <c r="AG765" s="23"/>
      <c r="AH765" s="23"/>
      <c r="AI765" s="23"/>
      <c r="AJ765" s="23"/>
      <c r="AK765" s="23"/>
      <c r="AL765" s="23"/>
    </row>
    <row r="766" spans="1:38" x14ac:dyDescent="0.25">
      <c r="A766" s="186"/>
      <c r="B766" s="252"/>
      <c r="C766" s="13">
        <f>C$1/(21-E$1)*(C$749-B765)</f>
        <v>10760.330578512398</v>
      </c>
      <c r="D766" s="32">
        <f>(C766/P$1)^(1/1.3)*50+C$749+$C$2/2+$N$2/100*5</f>
        <v>49.976217832393658</v>
      </c>
      <c r="E766" s="28" t="s">
        <v>22</v>
      </c>
      <c r="F766" s="5">
        <v>14000</v>
      </c>
      <c r="G766" s="135">
        <f>(G$774-G$758)/4+G762</f>
        <v>2.72</v>
      </c>
      <c r="H766" s="194">
        <f t="shared" si="125"/>
        <v>5147.0588235294117</v>
      </c>
      <c r="I766" s="76">
        <f>$C766/I765</f>
        <v>3913.8994306055074</v>
      </c>
      <c r="J766" s="57">
        <v>14000</v>
      </c>
      <c r="K766" s="135">
        <f>(K$774-K$754)/5+K762</f>
        <v>2.42</v>
      </c>
      <c r="L766" s="194">
        <f t="shared" si="120"/>
        <v>5785.1239669421493</v>
      </c>
      <c r="M766" s="76">
        <f>$C766/M765</f>
        <v>4153.0493550670735</v>
      </c>
      <c r="N766" s="57">
        <v>14000</v>
      </c>
      <c r="O766" s="135">
        <f>(O$774-O$754)/5+O762</f>
        <v>2.16</v>
      </c>
      <c r="P766" s="194">
        <f t="shared" si="121"/>
        <v>6481.4814814814808</v>
      </c>
      <c r="Q766" s="76">
        <f>$C766/Q765</f>
        <v>4459.7416660221224</v>
      </c>
      <c r="R766" s="57">
        <v>14000</v>
      </c>
      <c r="S766" s="135">
        <f>(S$774-S$754)/5+S762</f>
        <v>1.9</v>
      </c>
      <c r="T766" s="201">
        <f t="shared" si="122"/>
        <v>7368.4210526315792</v>
      </c>
      <c r="U766" s="76">
        <f>$C766/U765</f>
        <v>4880.9139281077723</v>
      </c>
      <c r="V766" s="57">
        <v>14000</v>
      </c>
      <c r="W766" s="135">
        <f>(W$774-W$754)/5+W762</f>
        <v>1.81</v>
      </c>
      <c r="X766" s="201">
        <f t="shared" si="123"/>
        <v>7734.8066298342537</v>
      </c>
      <c r="Y766" s="76">
        <f>$C766/Y765</f>
        <v>5448.1753824031775</v>
      </c>
      <c r="Z766" s="57">
        <v>14000</v>
      </c>
      <c r="AA766" s="135">
        <f>(AA$774-AA$754)/5+AA762</f>
        <v>1.6900000000000002</v>
      </c>
      <c r="AB766" s="209">
        <f t="shared" si="124"/>
        <v>8284.0236686390526</v>
      </c>
      <c r="AC766" s="76">
        <f>$C766/AC765</f>
        <v>6172.2181829406836</v>
      </c>
      <c r="AL766" s="23"/>
    </row>
    <row r="767" spans="1:38" x14ac:dyDescent="0.25">
      <c r="A767" s="186"/>
      <c r="B767" s="252"/>
      <c r="C767" s="13"/>
      <c r="D767" s="39">
        <f>IF(AND(D766&lt;F$5,C766&lt;F768),C766/F768*100,IF(AND(D766&lt;J$5,C766&lt;J768),C766/(F768-((D766-F$5)/(J$5-F$5))*(F768-J768))*100,IF(AND(D766&lt;N$5,C766&lt;N768),C766/(J768-((D766-J$5)/(N$5-J$5))*(J768-N768))*100,IF(AND(D766&lt;R$5,C766&lt;R768),C766/(N768-((D766-N$5)/(R$5-N$5))*(N768-R768))*100,IF(AND(D766&lt;V$5,C770&lt;V768),C766/(R768-((D766-R$5)/(V$5-R$5))*(R768-V768))*100,100)))))</f>
        <v>100</v>
      </c>
      <c r="E767" s="28" t="s">
        <v>23</v>
      </c>
      <c r="F767" s="5">
        <v>11200</v>
      </c>
      <c r="G767" s="135">
        <f>(G$775-G$759)/4+G763</f>
        <v>2.77</v>
      </c>
      <c r="H767" s="194">
        <f t="shared" si="125"/>
        <v>4043.3212996389893</v>
      </c>
      <c r="I767" s="190">
        <f>IF($C766&gt;F766,3,IF($C766&gt;F767,2,IF($C766&gt;F768,1,0)))</f>
        <v>1</v>
      </c>
      <c r="J767" s="57">
        <v>11200</v>
      </c>
      <c r="K767" s="135">
        <f>(K$775-K$755)/5+K763</f>
        <v>2.62</v>
      </c>
      <c r="L767" s="194">
        <f t="shared" si="120"/>
        <v>4274.8091603053435</v>
      </c>
      <c r="M767" s="190">
        <f>IF($C766&gt;J766,3,IF($C766&gt;J767,2,IF($C766&gt;J768,1,0)))</f>
        <v>1</v>
      </c>
      <c r="N767" s="57">
        <v>11200</v>
      </c>
      <c r="O767" s="135">
        <f>(O$775-O$755)/5+O763</f>
        <v>2.4499999999999993</v>
      </c>
      <c r="P767" s="194">
        <f t="shared" si="121"/>
        <v>4571.4285714285725</v>
      </c>
      <c r="Q767" s="190">
        <f>IF($C766&gt;N766,3,IF($C766&gt;N767,2,IF($C766&gt;N768,1,0)))</f>
        <v>1</v>
      </c>
      <c r="R767" s="57">
        <v>11200</v>
      </c>
      <c r="S767" s="135">
        <f>(S$775-S$755)/5+S763</f>
        <v>2.2499999999999996</v>
      </c>
      <c r="T767" s="201">
        <f t="shared" si="122"/>
        <v>4977.7777777777792</v>
      </c>
      <c r="U767" s="190">
        <f>IF($C766&gt;R766,3,IF($C766&gt;R767,2,IF($C766&gt;R768,1,0)))</f>
        <v>1</v>
      </c>
      <c r="V767" s="57">
        <v>11200</v>
      </c>
      <c r="W767" s="135">
        <f>(W$775-W$755)/5+W763</f>
        <v>2.02</v>
      </c>
      <c r="X767" s="201">
        <f t="shared" si="123"/>
        <v>5544.5544554455446</v>
      </c>
      <c r="Y767" s="190">
        <f>IF($C766&gt;V766,3,IF($C766&gt;V767,2,IF($C766&gt;V768,1,0)))</f>
        <v>1</v>
      </c>
      <c r="Z767" s="57">
        <v>11200</v>
      </c>
      <c r="AA767" s="135">
        <f>(AA$775-AA$755)/5+AA763</f>
        <v>1.79</v>
      </c>
      <c r="AB767" s="209">
        <f t="shared" si="124"/>
        <v>6256.9832402234633</v>
      </c>
      <c r="AC767" s="189">
        <f>IF($C766&gt;Z766,3,IF($C766&gt;Z767,2,IF($C766&gt;Z768,1,0)))</f>
        <v>1</v>
      </c>
      <c r="AL767" s="23"/>
    </row>
    <row r="768" spans="1:38" ht="15.75" thickBot="1" x14ac:dyDescent="0.3">
      <c r="A768" s="186"/>
      <c r="B768" s="253"/>
      <c r="C768" s="35"/>
      <c r="D768" s="33">
        <f>C766/D765</f>
        <v>5445.1653260502917</v>
      </c>
      <c r="E768" s="29" t="s">
        <v>7</v>
      </c>
      <c r="F768" s="157">
        <f>(F$776-F$760)/4+F764</f>
        <v>6960</v>
      </c>
      <c r="G768" s="142">
        <f>(G$776-G$760)/4+G764</f>
        <v>2.5700000000000003</v>
      </c>
      <c r="H768" s="195">
        <f t="shared" si="125"/>
        <v>2708.1712062256806</v>
      </c>
      <c r="I768" s="191">
        <f>IF(I767=1,($C766-F768)/(F767-F768),IF(I767=2,($C766-F767)/(F766-F767),IF(I767=3,($C766-F766)/(F765-F766),0)))</f>
        <v>0.89630438172462201</v>
      </c>
      <c r="J768" s="146">
        <f>(J$776-J$756)/5+J764</f>
        <v>6660</v>
      </c>
      <c r="K768" s="142">
        <f>(K$776-K$756)/5+K764</f>
        <v>2.3199999999999994</v>
      </c>
      <c r="L768" s="195">
        <f t="shared" si="120"/>
        <v>2870.6896551724144</v>
      </c>
      <c r="M768" s="191">
        <f>IF(M767=1,($C766-J768)/(J767-J768),IF(M767=2,($C766-J767)/(J766-J767),IF(M767=3,($C766-J766)/(J765-J766),0)))</f>
        <v>0.9031565150908365</v>
      </c>
      <c r="N768" s="146">
        <f>(N$776-N$756)/5+N764</f>
        <v>6240</v>
      </c>
      <c r="O768" s="142">
        <f>(O$776-O$756)/5+O764</f>
        <v>2.0299999999999994</v>
      </c>
      <c r="P768" s="195">
        <f t="shared" si="121"/>
        <v>3073.8916256157645</v>
      </c>
      <c r="Q768" s="191">
        <f>IF(Q767=1,($C766-N768)/(N767-N768),IF(Q767=2,($C766-N767)/(N766-N767),IF(Q767=3,($C766-N766)/(N765-N766),0)))</f>
        <v>0.91135697147427375</v>
      </c>
      <c r="R768" s="146">
        <f>(R$776-R$756)/5+R764</f>
        <v>5780</v>
      </c>
      <c r="S768" s="142">
        <f>(S$776-S$756)/5+S764</f>
        <v>1.6900000000000002</v>
      </c>
      <c r="T768" s="204">
        <f t="shared" si="122"/>
        <v>3420.1183431952659</v>
      </c>
      <c r="U768" s="191">
        <f>IF(U767=1,($C766-R768)/(R767-R768),IF(U767=2,($C766-R767)/(R766-R767),IF(U767=3,($C766-R766)/(R765-R766),0)))</f>
        <v>0.91888018053734277</v>
      </c>
      <c r="V768" s="146">
        <f>(V$776-V$756)/5+V764</f>
        <v>5040</v>
      </c>
      <c r="W768" s="142">
        <f>(W$776-W$756)/5+W764</f>
        <v>1.3900000000000001</v>
      </c>
      <c r="X768" s="204">
        <f t="shared" si="123"/>
        <v>3625.8992805755393</v>
      </c>
      <c r="Y768" s="191">
        <f>IF(Y767=1,($C766-V768)/(V767-V768),IF(Y767=2,($C766-V767)/(V766-V767),IF(Y767=3,($C766-V766)/(V765-V766),0)))</f>
        <v>0.92862509391435022</v>
      </c>
      <c r="Z768" s="146">
        <f>(Z$776-Z$756)/5+Z764</f>
        <v>4320</v>
      </c>
      <c r="AA768" s="142">
        <f>(AA$776-AA$756)/5+AA764</f>
        <v>1.06</v>
      </c>
      <c r="AB768" s="211">
        <f t="shared" si="124"/>
        <v>4075.4716981132074</v>
      </c>
      <c r="AC768" s="191">
        <f>IF(AC767=1,($C766-Z768)/(Z767-Z768),IF(AC767=2,($C766-Z767)/(Z766-Z767),IF(AC767=3,($C766-Z766)/(Z765-Z766),0)))</f>
        <v>0.9360945608302903</v>
      </c>
      <c r="AL768" s="23"/>
    </row>
    <row r="769" spans="1:38" x14ac:dyDescent="0.25">
      <c r="A769" s="186"/>
      <c r="B769" s="251">
        <v>-11</v>
      </c>
      <c r="C769" s="25"/>
      <c r="D769" s="31">
        <f>IF(D770&gt;V$5,(1-(D770-V$5)/(Z$5-V$5))*(Y769-AC769)+AC769,IF(D770&gt;R$5,(1-(D770-R$5)/(V$5-R$5))*(U769-Y769)+Y769,IF(D770&gt;N$5,(1-(D770-N$5)/(R$5-N$5))*(Q769-U769)+U769,IF(D770&gt;J$5,(1-(D770-J$5)/(N$5-J$5))*(M769-Q769)+Q769,IF(D770&gt;F$5,(1-(D770-F$5)/(J$5-F$5))*(I769-M769)+M769,I769)))))</f>
        <v>2.0145502921417964</v>
      </c>
      <c r="E769" s="27" t="s">
        <v>6</v>
      </c>
      <c r="F769" s="86">
        <f>(F$773-F$757)/4+F765</f>
        <v>14520</v>
      </c>
      <c r="G769" s="141">
        <f>(G$773-G$757)/4+G765</f>
        <v>2.3200000000000003</v>
      </c>
      <c r="H769" s="193">
        <f t="shared" si="125"/>
        <v>6258.6206896551721</v>
      </c>
      <c r="I769" s="16">
        <f>IF(I771=0,G772,IF(I771=1,(G771-G772)*I772+G772,IF(I771=2,(G770-G771)*I772+G771,IF(I771=3,(G769-G770)*I772+G770,G769))))</f>
        <v>2.7695721083324392</v>
      </c>
      <c r="J769" s="145">
        <f>(J$773-J$753)/5+J765</f>
        <v>14320</v>
      </c>
      <c r="K769" s="141">
        <f>(K$773-K$753)/5+K765</f>
        <v>2.1700000000000004</v>
      </c>
      <c r="L769" s="193">
        <f t="shared" si="120"/>
        <v>6599.0783410138238</v>
      </c>
      <c r="M769" s="16">
        <f>IF(M771=0,K772,IF(M771=1,(K771-K772)*M772+K772,IF(M771=2,(K770-K771)*M772+K771,IF(M771=3,(K769-K770)*M772+K770,K769))))</f>
        <v>2.6068521131492308</v>
      </c>
      <c r="N769" s="145">
        <f>(N$773-N$753)/5+N765</f>
        <v>14060</v>
      </c>
      <c r="O769" s="141">
        <f>(O$773-O$753)/5+O765</f>
        <v>2.02</v>
      </c>
      <c r="P769" s="193">
        <f t="shared" si="121"/>
        <v>6960.3960396039602</v>
      </c>
      <c r="Q769" s="16">
        <f>IF(Q771=0,O772,IF(Q771=1,(O771-O772)*Q772+O772,IF(Q771=2,(O770-O771)*Q772+O771,IF(Q771=3,(O769-O770)*Q772+O770,O769))))</f>
        <v>2.4349110944152259</v>
      </c>
      <c r="R769" s="145">
        <f>(R$773-R$753)/5+R765</f>
        <v>13820</v>
      </c>
      <c r="S769" s="141">
        <f>(S$773-S$753)/5+S765</f>
        <v>1.8300000000000003</v>
      </c>
      <c r="T769" s="203">
        <f t="shared" si="122"/>
        <v>7551.9125683060101</v>
      </c>
      <c r="U769" s="16">
        <f>IF(U771=0,S772,IF(U771=1,(S771-S772)*U772+S772,IF(U771=2,(S770-S771)*U772+S771,IF(U771=3,(S769-S770)*U772+S770,S769))))</f>
        <v>2.2234412872703908</v>
      </c>
      <c r="V769" s="145">
        <f>(V$773-V$753)/5+V765</f>
        <v>13720</v>
      </c>
      <c r="W769" s="141">
        <f>(W$773-W$753)/5+W765</f>
        <v>1.7700000000000002</v>
      </c>
      <c r="X769" s="203">
        <f t="shared" si="123"/>
        <v>7751.4124293785299</v>
      </c>
      <c r="Y769" s="16">
        <f>IF(Y771=0,W772,IF(Y771=1,(W771-W772)*Y772+W772,IF(Y771=2,(W770-W771)*Y772+W771,IF(Y771=3,(W769-W770)*Y772+W770,W769))))</f>
        <v>1.9850550532397215</v>
      </c>
      <c r="Z769" s="145">
        <f>(Z$773-Z$753)/5+Z765</f>
        <v>13640</v>
      </c>
      <c r="AA769" s="141">
        <f>(AA$773-AA$753)/5+AA765</f>
        <v>1.6600000000000004</v>
      </c>
      <c r="AB769" s="207">
        <f t="shared" si="124"/>
        <v>8216.8674698795166</v>
      </c>
      <c r="AC769" s="67">
        <f>IF(AC771=0,AA772,IF(AC771=1,(AA771-AA772)*AC772+AA772,IF(AC771=2,(AA770-AA771)*AC772+AA771,IF(AC771=3,(AA769-AA770)*AC772+AA770,AA769))))</f>
        <v>1.7414688204357627</v>
      </c>
      <c r="AE769" s="23"/>
      <c r="AF769" s="23"/>
      <c r="AG769" s="23"/>
      <c r="AH769" s="23"/>
      <c r="AI769" s="23"/>
      <c r="AJ769" s="23"/>
      <c r="AK769" s="23"/>
      <c r="AL769" s="23"/>
    </row>
    <row r="770" spans="1:38" x14ac:dyDescent="0.25">
      <c r="A770" s="186"/>
      <c r="B770" s="252"/>
      <c r="C770" s="13">
        <f>C$1/(21-E$1)*(C$749-B769)</f>
        <v>10452.892561983472</v>
      </c>
      <c r="D770" s="32">
        <f>(C770/P$1)^(1/1.3)*50+C$749+$C$2/2+$N$2/100*5</f>
        <v>49.381356079095568</v>
      </c>
      <c r="E770" s="28" t="s">
        <v>22</v>
      </c>
      <c r="F770" s="5">
        <v>14000</v>
      </c>
      <c r="G770" s="135">
        <f>(G$774-G$758)/4+G766</f>
        <v>2.7600000000000002</v>
      </c>
      <c r="H770" s="194">
        <f t="shared" si="125"/>
        <v>5072.463768115942</v>
      </c>
      <c r="I770" s="76">
        <f>$C770/I769</f>
        <v>3774.1904356038463</v>
      </c>
      <c r="J770" s="57">
        <v>14000</v>
      </c>
      <c r="K770" s="135">
        <f>(K$774-K$754)/5+K766</f>
        <v>2.46</v>
      </c>
      <c r="L770" s="194">
        <f t="shared" si="120"/>
        <v>5691.0569105691056</v>
      </c>
      <c r="M770" s="76">
        <f>$C770/M769</f>
        <v>4009.7758170699458</v>
      </c>
      <c r="N770" s="57">
        <v>14000</v>
      </c>
      <c r="O770" s="135">
        <f>(O$774-O$754)/5+O766</f>
        <v>2.1800000000000002</v>
      </c>
      <c r="P770" s="194">
        <f t="shared" si="121"/>
        <v>6422.0183486238529</v>
      </c>
      <c r="Q770" s="76">
        <f>$C770/Q769</f>
        <v>4292.9257605990188</v>
      </c>
      <c r="R770" s="57">
        <v>14000</v>
      </c>
      <c r="S770" s="135">
        <f>(S$774-S$754)/5+S766</f>
        <v>1.9</v>
      </c>
      <c r="T770" s="201">
        <f t="shared" si="122"/>
        <v>7368.4210526315792</v>
      </c>
      <c r="U770" s="76">
        <f>$C770/U769</f>
        <v>4701.2226595899783</v>
      </c>
      <c r="V770" s="57">
        <v>14000</v>
      </c>
      <c r="W770" s="135">
        <f>(W$774-W$754)/5+W766</f>
        <v>1.83</v>
      </c>
      <c r="X770" s="201">
        <f t="shared" si="123"/>
        <v>7650.2732240437153</v>
      </c>
      <c r="Y770" s="76">
        <f>$C770/Y769</f>
        <v>5265.7947924032451</v>
      </c>
      <c r="Z770" s="57">
        <v>14000</v>
      </c>
      <c r="AA770" s="135">
        <f>(AA$774-AA$754)/5+AA766</f>
        <v>1.7200000000000002</v>
      </c>
      <c r="AB770" s="209">
        <f t="shared" si="124"/>
        <v>8139.5348837209294</v>
      </c>
      <c r="AC770" s="76">
        <f>$C770/AC769</f>
        <v>6002.3426427858039</v>
      </c>
      <c r="AL770" s="23"/>
    </row>
    <row r="771" spans="1:38" x14ac:dyDescent="0.25">
      <c r="A771" s="186"/>
      <c r="B771" s="252"/>
      <c r="C771" s="13"/>
      <c r="D771" s="39">
        <f>IF(AND(D770&lt;F$5,C770&lt;F772),C770/F772*100,IF(AND(D770&lt;J$5,C770&lt;J772),C770/(F772-((D770-F$5)/(J$5-F$5))*(F772-J772))*100,IF(AND(D770&lt;N$5,C770&lt;N772),C770/(J772-((D770-J$5)/(N$5-J$5))*(J772-N772))*100,IF(AND(D770&lt;R$5,C770&lt;R772),C770/(N772-((D770-N$5)/(R$5-N$5))*(N772-R772))*100,IF(AND(D770&lt;V$5,C774&lt;V772),C770/(R772-((D770-R$5)/(V$5-R$5))*(R772-V772))*100,100)))))</f>
        <v>100</v>
      </c>
      <c r="E771" s="28" t="s">
        <v>23</v>
      </c>
      <c r="F771" s="5">
        <v>11200</v>
      </c>
      <c r="G771" s="135">
        <f>(G$775-G$759)/4+G767</f>
        <v>2.81</v>
      </c>
      <c r="H771" s="194">
        <f t="shared" si="125"/>
        <v>3985.7651245551601</v>
      </c>
      <c r="I771" s="190">
        <f>IF($C770&gt;F770,3,IF($C770&gt;F771,2,IF($C770&gt;F772,1,0)))</f>
        <v>1</v>
      </c>
      <c r="J771" s="57">
        <v>11200</v>
      </c>
      <c r="K771" s="135">
        <f>(K$775-K$755)/5+K767</f>
        <v>2.66</v>
      </c>
      <c r="L771" s="194">
        <f t="shared" si="120"/>
        <v>4210.5263157894733</v>
      </c>
      <c r="M771" s="190">
        <f>IF($C770&gt;J770,3,IF($C770&gt;J771,2,IF($C770&gt;J772,1,0)))</f>
        <v>1</v>
      </c>
      <c r="N771" s="57">
        <v>11200</v>
      </c>
      <c r="O771" s="135">
        <f>(O$775-O$755)/5+O767</f>
        <v>2.4999999999999991</v>
      </c>
      <c r="P771" s="194">
        <f t="shared" si="121"/>
        <v>4480.0000000000018</v>
      </c>
      <c r="Q771" s="190">
        <f>IF($C770&gt;N770,3,IF($C770&gt;N771,2,IF($C770&gt;N772,1,0)))</f>
        <v>1</v>
      </c>
      <c r="R771" s="57">
        <v>11200</v>
      </c>
      <c r="S771" s="135">
        <f>(S$775-S$755)/5+S767</f>
        <v>2.2999999999999994</v>
      </c>
      <c r="T771" s="201">
        <f t="shared" si="122"/>
        <v>4869.5652173913059</v>
      </c>
      <c r="U771" s="190">
        <f>IF($C770&gt;R770,3,IF($C770&gt;R771,2,IF($C770&gt;R772,1,0)))</f>
        <v>1</v>
      </c>
      <c r="V771" s="57">
        <v>11200</v>
      </c>
      <c r="W771" s="135">
        <f>(W$775-W$755)/5+W767</f>
        <v>2.06</v>
      </c>
      <c r="X771" s="201">
        <f t="shared" si="123"/>
        <v>5436.8932038834946</v>
      </c>
      <c r="Y771" s="190">
        <f>IF($C770&gt;V770,3,IF($C770&gt;V771,2,IF($C770&gt;V772,1,0)))</f>
        <v>1</v>
      </c>
      <c r="Z771" s="57">
        <v>11200</v>
      </c>
      <c r="AA771" s="135">
        <f>(AA$775-AA$755)/5+AA767</f>
        <v>1.82</v>
      </c>
      <c r="AB771" s="209">
        <f t="shared" si="124"/>
        <v>6153.8461538461534</v>
      </c>
      <c r="AC771" s="189">
        <f>IF($C770&gt;Z770,3,IF($C770&gt;Z771,2,IF($C770&gt;Z772,1,0)))</f>
        <v>1</v>
      </c>
      <c r="AL771" s="23"/>
    </row>
    <row r="772" spans="1:38" ht="15.75" thickBot="1" x14ac:dyDescent="0.3">
      <c r="A772" s="186"/>
      <c r="B772" s="253"/>
      <c r="C772" s="14"/>
      <c r="D772" s="33">
        <f>C770/D769</f>
        <v>5188.6977469648264</v>
      </c>
      <c r="E772" s="29" t="s">
        <v>7</v>
      </c>
      <c r="F772" s="157">
        <f>(F$776-F$760)/4+F768</f>
        <v>6580</v>
      </c>
      <c r="G772" s="142">
        <f>(G$776-G$760)/4+G768</f>
        <v>2.5600000000000005</v>
      </c>
      <c r="H772" s="195">
        <f t="shared" si="125"/>
        <v>2570.3124999999995</v>
      </c>
      <c r="I772" s="191">
        <f>IF(I771=1,($C770-F772)/(F771-F772),IF(I771=2,($C770-F771)/(F770-F771),IF(I771=3,($C770-F770)/(F769-F770),0)))</f>
        <v>0.83828843332975578</v>
      </c>
      <c r="J772" s="146">
        <f>(J$776-J$756)/5+J768</f>
        <v>6280</v>
      </c>
      <c r="K772" s="142">
        <f>(K$776-K$756)/5+K768</f>
        <v>2.3099999999999992</v>
      </c>
      <c r="L772" s="195">
        <f t="shared" si="120"/>
        <v>2718.6147186147195</v>
      </c>
      <c r="M772" s="191">
        <f>IF(M771=1,($C770-J772)/(J771-J772),IF(M771=2,($C770-J771)/(J770-J771),IF(M771=3,($C770-J770)/(J769-J770),0)))</f>
        <v>0.84814889471208776</v>
      </c>
      <c r="N772" s="146">
        <f>(N$776-N$756)/5+N768</f>
        <v>5920</v>
      </c>
      <c r="O772" s="142">
        <f>(O$776-O$756)/5+O768</f>
        <v>2.0399999999999991</v>
      </c>
      <c r="P772" s="195">
        <f t="shared" si="121"/>
        <v>2901.9607843137269</v>
      </c>
      <c r="Q772" s="191">
        <f>IF(Q771=1,($C770-N772)/(N771-N772),IF(Q771=2,($C770-N771)/(N770-N771),IF(Q771=3,($C770-N770)/(N769-N770),0)))</f>
        <v>0.85850237916353633</v>
      </c>
      <c r="R772" s="146">
        <f>(R$776-R$756)/5+R768</f>
        <v>5540</v>
      </c>
      <c r="S772" s="142">
        <f>(S$776-S$756)/5+S768</f>
        <v>1.7200000000000002</v>
      </c>
      <c r="T772" s="204">
        <f t="shared" si="122"/>
        <v>3220.9302325581393</v>
      </c>
      <c r="U772" s="191">
        <f>IF(U771=1,($C770-R772)/(R771-R772),IF(U771=2,($C770-R771)/(R770-R771),IF(U771=3,($C770-R770)/(R769-R770),0)))</f>
        <v>0.86800221943170874</v>
      </c>
      <c r="V772" s="146">
        <f>(V$776-V$756)/5+V768</f>
        <v>4820</v>
      </c>
      <c r="W772" s="142">
        <f>(W$776-W$756)/5+W768</f>
        <v>1.4200000000000002</v>
      </c>
      <c r="X772" s="204">
        <f t="shared" si="123"/>
        <v>3394.3661971830984</v>
      </c>
      <c r="Y772" s="191">
        <f>IF(Y771=1,($C770-V772)/(V771-V772),IF(Y771=2,($C770-V771)/(V770-V771),IF(Y771=3,($C770-V770)/(V769-V770),0)))</f>
        <v>0.88289852068706454</v>
      </c>
      <c r="Z772" s="146">
        <f>(Z$776-Z$756)/5+Z768</f>
        <v>4160</v>
      </c>
      <c r="AA772" s="142">
        <f>(AA$776-AA$756)/5+AA768</f>
        <v>1.08</v>
      </c>
      <c r="AB772" s="211">
        <f t="shared" si="124"/>
        <v>3851.8518518518517</v>
      </c>
      <c r="AC772" s="191">
        <f>IF(AC771=1,($C770-Z772)/(Z771-Z772),IF(AC771=2,($C770-Z771)/(Z770-Z771),IF(AC771=3,($C770-Z770)/(Z769-Z770),0)))</f>
        <v>0.89387678437265228</v>
      </c>
      <c r="AL772" s="23"/>
    </row>
    <row r="773" spans="1:38" x14ac:dyDescent="0.25">
      <c r="A773" s="186"/>
      <c r="B773" s="251">
        <v>-10</v>
      </c>
      <c r="C773" s="34"/>
      <c r="D773" s="31">
        <f>IF(D774&gt;V$5,(1-(D774-V$5)/(Z$5-V$5))*(Y773-AC773)+AC773,IF(D774&gt;R$5,(1-(D774-R$5)/(V$5-R$5))*(U773-Y773)+Y773,IF(D774&gt;N$5,(1-(D774-N$5)/(R$5-N$5))*(Q773-U773)+U773,IF(D774&gt;J$5,(1-(D774-J$5)/(N$5-J$5))*(M773-Q773)+Q773,IF(D774&gt;F$5,(1-(D774-F$5)/(J$5-F$5))*(I773-M773)+M773,I773)))))</f>
        <v>2.0561968041414791</v>
      </c>
      <c r="E773" s="27" t="s">
        <v>6</v>
      </c>
      <c r="F773" s="3">
        <v>14600</v>
      </c>
      <c r="G773" s="94">
        <v>2.4</v>
      </c>
      <c r="H773" s="193">
        <f t="shared" si="125"/>
        <v>6083.3333333333339</v>
      </c>
      <c r="I773" s="16">
        <f>IF(I775=0,G776,IF(I775=1,(G775-G776)*I776+G776,IF(I775=2,(G774-G775)*I776+G775,IF(I775=3,(G773-G774)*I776+G774,G773))))</f>
        <v>2.7867272727272727</v>
      </c>
      <c r="J773" s="56">
        <v>14400</v>
      </c>
      <c r="K773" s="4">
        <v>2.25</v>
      </c>
      <c r="L773" s="193">
        <f t="shared" si="120"/>
        <v>6400</v>
      </c>
      <c r="M773" s="16">
        <f>IF(M775=0,K776,IF(M775=1,(K775-K776)*M776+K776,IF(M775=2,(K774-K775)*M776+K775,IF(M775=3,(K773-K774)*M776+K774,K773))))</f>
        <v>2.6204116638078903</v>
      </c>
      <c r="N773" s="56">
        <v>14200</v>
      </c>
      <c r="O773" s="4">
        <v>2.1</v>
      </c>
      <c r="P773" s="193">
        <f t="shared" si="121"/>
        <v>6761.9047619047615</v>
      </c>
      <c r="Q773" s="16">
        <f>IF(Q775=0,O776,IF(Q775=1,(O775-O776)*Q776+O776,IF(Q775=2,(O774-O775)*Q776+O775,IF(Q775=3,(O773-O774)*Q776+O774,O773))))</f>
        <v>2.4558441558441557</v>
      </c>
      <c r="R773" s="56">
        <v>14000</v>
      </c>
      <c r="S773" s="4">
        <v>1.9</v>
      </c>
      <c r="T773" s="203">
        <f t="shared" si="122"/>
        <v>7368.4210526315792</v>
      </c>
      <c r="U773" s="16">
        <f>IF(U775=0,S776,IF(U775=1,(S775-S776)*U776+S776,IF(U775=2,(S774-S775)*U776+S775,IF(U775=3,(S773-S774)*U776+S774,S773))))</f>
        <v>2.2427580893682588</v>
      </c>
      <c r="V773" s="56">
        <v>14000</v>
      </c>
      <c r="W773" s="4">
        <v>1.85</v>
      </c>
      <c r="X773" s="203">
        <f t="shared" si="123"/>
        <v>7567.5675675675675</v>
      </c>
      <c r="Y773" s="16">
        <f>IF(Y775=0,W776,IF(Y775=1,(W775-W776)*Y776+W776,IF(Y775=2,(W774-W775)*Y776+W775,IF(Y775=3,(W773-W774)*Y776+W774,W773))))</f>
        <v>1.9961432506887054</v>
      </c>
      <c r="Z773" s="56">
        <v>14000</v>
      </c>
      <c r="AA773" s="4">
        <v>1.75</v>
      </c>
      <c r="AB773" s="212">
        <f t="shared" si="124"/>
        <v>8000</v>
      </c>
      <c r="AC773" s="67">
        <f>IF(AC775=0,AA776,IF(AC775=1,(AA775-AA776)*AC776+AA776,IF(AC775=2,(AA774-AA775)*AC776+AA775,IF(AC775=3,(AA773-AA774)*AC776+AA774,AA773))))</f>
        <v>1.7401515151515152</v>
      </c>
      <c r="AE773" s="23"/>
      <c r="AF773" s="23"/>
      <c r="AG773" s="23"/>
      <c r="AH773" s="23"/>
      <c r="AI773" s="23"/>
      <c r="AJ773" s="23"/>
      <c r="AK773" s="23"/>
      <c r="AL773" s="23"/>
    </row>
    <row r="774" spans="1:38" x14ac:dyDescent="0.25">
      <c r="A774" s="186"/>
      <c r="B774" s="252"/>
      <c r="C774" s="13">
        <f>C$1/(21-E$1)*(C$749-B773)</f>
        <v>10145.454545454546</v>
      </c>
      <c r="D774" s="32">
        <f>(C774/P$1)^(1/1.3)*50+C$749+$C$2/2+$N$2/100*5</f>
        <v>48.782442415583795</v>
      </c>
      <c r="E774" s="28" t="s">
        <v>22</v>
      </c>
      <c r="F774" s="5">
        <v>14000</v>
      </c>
      <c r="G774" s="91">
        <v>2.8</v>
      </c>
      <c r="H774" s="194">
        <f t="shared" si="125"/>
        <v>5000</v>
      </c>
      <c r="I774" s="76">
        <f>$C774/I773</f>
        <v>3640.63417498532</v>
      </c>
      <c r="J774" s="57">
        <v>14000</v>
      </c>
      <c r="K774" s="6">
        <v>2.5</v>
      </c>
      <c r="L774" s="194">
        <f t="shared" si="120"/>
        <v>5600</v>
      </c>
      <c r="M774" s="76">
        <f>$C774/M773</f>
        <v>3871.7025594030242</v>
      </c>
      <c r="N774" s="57">
        <v>14000</v>
      </c>
      <c r="O774" s="6">
        <v>2.2000000000000002</v>
      </c>
      <c r="P774" s="194">
        <f t="shared" si="121"/>
        <v>6363.6363636363631</v>
      </c>
      <c r="Q774" s="76">
        <f>$C774/Q773</f>
        <v>4131.1475409836066</v>
      </c>
      <c r="R774" s="57">
        <v>14000</v>
      </c>
      <c r="S774" s="6">
        <v>1.9</v>
      </c>
      <c r="T774" s="201">
        <f t="shared" si="122"/>
        <v>7368.4210526315792</v>
      </c>
      <c r="U774" s="76">
        <f>$C774/U773</f>
        <v>4523.6508536292122</v>
      </c>
      <c r="V774" s="57">
        <v>14000</v>
      </c>
      <c r="W774" s="6">
        <v>1.85</v>
      </c>
      <c r="X774" s="201">
        <f t="shared" si="123"/>
        <v>7567.5675675675675</v>
      </c>
      <c r="Y774" s="76">
        <f>$C774/Y773</f>
        <v>5082.5282914711561</v>
      </c>
      <c r="Z774" s="57">
        <v>14000</v>
      </c>
      <c r="AA774" s="6">
        <v>1.75</v>
      </c>
      <c r="AB774" s="208">
        <f t="shared" si="124"/>
        <v>8000</v>
      </c>
      <c r="AC774" s="76">
        <f>$C774/AC773</f>
        <v>5830.213321723988</v>
      </c>
      <c r="AL774" s="23"/>
    </row>
    <row r="775" spans="1:38" x14ac:dyDescent="0.25">
      <c r="A775" s="186"/>
      <c r="B775" s="252"/>
      <c r="C775" s="13"/>
      <c r="D775" s="39">
        <f>IF(AND(D774&lt;F$5,C774&lt;F776),C774/F776*100,IF(AND(D774&lt;J$5,C774&lt;J776),C774/(F776-((D774-F$5)/(J$5-F$5))*(F776-J776))*100,IF(AND(D774&lt;N$5,C774&lt;N776),C774/(J776-((D774-J$5)/(N$5-J$5))*(J776-N776))*100,IF(AND(D774&lt;R$5,C774&lt;R776),C774/(N776-((D774-N$5)/(R$5-N$5))*(N776-R776))*100,IF(AND(D774&lt;V$5,C778&lt;V776),C774/(R776-((D774-R$5)/(V$5-R$5))*(R776-V776))*100,100)))))</f>
        <v>100</v>
      </c>
      <c r="E775" s="28" t="s">
        <v>23</v>
      </c>
      <c r="F775" s="5">
        <v>11200</v>
      </c>
      <c r="G775" s="91">
        <v>2.85</v>
      </c>
      <c r="H775" s="194">
        <f t="shared" si="125"/>
        <v>3929.8245614035086</v>
      </c>
      <c r="I775" s="192">
        <f>IF($C774&gt;F774,3,IF($C774&gt;F775,2,IF($C774&gt;F776,1,0)))</f>
        <v>1</v>
      </c>
      <c r="J775" s="57">
        <v>11200</v>
      </c>
      <c r="K775" s="6">
        <v>2.7</v>
      </c>
      <c r="L775" s="194">
        <f t="shared" si="120"/>
        <v>4148.1481481481478</v>
      </c>
      <c r="M775" s="192">
        <f>IF($C774&gt;J774,3,IF($C774&gt;J775,2,IF($C774&gt;J776,1,0)))</f>
        <v>1</v>
      </c>
      <c r="N775" s="57">
        <v>11200</v>
      </c>
      <c r="O775" s="6">
        <v>2.5499999999999998</v>
      </c>
      <c r="P775" s="194">
        <f t="shared" si="121"/>
        <v>4392.1568627450979</v>
      </c>
      <c r="Q775" s="192">
        <f>IF($C774&gt;N774,3,IF($C774&gt;N775,2,IF($C774&gt;N776,1,0)))</f>
        <v>1</v>
      </c>
      <c r="R775" s="57">
        <v>11200</v>
      </c>
      <c r="S775" s="6">
        <v>2.35</v>
      </c>
      <c r="T775" s="201">
        <f t="shared" si="122"/>
        <v>4765.9574468085102</v>
      </c>
      <c r="U775" s="192">
        <f>IF($C774&gt;R774,3,IF($C774&gt;R775,2,IF($C774&gt;R776,1,0)))</f>
        <v>1</v>
      </c>
      <c r="V775" s="57">
        <v>11200</v>
      </c>
      <c r="W775" s="6">
        <v>2.1</v>
      </c>
      <c r="X775" s="201">
        <f t="shared" si="123"/>
        <v>5333.333333333333</v>
      </c>
      <c r="Y775" s="192">
        <f>IF($C774&gt;V774,3,IF($C774&gt;V775,2,IF($C774&gt;V776,1,0)))</f>
        <v>1</v>
      </c>
      <c r="Z775" s="57">
        <v>11200</v>
      </c>
      <c r="AA775" s="6">
        <v>1.85</v>
      </c>
      <c r="AB775" s="209">
        <f t="shared" si="124"/>
        <v>6054.0540540540542</v>
      </c>
      <c r="AC775" s="189">
        <f>IF($C774&gt;Z774,3,IF($C774&gt;Z775,2,IF($C774&gt;Z776,1,0)))</f>
        <v>1</v>
      </c>
      <c r="AL775" s="23"/>
    </row>
    <row r="776" spans="1:38" ht="15.75" thickBot="1" x14ac:dyDescent="0.3">
      <c r="A776" s="186"/>
      <c r="B776" s="253"/>
      <c r="C776" s="35"/>
      <c r="D776" s="33">
        <f>C774/D773</f>
        <v>4934.0873038126147</v>
      </c>
      <c r="E776" s="29" t="s">
        <v>7</v>
      </c>
      <c r="F776" s="7">
        <v>6200</v>
      </c>
      <c r="G776" s="93">
        <v>2.5499999999999998</v>
      </c>
      <c r="H776" s="195">
        <f t="shared" si="125"/>
        <v>2431.372549019608</v>
      </c>
      <c r="I776" s="191">
        <f>IF(I775=1,($C774-F776)/(F775-F776),IF(I775=2,($C774-F775)/(F774-F775),IF(I775=3,($C774-F774)/(F773-F774),0)))</f>
        <v>0.78909090909090918</v>
      </c>
      <c r="J776" s="58">
        <v>5900</v>
      </c>
      <c r="K776" s="8">
        <v>2.2999999999999998</v>
      </c>
      <c r="L776" s="195">
        <f t="shared" si="120"/>
        <v>2565.217391304348</v>
      </c>
      <c r="M776" s="191">
        <f>IF(M775=1,($C774-J776)/(J775-J776),IF(M775=2,($C774-J775)/(J774-J775),IF(M775=3,($C774-J774)/(J773-J774),0)))</f>
        <v>0.80102915951972564</v>
      </c>
      <c r="N776" s="58">
        <v>5600</v>
      </c>
      <c r="O776" s="8">
        <v>2.0499999999999998</v>
      </c>
      <c r="P776" s="195">
        <f t="shared" si="121"/>
        <v>2731.707317073171</v>
      </c>
      <c r="Q776" s="191">
        <f>IF(Q775=1,($C774-N776)/(N775-N776),IF(Q775=2,($C774-N775)/(N774-N775),IF(Q775=3,($C774-N774)/(N773-N774),0)))</f>
        <v>0.81168831168831179</v>
      </c>
      <c r="R776" s="58">
        <v>5300</v>
      </c>
      <c r="S776" s="8">
        <v>1.75</v>
      </c>
      <c r="T776" s="204">
        <f t="shared" si="122"/>
        <v>3028.5714285714284</v>
      </c>
      <c r="U776" s="191">
        <f>IF(U775=1,($C774-R776)/(R775-R776),IF(U775=2,($C774-R775)/(R774-R775),IF(U775=3,($C774-R774)/(R773-R774),0)))</f>
        <v>0.82126348228043156</v>
      </c>
      <c r="V776" s="58">
        <v>4600</v>
      </c>
      <c r="W776" s="8">
        <v>1.45</v>
      </c>
      <c r="X776" s="204">
        <f t="shared" si="123"/>
        <v>3172.4137931034484</v>
      </c>
      <c r="Y776" s="191">
        <f>IF(Y775=1,($C774-V776)/(V775-V776),IF(Y775=2,($C774-V775)/(V774-V775),IF(Y775=3,($C774-V774)/(V773-V774),0)))</f>
        <v>0.84022038567493118</v>
      </c>
      <c r="Z776" s="58">
        <v>4000</v>
      </c>
      <c r="AA776" s="8">
        <v>1.1000000000000001</v>
      </c>
      <c r="AB776" s="211">
        <f t="shared" si="124"/>
        <v>3636.363636363636</v>
      </c>
      <c r="AC776" s="191">
        <f>IF(AC775=1,($C774-Z776)/(Z775-Z776),IF(AC775=2,($C774-Z775)/(Z774-Z775),IF(AC775=3,($C774-Z774)/(Z773-Z774),0)))</f>
        <v>0.85353535353535359</v>
      </c>
      <c r="AL776" s="23"/>
    </row>
    <row r="777" spans="1:38" x14ac:dyDescent="0.25">
      <c r="A777" s="186"/>
      <c r="B777" s="251">
        <v>-9</v>
      </c>
      <c r="C777" s="25"/>
      <c r="D777" s="31">
        <f>IF(D778&gt;V$5,(1-(D778-V$5)/(Z$5-V$5))*(Y777-AC777)+AC777,IF(D778&gt;R$5,(1-(D778-R$5)/(V$5-R$5))*(U777-Y777)+Y777,IF(D778&gt;N$5,(1-(D778-N$5)/(R$5-N$5))*(Q777-U777)+U777,IF(D778&gt;J$5,(1-(D778-J$5)/(N$5-J$5))*(M777-Q777)+Q777,IF(D778&gt;F$5,(1-(D778-F$5)/(J$5-F$5))*(I777-M777)+M777,I777)))))</f>
        <v>2.1159055381118725</v>
      </c>
      <c r="E777" s="27" t="s">
        <v>6</v>
      </c>
      <c r="F777" s="95">
        <f>(F$785-F$773)/3+F773</f>
        <v>15100</v>
      </c>
      <c r="G777" s="143">
        <f>(G$785-G$773)/3+G773</f>
        <v>2.5</v>
      </c>
      <c r="H777" s="193">
        <f t="shared" si="125"/>
        <v>6040</v>
      </c>
      <c r="I777" s="16">
        <f>IF(I779=0,G780,IF(I779=1,(G779-G780)*I780+G780,IF(I779=2,(G778-G779)*I780+G779,IF(I779=3,(G777-G778)*I780+G778,G777))))</f>
        <v>2.9664142840032168</v>
      </c>
      <c r="J777" s="147">
        <f>(J$785-J$773)/3+J773</f>
        <v>14900</v>
      </c>
      <c r="K777" s="143">
        <f>(K$785-K$773)/3+K773</f>
        <v>2.3333333333333335</v>
      </c>
      <c r="L777" s="193">
        <f t="shared" si="120"/>
        <v>6385.7142857142853</v>
      </c>
      <c r="M777" s="16">
        <f>IF(M779=0,K780,IF(M779=1,(K779-K780)*M780+K780,IF(M779=2,(K778-K779)*M780+K779,IF(M779=3,(K777-K778)*M780+K778,K777))))</f>
        <v>2.6814003157210515</v>
      </c>
      <c r="N777" s="147">
        <f>(N$785-N$773)/3+N773</f>
        <v>14700</v>
      </c>
      <c r="O777" s="143">
        <f>(O$785-O$773)/3+O773</f>
        <v>2.1666666666666665</v>
      </c>
      <c r="P777" s="193">
        <f t="shared" si="121"/>
        <v>6784.6153846153848</v>
      </c>
      <c r="Q777" s="16">
        <f>IF(Q779=0,O780,IF(Q779=1,(O779-O780)*Q780+O780,IF(Q779=2,(O778-O779)*Q780+O779,IF(Q779=3,(O777-O778)*Q780+O778,O777))))</f>
        <v>2.490831237273925</v>
      </c>
      <c r="R777" s="147">
        <f>(R$785-R$773)/3+R773</f>
        <v>14500</v>
      </c>
      <c r="S777" s="143">
        <f>(S$785-S$773)/3+S773</f>
        <v>1.9666666666666666</v>
      </c>
      <c r="T777" s="203">
        <f t="shared" si="122"/>
        <v>7372.8813559322034</v>
      </c>
      <c r="U777" s="16">
        <f>IF(U779=0,S780,IF(U779=1,(S779-S780)*U780+S780,IF(U779=2,(S778-S779)*U780+S779,IF(U779=3,(S777-S778)*U780+S778,S777))))</f>
        <v>2.2673858199217052</v>
      </c>
      <c r="V777" s="147">
        <f>(V$785-V$773)/3+V773</f>
        <v>14233.333333333334</v>
      </c>
      <c r="W777" s="143">
        <f>(W$785-W$773)/3+W773</f>
        <v>1.9166666666666667</v>
      </c>
      <c r="X777" s="203">
        <f t="shared" si="123"/>
        <v>7426.086956521739</v>
      </c>
      <c r="Y777" s="16">
        <f>IF(Y779=0,W780,IF(Y779=1,(W779-W780)*Y780+W780,IF(Y779=2,(W778-W779)*Y780+W779,IF(Y779=3,(W777-W778)*Y780+W778,W777))))</f>
        <v>2.029158720067811</v>
      </c>
      <c r="Z777" s="147">
        <f>(Z$785-Z$773)/3+Z773</f>
        <v>14000</v>
      </c>
      <c r="AA777" s="143">
        <f>(AA$785-AA$773)/3+AA773</f>
        <v>1.8166666666666667</v>
      </c>
      <c r="AB777" s="207">
        <f t="shared" si="124"/>
        <v>7706.4220183486241</v>
      </c>
      <c r="AC777" s="67">
        <f>IF(AC779=0,AA780,IF(AC779=1,(AA779-AA780)*AC780+AA780,IF(AC779=2,(AA778-AA779)*AC780+AA779,IF(AC779=3,(AA777-AA778)*AC780+AA778,AA777))))</f>
        <v>1.7850284664830118</v>
      </c>
      <c r="AE777" s="23"/>
      <c r="AF777" s="23"/>
      <c r="AG777" s="23"/>
      <c r="AH777" s="23"/>
      <c r="AI777" s="23"/>
      <c r="AJ777" s="23"/>
      <c r="AK777" s="23"/>
      <c r="AL777" s="23"/>
    </row>
    <row r="778" spans="1:38" x14ac:dyDescent="0.25">
      <c r="A778" s="186"/>
      <c r="B778" s="252"/>
      <c r="C778" s="13">
        <f>C$1/(21-E$1)*(C$749-B777)</f>
        <v>9838.0165289256202</v>
      </c>
      <c r="D778" s="32">
        <f>(C778/P$1)^(1/1.3)*50+C$749+$C$2/2+$N$2/100*5</f>
        <v>48.179325146105043</v>
      </c>
      <c r="E778" s="28" t="s">
        <v>22</v>
      </c>
      <c r="F778" s="5">
        <v>14000</v>
      </c>
      <c r="G778" s="140">
        <f>(G$786-G$774)/3+G774</f>
        <v>2.8833333333333333</v>
      </c>
      <c r="H778" s="194">
        <f t="shared" si="125"/>
        <v>4855.4913294797689</v>
      </c>
      <c r="I778" s="76">
        <f>$C778/I777</f>
        <v>3316.4674880303915</v>
      </c>
      <c r="J778" s="57">
        <v>14000</v>
      </c>
      <c r="K778" s="140">
        <f>(K$786-K$774)/3+K774</f>
        <v>2.6</v>
      </c>
      <c r="L778" s="194">
        <f t="shared" si="120"/>
        <v>5384.6153846153848</v>
      </c>
      <c r="M778" s="76">
        <f>$C778/M777</f>
        <v>3668.9846239091285</v>
      </c>
      <c r="N778" s="57">
        <v>14000</v>
      </c>
      <c r="O778" s="140">
        <f>(O$786-O$774)/3+O774</f>
        <v>2.3166666666666669</v>
      </c>
      <c r="P778" s="194">
        <f t="shared" si="121"/>
        <v>6043.1654676258986</v>
      </c>
      <c r="Q778" s="76">
        <f>$C778/Q777</f>
        <v>3949.6921275536824</v>
      </c>
      <c r="R778" s="57">
        <v>14000</v>
      </c>
      <c r="S778" s="140">
        <f>(S$786-S$774)/3+S774</f>
        <v>2.0333333333333332</v>
      </c>
      <c r="T778" s="201">
        <f t="shared" si="122"/>
        <v>6885.245901639345</v>
      </c>
      <c r="U778" s="76">
        <f>$C778/U777</f>
        <v>4338.9247839899326</v>
      </c>
      <c r="V778" s="57">
        <v>14000</v>
      </c>
      <c r="W778" s="140">
        <f>(W$786-W$774)/3+W774</f>
        <v>1.95</v>
      </c>
      <c r="X778" s="201">
        <f t="shared" si="123"/>
        <v>7179.4871794871797</v>
      </c>
      <c r="Y778" s="76">
        <f>$C778/Y777</f>
        <v>4848.3228205021096</v>
      </c>
      <c r="Z778" s="57">
        <v>14000</v>
      </c>
      <c r="AA778" s="140">
        <f>(AA$786-AA$774)/3+AA774</f>
        <v>1.8166666666666667</v>
      </c>
      <c r="AB778" s="209">
        <f t="shared" si="124"/>
        <v>7706.4220183486241</v>
      </c>
      <c r="AC778" s="76">
        <f>$C778/AC777</f>
        <v>5511.40595998963</v>
      </c>
      <c r="AL778" s="23"/>
    </row>
    <row r="779" spans="1:38" x14ac:dyDescent="0.25">
      <c r="A779" s="186"/>
      <c r="B779" s="252"/>
      <c r="C779" s="13"/>
      <c r="D779" s="39">
        <f>IF(AND(D778&lt;F$5,C778&lt;F780),C778/F780*100,IF(AND(D778&lt;J$5,C778&lt;J780),C778/(F780-((D778-F$5)/(J$5-F$5))*(F780-J780))*100,IF(AND(D778&lt;N$5,C778&lt;N780),C778/(J780-((D778-J$5)/(N$5-J$5))*(J780-N780))*100,IF(AND(D778&lt;R$5,C778&lt;R780),C778/(N780-((D778-N$5)/(R$5-N$5))*(N780-R780))*100,IF(AND(D778&lt;V$5,C782&lt;V780),C778/(R780-((D778-R$5)/(V$5-R$5))*(R780-V780))*100,100)))))</f>
        <v>100</v>
      </c>
      <c r="E779" s="28" t="s">
        <v>23</v>
      </c>
      <c r="F779" s="5">
        <v>11200</v>
      </c>
      <c r="G779" s="140">
        <f>(G$787-G$775)/3+G775</f>
        <v>2.9833333333333334</v>
      </c>
      <c r="H779" s="194">
        <f t="shared" si="125"/>
        <v>3754.1899441340784</v>
      </c>
      <c r="I779" s="190">
        <f>IF($C778&gt;F778,3,IF($C778&gt;F779,2,IF($C778&gt;F780,1,0)))</f>
        <v>1</v>
      </c>
      <c r="J779" s="57">
        <v>11200</v>
      </c>
      <c r="K779" s="140">
        <f>(K$787-K$775)/3+K775</f>
        <v>2.8000000000000003</v>
      </c>
      <c r="L779" s="194">
        <f t="shared" si="120"/>
        <v>3999.9999999999995</v>
      </c>
      <c r="M779" s="190">
        <f>IF($C778&gt;J778,3,IF($C778&gt;J779,2,IF($C778&gt;J780,1,0)))</f>
        <v>1</v>
      </c>
      <c r="N779" s="57">
        <v>11200</v>
      </c>
      <c r="O779" s="140">
        <f>(O$787-O$775)/3+O775</f>
        <v>2.6166666666666667</v>
      </c>
      <c r="P779" s="194">
        <f t="shared" si="121"/>
        <v>4280.2547770700639</v>
      </c>
      <c r="Q779" s="190">
        <f>IF($C778&gt;N778,3,IF($C778&gt;N779,2,IF($C778&gt;N780,1,0)))</f>
        <v>1</v>
      </c>
      <c r="R779" s="57">
        <v>11200</v>
      </c>
      <c r="S779" s="140">
        <f>(S$787-S$775)/3+S775</f>
        <v>2.4</v>
      </c>
      <c r="T779" s="201">
        <f t="shared" si="122"/>
        <v>4666.666666666667</v>
      </c>
      <c r="U779" s="190">
        <f>IF($C778&gt;R778,3,IF($C778&gt;R779,2,IF($C778&gt;R780,1,0)))</f>
        <v>1</v>
      </c>
      <c r="V779" s="57">
        <v>11200</v>
      </c>
      <c r="W779" s="140">
        <f>(W$787-W$775)/3+W775</f>
        <v>2.1666666666666665</v>
      </c>
      <c r="X779" s="201">
        <f t="shared" si="123"/>
        <v>5169.2307692307695</v>
      </c>
      <c r="Y779" s="190">
        <f>IF($C778&gt;V778,3,IF($C778&gt;V779,2,IF($C778&gt;V780,1,0)))</f>
        <v>1</v>
      </c>
      <c r="Z779" s="57">
        <v>11200</v>
      </c>
      <c r="AA779" s="140">
        <f>(AA$787-AA$775)/3+AA775</f>
        <v>1.9333333333333333</v>
      </c>
      <c r="AB779" s="209">
        <f t="shared" si="124"/>
        <v>5793.1034482758623</v>
      </c>
      <c r="AC779" s="189">
        <f>IF($C778&gt;Z778,3,IF($C778&gt;Z779,2,IF($C778&gt;Z780,1,0)))</f>
        <v>1</v>
      </c>
      <c r="AL779" s="23"/>
    </row>
    <row r="780" spans="1:38" ht="15.75" thickBot="1" x14ac:dyDescent="0.3">
      <c r="A780" s="186"/>
      <c r="B780" s="253"/>
      <c r="C780" s="14"/>
      <c r="D780" s="33">
        <f>C778/D777</f>
        <v>4649.5537497881733</v>
      </c>
      <c r="E780" s="29" t="s">
        <v>7</v>
      </c>
      <c r="F780" s="158">
        <f>(F$788-F$776)/3+F776</f>
        <v>5833.333333333333</v>
      </c>
      <c r="G780" s="144">
        <f>(G$788-G$776)/3+G776</f>
        <v>2.9166666666666665</v>
      </c>
      <c r="H780" s="195">
        <f t="shared" si="125"/>
        <v>2000</v>
      </c>
      <c r="I780" s="191">
        <f>IF(I779=1,($C778-F780)/(F779-F780),IF(I779=2,($C778-F779)/(F778-F779),IF(I779=3,($C778-F778)/(F777-F778),0)))</f>
        <v>0.7462142600482522</v>
      </c>
      <c r="J780" s="148">
        <f>(J$788-J$776)/3+J776</f>
        <v>5266.666666666667</v>
      </c>
      <c r="K780" s="144">
        <f>(K$788-K$776)/3+K776</f>
        <v>2.2833333333333332</v>
      </c>
      <c r="L780" s="195">
        <f t="shared" si="120"/>
        <v>2306.5693430656938</v>
      </c>
      <c r="M780" s="191">
        <f>IF(M779=1,($C778-J780)/(J779-J780),IF(M779=2,($C778-J779)/(J778-J779),IF(M779=3,($C778-J778)/(J777-J778),0)))</f>
        <v>0.77045222397622815</v>
      </c>
      <c r="N780" s="148">
        <f>(N$788-N$776)/3+N776</f>
        <v>5066.666666666667</v>
      </c>
      <c r="O780" s="144">
        <f>(O$788-O$776)/3+O776</f>
        <v>2.0499999999999998</v>
      </c>
      <c r="P780" s="195">
        <f t="shared" si="121"/>
        <v>2471.5447154471549</v>
      </c>
      <c r="Q780" s="191">
        <f>IF(Q779=1,($C778-N780)/(N779-N780),IF(Q779=2,($C778-N779)/(N778-N779),IF(Q779=3,($C778-N778)/(N777-N778),0)))</f>
        <v>0.77793747754222065</v>
      </c>
      <c r="R780" s="148">
        <f>(R$788-R$776)/3+R776</f>
        <v>4866.666666666667</v>
      </c>
      <c r="S780" s="144">
        <f>(S$788-S$776)/3+S776</f>
        <v>1.7833333333333334</v>
      </c>
      <c r="T780" s="204">
        <f t="shared" si="122"/>
        <v>2728.9719626168226</v>
      </c>
      <c r="U780" s="191">
        <f>IF(U779=1,($C778-R780)/(R779-R780),IF(U779=2,($C778-R779)/(R778-R779),IF(U779=3,($C778-R778)/(R777-R778),0)))</f>
        <v>0.78494997825141366</v>
      </c>
      <c r="V780" s="148">
        <f>(V$788-V$776)/3+V776</f>
        <v>4266.666666666667</v>
      </c>
      <c r="W780" s="144">
        <f>(W$788-W$776)/3+W776</f>
        <v>1.4666666666666666</v>
      </c>
      <c r="X780" s="204">
        <f t="shared" si="123"/>
        <v>2909.0909090909095</v>
      </c>
      <c r="Y780" s="191">
        <f>IF(Y779=1,($C778-V780)/(V779-V780),IF(Y779=2,($C778-V779)/(V778-V779),IF(Y779=3,($C778-V778)/(V777-V778),0)))</f>
        <v>0.80356007628734905</v>
      </c>
      <c r="Z780" s="148">
        <f>(Z$788-Z$776)/3+Z776</f>
        <v>3700</v>
      </c>
      <c r="AA780" s="144">
        <f>(AA$788-AA$776)/3+AA776</f>
        <v>1.1166666666666667</v>
      </c>
      <c r="AB780" s="211">
        <f t="shared" si="124"/>
        <v>3313.4328358208954</v>
      </c>
      <c r="AC780" s="191">
        <f>IF(AC779=1,($C778-Z780)/(Z779-Z780),IF(AC779=2,($C778-Z779)/(Z778-Z779),IF(AC779=3,($C778-Z778)/(Z777-Z778),0)))</f>
        <v>0.81840220385674933</v>
      </c>
      <c r="AL780" s="23"/>
    </row>
    <row r="781" spans="1:38" x14ac:dyDescent="0.25">
      <c r="A781" s="186"/>
      <c r="B781" s="251">
        <v>-8</v>
      </c>
      <c r="C781" s="34"/>
      <c r="D781" s="31">
        <f>IF(D782&gt;V$5,(1-(D782-V$5)/(Z$5-V$5))*(Y781-AC781)+AC781,IF(D782&gt;R$5,(1-(D782-R$5)/(V$5-R$5))*(U781-Y781)+Y781,IF(D782&gt;N$5,(1-(D782-N$5)/(R$5-N$5))*(Q781-U781)+U781,IF(D782&gt;J$5,(1-(D782-J$5)/(N$5-J$5))*(M781-Q781)+Q781,IF(D782&gt;F$5,(1-(D782-F$5)/(J$5-F$5))*(I781-M781)+M781,I781)))))</f>
        <v>2.174045907987852</v>
      </c>
      <c r="E781" s="27" t="s">
        <v>6</v>
      </c>
      <c r="F781" s="95">
        <f>(F$785-F$773)/3+F777</f>
        <v>15600</v>
      </c>
      <c r="G781" s="143">
        <f>(G$785-G$773)/3+G777</f>
        <v>2.6</v>
      </c>
      <c r="H781" s="193">
        <f t="shared" si="125"/>
        <v>6000</v>
      </c>
      <c r="I781" s="16">
        <f>IF(I783=0,G784,IF(I783=1,(G783-G784)*I784+G784,IF(I783=2,(G782-G783)*I784+G783,IF(I783=3,(G781-G782)*I784+G782,G781))))</f>
        <v>3.1651963610737397</v>
      </c>
      <c r="J781" s="147">
        <f>(J$785-J$773)/3+J777</f>
        <v>15400</v>
      </c>
      <c r="K781" s="143">
        <f>(K$785-K$773)/3+K777</f>
        <v>2.416666666666667</v>
      </c>
      <c r="L781" s="193">
        <f t="shared" si="120"/>
        <v>6372.4137931034475</v>
      </c>
      <c r="M781" s="16">
        <f>IF(M783=0,K784,IF(M783=1,(K783-K784)*M784+K784,IF(M783=2,(K782-K783)*M784+K783,IF(M783=3,(K781-K782)*M784+K782,K781))))</f>
        <v>2.7389898057641484</v>
      </c>
      <c r="N781" s="147">
        <f>(N$785-N$773)/3+N777</f>
        <v>15200</v>
      </c>
      <c r="O781" s="143">
        <f>(O$785-O$773)/3+O777</f>
        <v>2.2333333333333329</v>
      </c>
      <c r="P781" s="193">
        <f t="shared" si="121"/>
        <v>6805.9701492537324</v>
      </c>
      <c r="Q781" s="16">
        <f>IF(Q783=0,O784,IF(Q783=1,(O783-O784)*Q784+O784,IF(Q783=2,(O782-O783)*Q784+O783,IF(Q783=3,(O781-O782)*Q784+O782,O781))))</f>
        <v>2.5247382920110195</v>
      </c>
      <c r="R781" s="147">
        <f>(R$785-R$773)/3+R777</f>
        <v>15000</v>
      </c>
      <c r="S781" s="143">
        <f>(S$785-S$773)/3+S777</f>
        <v>2.0333333333333332</v>
      </c>
      <c r="T781" s="203">
        <f t="shared" si="122"/>
        <v>7377.0491803278692</v>
      </c>
      <c r="U781" s="16">
        <f>IF(U783=0,S784,IF(U783=1,(S783-S784)*U784+S784,IF(U783=2,(S782-S783)*U784+S783,IF(U783=3,(S781-S782)*U784+S782,S781))))</f>
        <v>2.2937487277612667</v>
      </c>
      <c r="V781" s="147">
        <f>(V$785-V$773)/3+V777</f>
        <v>14466.666666666668</v>
      </c>
      <c r="W781" s="143">
        <f>(W$785-W$773)/3+W777</f>
        <v>1.9833333333333334</v>
      </c>
      <c r="X781" s="193">
        <f t="shared" si="123"/>
        <v>7294.1176470588243</v>
      </c>
      <c r="Y781" s="16">
        <f>IF(Y783=0,W784,IF(Y783=1,(W783-W784)*Y784+W784,IF(Y783=2,(W782-W783)*Y784+W783,IF(Y783=3,(W781-W782)*Y784+W782,W781))))</f>
        <v>2.061030656860515</v>
      </c>
      <c r="Z781" s="147">
        <f>(Z$785-Z$773)/3+Z777</f>
        <v>14000</v>
      </c>
      <c r="AA781" s="143">
        <f>(AA$785-AA$773)/3+AA777</f>
        <v>1.8833333333333333</v>
      </c>
      <c r="AB781" s="207">
        <f t="shared" si="124"/>
        <v>7433.6283185840712</v>
      </c>
      <c r="AC781" s="67">
        <f>IF(AC783=0,AA784,IF(AC783=1,(AA783-AA784)*AC784+AA784,IF(AC783=2,(AA782-AA783)*AC784+AA783,IF(AC783=3,(AA781-AA782)*AC784+AA782,AA781))))</f>
        <v>1.8276082503355231</v>
      </c>
      <c r="AE781" s="23"/>
      <c r="AF781" s="23"/>
      <c r="AG781" s="23"/>
      <c r="AH781" s="23"/>
      <c r="AI781" s="23"/>
      <c r="AJ781" s="23"/>
      <c r="AK781" s="23"/>
      <c r="AL781" s="23"/>
    </row>
    <row r="782" spans="1:38" x14ac:dyDescent="0.25">
      <c r="A782" s="186"/>
      <c r="B782" s="252"/>
      <c r="C782" s="13">
        <f>C$1/(21-E$1)*(C$749-B781)</f>
        <v>9530.5785123966944</v>
      </c>
      <c r="D782" s="32">
        <f>(C782/P$1)^(1/1.3)*50+C$749+$C$2/2+$N$2/100*5</f>
        <v>47.571841956881485</v>
      </c>
      <c r="E782" s="28" t="s">
        <v>22</v>
      </c>
      <c r="F782" s="5">
        <v>14000</v>
      </c>
      <c r="G782" s="140">
        <f>(G$786-G$774)/3+G778</f>
        <v>2.9666666666666668</v>
      </c>
      <c r="H782" s="194">
        <f t="shared" si="125"/>
        <v>4719.1011235955057</v>
      </c>
      <c r="I782" s="76">
        <f>$C782/I781</f>
        <v>3011.0544260715646</v>
      </c>
      <c r="J782" s="57">
        <v>14000</v>
      </c>
      <c r="K782" s="140">
        <f>(K$786-K$774)/3+K778</f>
        <v>2.7</v>
      </c>
      <c r="L782" s="194">
        <f t="shared" si="120"/>
        <v>5185.1851851851852</v>
      </c>
      <c r="M782" s="76">
        <f>$C782/M781</f>
        <v>3479.5961972329305</v>
      </c>
      <c r="N782" s="57">
        <v>14000</v>
      </c>
      <c r="O782" s="140">
        <f>(O$786-O$774)/3+O778</f>
        <v>2.4333333333333336</v>
      </c>
      <c r="P782" s="194">
        <f t="shared" si="121"/>
        <v>5753.4246575342459</v>
      </c>
      <c r="Q782" s="76">
        <f>$C782/Q781</f>
        <v>3774.8777932960893</v>
      </c>
      <c r="R782" s="57">
        <v>14000</v>
      </c>
      <c r="S782" s="140">
        <f>(S$786-S$774)/3+S778</f>
        <v>2.1666666666666665</v>
      </c>
      <c r="T782" s="201">
        <f t="shared" si="122"/>
        <v>6461.5384615384619</v>
      </c>
      <c r="U782" s="76">
        <f>$C782/U781</f>
        <v>4155.0229094617016</v>
      </c>
      <c r="V782" s="57">
        <v>14000</v>
      </c>
      <c r="W782" s="140">
        <f>(W$786-W$774)/3+W778</f>
        <v>2.0499999999999998</v>
      </c>
      <c r="X782" s="201">
        <f t="shared" si="123"/>
        <v>6829.2682926829275</v>
      </c>
      <c r="Y782" s="76">
        <f>$C782/Y781</f>
        <v>4624.1808585779318</v>
      </c>
      <c r="Z782" s="57">
        <v>14000</v>
      </c>
      <c r="AA782" s="140">
        <f>(AA$786-AA$774)/3+AA778</f>
        <v>1.8833333333333333</v>
      </c>
      <c r="AB782" s="209">
        <f t="shared" si="124"/>
        <v>7433.6283185840712</v>
      </c>
      <c r="AC782" s="76">
        <f>$C782/AC781</f>
        <v>5214.7819482906225</v>
      </c>
      <c r="AL782" s="23"/>
    </row>
    <row r="783" spans="1:38" x14ac:dyDescent="0.25">
      <c r="A783" s="186"/>
      <c r="B783" s="252"/>
      <c r="C783" s="13"/>
      <c r="D783" s="39">
        <f>IF(AND(D782&lt;F$5,C782&lt;F784),C782/F784*100,IF(AND(D782&lt;J$5,C782&lt;J784),C782/(F784-((D782-F$5)/(J$5-F$5))*(F784-J784))*100,IF(AND(D782&lt;N$5,C782&lt;N784),C782/(J784-((D782-J$5)/(N$5-J$5))*(J784-N784))*100,IF(AND(D782&lt;R$5,C782&lt;R784),C782/(N784-((D782-N$5)/(R$5-N$5))*(N784-R784))*100,IF(AND(D782&lt;V$5,C786&lt;V784),C782/(R784-((D782-R$5)/(V$5-R$5))*(R784-V784))*100,100)))))</f>
        <v>100</v>
      </c>
      <c r="E783" s="28" t="s">
        <v>23</v>
      </c>
      <c r="F783" s="5">
        <v>11200</v>
      </c>
      <c r="G783" s="140">
        <f>(G$787-G$775)/3+G779</f>
        <v>3.1166666666666667</v>
      </c>
      <c r="H783" s="194">
        <f t="shared" si="125"/>
        <v>3593.5828877005347</v>
      </c>
      <c r="I783" s="190">
        <f>IF($C782&gt;F782,3,IF($C782&gt;F783,2,IF($C782&gt;F784,1,0)))</f>
        <v>1</v>
      </c>
      <c r="J783" s="57">
        <v>11200</v>
      </c>
      <c r="K783" s="140">
        <f>(K$787-K$775)/3+K779</f>
        <v>2.9000000000000004</v>
      </c>
      <c r="L783" s="194">
        <f t="shared" si="120"/>
        <v>3862.0689655172409</v>
      </c>
      <c r="M783" s="190">
        <f>IF($C782&gt;J782,3,IF($C782&gt;J783,2,IF($C782&gt;J784,1,0)))</f>
        <v>1</v>
      </c>
      <c r="N783" s="57">
        <v>11200</v>
      </c>
      <c r="O783" s="140">
        <f>(O$787-O$775)/3+O779</f>
        <v>2.6833333333333336</v>
      </c>
      <c r="P783" s="194">
        <f t="shared" si="121"/>
        <v>4173.9130434782601</v>
      </c>
      <c r="Q783" s="190">
        <f>IF($C782&gt;N782,3,IF($C782&gt;N783,2,IF($C782&gt;N784,1,0)))</f>
        <v>1</v>
      </c>
      <c r="R783" s="57">
        <v>11200</v>
      </c>
      <c r="S783" s="140">
        <f>(S$787-S$775)/3+S779</f>
        <v>2.4499999999999997</v>
      </c>
      <c r="T783" s="201">
        <f t="shared" si="122"/>
        <v>4571.4285714285716</v>
      </c>
      <c r="U783" s="190">
        <f>IF($C782&gt;R782,3,IF($C782&gt;R783,2,IF($C782&gt;R784,1,0)))</f>
        <v>1</v>
      </c>
      <c r="V783" s="57">
        <v>11200</v>
      </c>
      <c r="W783" s="140">
        <f>(W$787-W$775)/3+W779</f>
        <v>2.2333333333333329</v>
      </c>
      <c r="X783" s="201">
        <f t="shared" si="123"/>
        <v>5014.9253731343297</v>
      </c>
      <c r="Y783" s="190">
        <f>IF($C782&gt;V782,3,IF($C782&gt;V783,2,IF($C782&gt;V784,1,0)))</f>
        <v>1</v>
      </c>
      <c r="Z783" s="57">
        <v>11200</v>
      </c>
      <c r="AA783" s="140">
        <f>(AA$787-AA$775)/3+AA779</f>
        <v>2.0166666666666666</v>
      </c>
      <c r="AB783" s="209">
        <f t="shared" si="124"/>
        <v>5553.7190082644629</v>
      </c>
      <c r="AC783" s="189">
        <f>IF($C782&gt;Z782,3,IF($C782&gt;Z783,2,IF($C782&gt;Z784,1,0)))</f>
        <v>1</v>
      </c>
      <c r="AL783" s="23"/>
    </row>
    <row r="784" spans="1:38" ht="15.75" thickBot="1" x14ac:dyDescent="0.3">
      <c r="A784" s="186"/>
      <c r="B784" s="253"/>
      <c r="C784" s="35"/>
      <c r="D784" s="33">
        <f>C782/D781</f>
        <v>4383.7981881521282</v>
      </c>
      <c r="E784" s="29" t="s">
        <v>7</v>
      </c>
      <c r="F784" s="158">
        <f>(F$788-F$776)/3+F780</f>
        <v>5466.6666666666661</v>
      </c>
      <c r="G784" s="144">
        <f>(G$788-G$776)/3+G780</f>
        <v>3.2833333333333332</v>
      </c>
      <c r="H784" s="195">
        <f t="shared" si="125"/>
        <v>1664.9746192893399</v>
      </c>
      <c r="I784" s="191">
        <f>IF(I783=1,($C782-F784)/(F783-F784),IF(I783=2,($C782-F783)/(F782-F783),IF(I783=3,($C782-F782)/(F781-F782),0)))</f>
        <v>0.70882183355756301</v>
      </c>
      <c r="J784" s="148">
        <f>(J$788-J$776)/3+J780</f>
        <v>4633.3333333333339</v>
      </c>
      <c r="K784" s="144">
        <f>(K$788-K$776)/3+K780</f>
        <v>2.2666666666666666</v>
      </c>
      <c r="L784" s="195">
        <f t="shared" si="120"/>
        <v>2044.1176470588239</v>
      </c>
      <c r="M784" s="191">
        <f>IF(M783=1,($C782-J784)/(J783-J784),IF(M783=2,($C782-J783)/(J782-J783),IF(M783=3,($C782-J782)/(J781-J782),0)))</f>
        <v>0.74577337752233919</v>
      </c>
      <c r="N784" s="148">
        <f>(N$788-N$776)/3+N780</f>
        <v>4533.3333333333339</v>
      </c>
      <c r="O784" s="144">
        <f>(O$788-O$776)/3+O780</f>
        <v>2.0499999999999998</v>
      </c>
      <c r="P784" s="195">
        <f t="shared" si="121"/>
        <v>2211.3821138211388</v>
      </c>
      <c r="Q784" s="191">
        <f>IF(Q783=1,($C782-N784)/(N783-N784),IF(Q783=2,($C782-N783)/(N782-N783),IF(Q783=3,($C782-N782)/(N781-N782),0)))</f>
        <v>0.74958677685950414</v>
      </c>
      <c r="R784" s="148">
        <f>(R$788-R$776)/3+R780</f>
        <v>4433.3333333333339</v>
      </c>
      <c r="S784" s="144">
        <f>(S$788-S$776)/3+S780</f>
        <v>1.8166666666666669</v>
      </c>
      <c r="T784" s="204">
        <f t="shared" si="122"/>
        <v>2440.3669724770643</v>
      </c>
      <c r="U784" s="191">
        <f>IF(U783=1,($C782-R784)/(R783-R784),IF(U783=2,($C782-R783)/(R782-R783),IF(U783=3,($C782-R782)/(R781-R782),0)))</f>
        <v>0.75328746488621101</v>
      </c>
      <c r="V784" s="148">
        <f>(V$788-V$776)/3+V780</f>
        <v>3933.3333333333335</v>
      </c>
      <c r="W784" s="144">
        <f>(W$788-W$776)/3+W780</f>
        <v>1.4833333333333332</v>
      </c>
      <c r="X784" s="204">
        <f t="shared" si="123"/>
        <v>2651.6853932584272</v>
      </c>
      <c r="Y784" s="191">
        <f>IF(Y783=1,($C782-V784)/(V783-V784),IF(Y783=2,($C782-V783)/(V782-V783),IF(Y783=3,($C782-V782)/(V781-V782),0)))</f>
        <v>0.77026309803624238</v>
      </c>
      <c r="Z784" s="148">
        <f>(Z$788-Z$776)/3+Z780</f>
        <v>3400</v>
      </c>
      <c r="AA784" s="144">
        <f>(AA$788-AA$776)/3+AA780</f>
        <v>1.1333333333333333</v>
      </c>
      <c r="AB784" s="211">
        <f t="shared" si="124"/>
        <v>3000</v>
      </c>
      <c r="AC784" s="191">
        <f>IF(AC783=1,($C782-Z784)/(Z783-Z784),IF(AC783=2,($C782-Z783)/(Z782-Z783),IF(AC783=3,($C782-Z782)/(Z781-Z782),0)))</f>
        <v>0.78597160415342238</v>
      </c>
      <c r="AL784" s="23"/>
    </row>
    <row r="785" spans="1:38" x14ac:dyDescent="0.25">
      <c r="A785" s="186"/>
      <c r="B785" s="251">
        <v>-7</v>
      </c>
      <c r="C785" s="25"/>
      <c r="D785" s="31">
        <f>IF(D786&gt;V$5,(1-(D786-V$5)/(Z$5-V$5))*(Y785-AC785)+AC785,IF(D786&gt;R$5,(1-(D786-R$5)/(V$5-R$5))*(U785-Y785)+Y785,IF(D786&gt;N$5,(1-(D786-N$5)/(R$5-N$5))*(Q785-U785)+U785,IF(D786&gt;J$5,(1-(D786-J$5)/(N$5-J$5))*(M785-Q785)+Q785,IF(D786&gt;F$5,(1-(D786-F$5)/(J$5-F$5))*(I785-M785)+M785,I785)))))</f>
        <v>2.2315292338319992</v>
      </c>
      <c r="E785" s="27" t="s">
        <v>6</v>
      </c>
      <c r="F785" s="3">
        <v>16100</v>
      </c>
      <c r="G785" s="94">
        <v>2.7</v>
      </c>
      <c r="H785" s="193">
        <f t="shared" si="125"/>
        <v>5962.9629629629626</v>
      </c>
      <c r="I785" s="16">
        <f>IF(I787=0,G788,IF(I787=1,(G787-G788)*I788+G788,IF(I787=2,(G786-G787)*I788+G787,IF(I787=3,(G785-G786)*I788+G786,G785))))</f>
        <v>3.3796301314185069</v>
      </c>
      <c r="J785" s="56">
        <v>15900</v>
      </c>
      <c r="K785" s="4">
        <v>2.5</v>
      </c>
      <c r="L785" s="193">
        <f t="shared" si="120"/>
        <v>6360</v>
      </c>
      <c r="M785" s="16">
        <f>IF(M787=0,K788,IF(M787=1,(K787-K788)*M788+K788,IF(M787=2,(K786-K787)*M788+K787,IF(M787=3,(K785-K786)*M788+K786,K785))))</f>
        <v>2.7940771349862259</v>
      </c>
      <c r="N785" s="56">
        <v>15700</v>
      </c>
      <c r="O785" s="4">
        <v>2.2999999999999998</v>
      </c>
      <c r="P785" s="193">
        <f t="shared" si="121"/>
        <v>6826.0869565217399</v>
      </c>
      <c r="Q785" s="16">
        <f>IF(Q787=0,O788,IF(Q787=1,(O787-O788)*Q788+O788,IF(Q787=2,(O786-O787)*Q788+O787,IF(Q787=3,(O785-O786)*Q788+O786,O785))))</f>
        <v>2.5578053259871441</v>
      </c>
      <c r="R785" s="56">
        <v>15500</v>
      </c>
      <c r="S785" s="4">
        <v>2.1</v>
      </c>
      <c r="T785" s="203">
        <f t="shared" si="122"/>
        <v>7380.9523809523807</v>
      </c>
      <c r="U785" s="16">
        <f>IF(U787=0,S788,IF(U787=1,(S787-S788)*U788+S788,IF(U787=2,(S786-S787)*U788+S787,IF(U787=3,(S785-S786)*U788+S786,S785))))</f>
        <v>2.3215335169880627</v>
      </c>
      <c r="V785" s="56">
        <v>14700</v>
      </c>
      <c r="W785" s="4">
        <v>2.0499999999999998</v>
      </c>
      <c r="X785" s="203">
        <f t="shared" si="123"/>
        <v>7170.7317073170734</v>
      </c>
      <c r="Y785" s="16">
        <f>IF(Y787=0,W788,IF(Y787=1,(W787-W788)*Y788+W788,IF(Y787=2,(W786-W787)*Y788+W787,IF(Y787=3,(W785-W786)*Y788+W786,W785))))</f>
        <v>2.0919095258808174</v>
      </c>
      <c r="Z785" s="56">
        <v>14000</v>
      </c>
      <c r="AA785" s="4">
        <v>1.95</v>
      </c>
      <c r="AB785" s="207">
        <f t="shared" si="124"/>
        <v>7179.4871794871797</v>
      </c>
      <c r="AC785" s="67">
        <f>IF(AC787=0,AA788,IF(AC787=1,(AA787-AA788)*AC788+AA788,IF(AC787=2,(AA786-AA787)*AC788+AA787,IF(AC787=3,(AA785-AA786)*AC788+AA786,AA785))))</f>
        <v>1.868146107540047</v>
      </c>
      <c r="AE785" s="23"/>
      <c r="AF785" s="23"/>
      <c r="AG785" s="23"/>
      <c r="AH785" s="23"/>
      <c r="AI785" s="23"/>
      <c r="AJ785" s="23"/>
      <c r="AK785" s="23"/>
      <c r="AL785" s="23"/>
    </row>
    <row r="786" spans="1:38" x14ac:dyDescent="0.25">
      <c r="A786" s="186"/>
      <c r="B786" s="252"/>
      <c r="C786" s="13">
        <f>C$1/(21-E$1)*(C$749-B785)</f>
        <v>9223.1404958677685</v>
      </c>
      <c r="D786" s="32">
        <f>(C786/P$1)^(1/1.3)*50+C$749+$C$2/2+$N$2/100*5</f>
        <v>46.959818804691608</v>
      </c>
      <c r="E786" s="28" t="s">
        <v>22</v>
      </c>
      <c r="F786" s="5">
        <v>14000</v>
      </c>
      <c r="G786" s="91">
        <v>3.05</v>
      </c>
      <c r="H786" s="194">
        <f t="shared" si="125"/>
        <v>4590.1639344262294</v>
      </c>
      <c r="I786" s="76">
        <f>$C786/I785</f>
        <v>2729.0384264613622</v>
      </c>
      <c r="J786" s="57">
        <v>14000</v>
      </c>
      <c r="K786" s="6">
        <v>2.8</v>
      </c>
      <c r="L786" s="194">
        <f t="shared" si="120"/>
        <v>5000</v>
      </c>
      <c r="M786" s="76">
        <f>$C786/M785</f>
        <v>3300.9613014542765</v>
      </c>
      <c r="N786" s="57">
        <v>14000</v>
      </c>
      <c r="O786" s="6">
        <v>2.5499999999999998</v>
      </c>
      <c r="P786" s="194">
        <f t="shared" si="121"/>
        <v>5490.1960784313733</v>
      </c>
      <c r="Q786" s="76">
        <f>$C786/Q785</f>
        <v>3605.8805578990828</v>
      </c>
      <c r="R786" s="57">
        <v>14000</v>
      </c>
      <c r="S786" s="6">
        <v>2.2999999999999998</v>
      </c>
      <c r="T786" s="201">
        <f t="shared" si="122"/>
        <v>6086.9565217391309</v>
      </c>
      <c r="U786" s="76">
        <f>$C786/U785</f>
        <v>3972.8655340861892</v>
      </c>
      <c r="V786" s="57">
        <v>14000</v>
      </c>
      <c r="W786" s="6">
        <v>2.15</v>
      </c>
      <c r="X786" s="201">
        <f t="shared" si="123"/>
        <v>6511.6279069767443</v>
      </c>
      <c r="Y786" s="76">
        <f>$C786/Y785</f>
        <v>4408.9576445636585</v>
      </c>
      <c r="Z786" s="57">
        <v>14000</v>
      </c>
      <c r="AA786" s="6">
        <v>1.95</v>
      </c>
      <c r="AB786" s="209">
        <f t="shared" si="124"/>
        <v>7179.4871794871797</v>
      </c>
      <c r="AC786" s="76">
        <f>$C786/AC785</f>
        <v>4937.0552220953923</v>
      </c>
      <c r="AL786" s="23"/>
    </row>
    <row r="787" spans="1:38" x14ac:dyDescent="0.25">
      <c r="A787" s="186"/>
      <c r="B787" s="252"/>
      <c r="C787" s="13"/>
      <c r="D787" s="39">
        <f>IF(AND(D786&lt;F$5,C786&lt;F788),C786/F788*100,IF(AND(D786&lt;J$5,C786&lt;J788),C786/(F788-((D786-F$5)/(J$5-F$5))*(F788-J788))*100,IF(AND(D786&lt;N$5,C786&lt;N788),C786/(J788-((D786-J$5)/(N$5-J$5))*(J788-N788))*100,IF(AND(D786&lt;R$5,C786&lt;R788),C786/(N788-((D786-N$5)/(R$5-N$5))*(N788-R788))*100,IF(AND(D786&lt;V$5,C790&lt;V788),C786/(R788-((D786-R$5)/(V$5-R$5))*(R788-V788))*100,100)))))</f>
        <v>100</v>
      </c>
      <c r="E787" s="28" t="s">
        <v>23</v>
      </c>
      <c r="F787" s="5">
        <v>11200</v>
      </c>
      <c r="G787" s="91">
        <v>3.25</v>
      </c>
      <c r="H787" s="194">
        <f t="shared" si="125"/>
        <v>3446.1538461538462</v>
      </c>
      <c r="I787" s="192">
        <f>IF($C786&gt;F786,3,IF($C786&gt;F787,2,IF($C786&gt;F788,1,0)))</f>
        <v>1</v>
      </c>
      <c r="J787" s="57">
        <v>11200</v>
      </c>
      <c r="K787" s="6">
        <v>3</v>
      </c>
      <c r="L787" s="194">
        <f t="shared" si="120"/>
        <v>3733.3333333333335</v>
      </c>
      <c r="M787" s="192">
        <f>IF($C786&gt;J786,3,IF($C786&gt;J787,2,IF($C786&gt;J788,1,0)))</f>
        <v>1</v>
      </c>
      <c r="N787" s="57">
        <v>11200</v>
      </c>
      <c r="O787" s="6">
        <v>2.75</v>
      </c>
      <c r="P787" s="194">
        <f t="shared" si="121"/>
        <v>4072.7272727272725</v>
      </c>
      <c r="Q787" s="192">
        <f>IF($C786&gt;N786,3,IF($C786&gt;N787,2,IF($C786&gt;N788,1,0)))</f>
        <v>1</v>
      </c>
      <c r="R787" s="57">
        <v>11200</v>
      </c>
      <c r="S787" s="6">
        <v>2.5</v>
      </c>
      <c r="T787" s="201">
        <f t="shared" si="122"/>
        <v>4480</v>
      </c>
      <c r="U787" s="192">
        <f>IF($C786&gt;R786,3,IF($C786&gt;R787,2,IF($C786&gt;R788,1,0)))</f>
        <v>1</v>
      </c>
      <c r="V787" s="57">
        <v>11200</v>
      </c>
      <c r="W787" s="6">
        <v>2.2999999999999998</v>
      </c>
      <c r="X787" s="201">
        <f t="shared" si="123"/>
        <v>4869.5652173913049</v>
      </c>
      <c r="Y787" s="192">
        <f>IF($C786&gt;V786,3,IF($C786&gt;V787,2,IF($C786&gt;V788,1,0)))</f>
        <v>1</v>
      </c>
      <c r="Z787" s="57">
        <v>11200</v>
      </c>
      <c r="AA787" s="6">
        <v>2.1</v>
      </c>
      <c r="AB787" s="209">
        <f t="shared" si="124"/>
        <v>5333.333333333333</v>
      </c>
      <c r="AC787" s="189">
        <f>IF($C786&gt;Z786,3,IF($C786&gt;Z787,2,IF($C786&gt;Z788,1,0)))</f>
        <v>1</v>
      </c>
      <c r="AL787" s="23"/>
    </row>
    <row r="788" spans="1:38" ht="15.75" thickBot="1" x14ac:dyDescent="0.3">
      <c r="A788" s="186"/>
      <c r="B788" s="253"/>
      <c r="C788" s="14"/>
      <c r="D788" s="33">
        <f>C786/D785</f>
        <v>4133.1031456082337</v>
      </c>
      <c r="E788" s="29" t="s">
        <v>7</v>
      </c>
      <c r="F788" s="7">
        <v>5100</v>
      </c>
      <c r="G788" s="93">
        <v>3.65</v>
      </c>
      <c r="H788" s="195">
        <f t="shared" si="125"/>
        <v>1397.2602739726028</v>
      </c>
      <c r="I788" s="191">
        <f>IF(I787=1,($C786-F788)/(F787-F788),IF(I787=2,($C786-F787)/(F786-F787),IF(I787=3,($C786-F786)/(F785-F786),0)))</f>
        <v>0.67592467145373258</v>
      </c>
      <c r="J788" s="58">
        <v>4000</v>
      </c>
      <c r="K788" s="8">
        <v>2.25</v>
      </c>
      <c r="L788" s="195">
        <f t="shared" si="120"/>
        <v>1777.7777777777778</v>
      </c>
      <c r="M788" s="191">
        <f>IF(M787=1,($C786-J788)/(J787-J788),IF(M787=2,($C786-J787)/(J786-J787),IF(M787=3,($C786-J786)/(J785-J786),0)))</f>
        <v>0.72543617998163457</v>
      </c>
      <c r="N788" s="58">
        <v>4000</v>
      </c>
      <c r="O788" s="8">
        <v>2.0499999999999998</v>
      </c>
      <c r="P788" s="195">
        <f t="shared" si="121"/>
        <v>1951.2195121951222</v>
      </c>
      <c r="Q788" s="191">
        <f>IF(Q787=1,($C786-N788)/(N787-N788),IF(Q787=2,($C786-N787)/(N786-N787),IF(Q787=3,($C786-N786)/(N785-N786),0)))</f>
        <v>0.72543617998163457</v>
      </c>
      <c r="R788" s="58">
        <v>4000</v>
      </c>
      <c r="S788" s="8">
        <v>1.85</v>
      </c>
      <c r="T788" s="204">
        <f t="shared" si="122"/>
        <v>2162.1621621621621</v>
      </c>
      <c r="U788" s="191">
        <f>IF(U787=1,($C786-R788)/(R787-R788),IF(U787=2,($C786-R787)/(R786-R787),IF(U787=3,($C786-R786)/(R785-R786),0)))</f>
        <v>0.72543617998163457</v>
      </c>
      <c r="V788" s="58">
        <v>3600</v>
      </c>
      <c r="W788" s="8">
        <v>1.5</v>
      </c>
      <c r="X788" s="195">
        <f t="shared" si="123"/>
        <v>2400</v>
      </c>
      <c r="Y788" s="191">
        <f>IF(Y787=1,($C786-V788)/(V787-V788),IF(Y787=2,($C786-V787)/(V786-V787),IF(Y787=3,($C786-V786)/(V785-V786),0)))</f>
        <v>0.73988690735102214</v>
      </c>
      <c r="Z788" s="58">
        <v>3100</v>
      </c>
      <c r="AA788" s="8">
        <v>1.1499999999999999</v>
      </c>
      <c r="AB788" s="211">
        <f t="shared" si="124"/>
        <v>2695.6521739130435</v>
      </c>
      <c r="AC788" s="191">
        <f>IF(AC787=1,($C786-Z788)/(Z787-Z788),IF(AC787=2,($C786-Z787)/(Z786-Z787),IF(AC787=3,($C786-Z786)/(Z785-Z786),0)))</f>
        <v>0.75594327109478621</v>
      </c>
      <c r="AL788" s="23"/>
    </row>
    <row r="789" spans="1:38" x14ac:dyDescent="0.25">
      <c r="A789" s="186"/>
      <c r="B789" s="251">
        <v>-6</v>
      </c>
      <c r="C789" s="34"/>
      <c r="D789" s="31">
        <f>IF(D790&gt;V$5,(1-(D790-V$5)/(Z$5-V$5))*(Y789-AC789)+AC789,IF(D790&gt;R$5,(1-(D790-R$5)/(V$5-R$5))*(U789-Y789)+Y789,IF(D790&gt;N$5,(1-(D790-N$5)/(R$5-N$5))*(Q789-U789)+U789,IF(D790&gt;J$5,(1-(D790-J$5)/(N$5-J$5))*(M789-Q789)+Q789,IF(D790&gt;F$5,(1-(D790-F$5)/(J$5-F$5))*(I789-M789)+M789,I789)))))</f>
        <v>2.2836001866207303</v>
      </c>
      <c r="E789" s="27" t="s">
        <v>6</v>
      </c>
      <c r="F789" s="95">
        <f>(F$821-F$785)/9+F785</f>
        <v>16144.444444444445</v>
      </c>
      <c r="G789" s="143">
        <f>(G$821-G$785)/9+G785</f>
        <v>2.7611111111111111</v>
      </c>
      <c r="H789" s="193">
        <f t="shared" si="125"/>
        <v>5847.082494969819</v>
      </c>
      <c r="I789" s="16">
        <f>IF(I791=0,G792,IF(I791=1,(G791-G792)*I792+G792,IF(I791=2,(G790-G791)*I792+G791,IF(I791=3,(G789-G790)*I792+G790,G789))))</f>
        <v>3.4519098066223735</v>
      </c>
      <c r="J789" s="147">
        <f>(J$821-J$785)/9+J785</f>
        <v>15944.444444444445</v>
      </c>
      <c r="K789" s="143">
        <f>(K$821-K$785)/9+K785</f>
        <v>2.5555555555555554</v>
      </c>
      <c r="L789" s="193">
        <f t="shared" si="120"/>
        <v>6239.1304347826099</v>
      </c>
      <c r="M789" s="16">
        <f>IF(M791=0,K792,IF(M791=1,(K791-K792)*M792+K792,IF(M791=2,(K790-K791)*M792+K791,IF(M791=3,(K789-K790)*M792+K790,K789))))</f>
        <v>2.8382480434428485</v>
      </c>
      <c r="N789" s="147">
        <f>(N$821-N$785)/9+N785</f>
        <v>15733.333333333334</v>
      </c>
      <c r="O789" s="143">
        <f>(O$821-O$785)/9+O785</f>
        <v>2.3499999999999996</v>
      </c>
      <c r="P789" s="193">
        <f t="shared" si="121"/>
        <v>6695.0354609929091</v>
      </c>
      <c r="Q789" s="16">
        <f>IF(Q791=0,O792,IF(Q791=1,(O791-O792)*Q792+O792,IF(Q791=2,(O790-O791)*Q792+O791,IF(Q791=3,(O789-O790)*Q792+O790,O789))))</f>
        <v>2.5930984071318774</v>
      </c>
      <c r="R789" s="147">
        <f>(R$821-R$785)/9+R785</f>
        <v>15533.333333333334</v>
      </c>
      <c r="S789" s="143">
        <f>(S$821-S$785)/9+S785</f>
        <v>2.1444444444444444</v>
      </c>
      <c r="T789" s="203">
        <f t="shared" si="122"/>
        <v>7243.5233160621765</v>
      </c>
      <c r="U789" s="16">
        <f>IF(U791=0,S792,IF(U791=1,(S791-S792)*U792+S792,IF(U791=2,(S790-S791)*U792+S791,IF(U791=3,(S789-S790)*U792+S790,S789))))</f>
        <v>2.3464248451301644</v>
      </c>
      <c r="V789" s="147">
        <f>(V$821-V$785)/9+V785</f>
        <v>14744.444444444445</v>
      </c>
      <c r="W789" s="143">
        <f>(W$821-W$785)/9+W785</f>
        <v>2.0944444444444441</v>
      </c>
      <c r="X789" s="193">
        <f t="shared" si="123"/>
        <v>7039.7877984084898</v>
      </c>
      <c r="Y789" s="16">
        <f>IF(Y791=0,W792,IF(Y791=1,(W791-W792)*Y792+W792,IF(Y791=2,(W790-W791)*Y792+W791,IF(Y791=3,(W789-W790)*Y792+W790,W789))))</f>
        <v>2.1125400820396161</v>
      </c>
      <c r="Z789" s="147">
        <f>(Z$821-Z$785)/9+Z785</f>
        <v>14033.333333333334</v>
      </c>
      <c r="AA789" s="143">
        <f>(AA$821-AA$785)/9+AA785</f>
        <v>1.9944444444444445</v>
      </c>
      <c r="AB789" s="207">
        <f t="shared" si="124"/>
        <v>7036.2116991643452</v>
      </c>
      <c r="AC789" s="67">
        <f>IF(AC791=0,AA792,IF(AC791=1,(AA791-AA792)*AC792+AA792,IF(AC791=2,(AA790-AA791)*AC792+AA791,IF(AC791=3,(AA789-AA790)*AC792+AA790,AA789))))</f>
        <v>1.8801516665153026</v>
      </c>
      <c r="AE789" s="23"/>
      <c r="AF789" s="23"/>
      <c r="AG789" s="23"/>
      <c r="AH789" s="23"/>
      <c r="AI789" s="23"/>
      <c r="AJ789" s="23"/>
      <c r="AK789" s="23"/>
      <c r="AL789" s="23"/>
    </row>
    <row r="790" spans="1:38" x14ac:dyDescent="0.25">
      <c r="A790" s="186"/>
      <c r="B790" s="252"/>
      <c r="C790" s="13">
        <f>C$1/(21-E$1)*(C$749-B789)</f>
        <v>8915.7024793388427</v>
      </c>
      <c r="D790" s="32">
        <f>(C790/P$1)^(1/1.3)*50+C$749+$C$2/2+$N$2/100*5</f>
        <v>46.343068647980104</v>
      </c>
      <c r="E790" s="28" t="s">
        <v>22</v>
      </c>
      <c r="F790" s="5">
        <v>14000</v>
      </c>
      <c r="G790" s="140">
        <f>(G$822-G$786)/9+G786</f>
        <v>3.0888888888888886</v>
      </c>
      <c r="H790" s="194">
        <f t="shared" si="125"/>
        <v>4532.3741007194249</v>
      </c>
      <c r="I790" s="76">
        <f>$C790/I789</f>
        <v>2582.8318173998537</v>
      </c>
      <c r="J790" s="57">
        <v>14000</v>
      </c>
      <c r="K790" s="140">
        <f>(K$822-K$786)/9+K786</f>
        <v>2.8388888888888886</v>
      </c>
      <c r="L790" s="194">
        <f t="shared" si="120"/>
        <v>4931.5068493150693</v>
      </c>
      <c r="M790" s="76">
        <f>$C790/M789</f>
        <v>3141.2696645512092</v>
      </c>
      <c r="N790" s="57">
        <v>14000</v>
      </c>
      <c r="O790" s="140">
        <f>(O$822-O$786)/9+O786</f>
        <v>2.5888888888888886</v>
      </c>
      <c r="P790" s="194">
        <f t="shared" si="121"/>
        <v>5407.7253218884125</v>
      </c>
      <c r="Q790" s="76">
        <f>$C790/Q789</f>
        <v>3438.2430126129093</v>
      </c>
      <c r="R790" s="57">
        <v>14000</v>
      </c>
      <c r="S790" s="140">
        <f>(S$822-S$786)/9+S786</f>
        <v>2.3388888888888886</v>
      </c>
      <c r="T790" s="201">
        <f t="shared" si="122"/>
        <v>5985.7482185273166</v>
      </c>
      <c r="U790" s="76">
        <f>$C790/U789</f>
        <v>3799.6965885537484</v>
      </c>
      <c r="V790" s="57">
        <v>14000</v>
      </c>
      <c r="W790" s="140">
        <f>(W$822-W$786)/9+W786</f>
        <v>2.1944444444444442</v>
      </c>
      <c r="X790" s="201">
        <f t="shared" si="123"/>
        <v>6379.7468354430384</v>
      </c>
      <c r="Y790" s="76">
        <f>$C790/Y789</f>
        <v>4220.3708015475413</v>
      </c>
      <c r="Z790" s="57">
        <v>14000</v>
      </c>
      <c r="AA790" s="140">
        <f>(AA$822-AA$786)/9+AA786</f>
        <v>2</v>
      </c>
      <c r="AB790" s="209">
        <f t="shared" si="124"/>
        <v>7000</v>
      </c>
      <c r="AC790" s="76">
        <f>$C790/AC789</f>
        <v>4742.0123802370272</v>
      </c>
      <c r="AL790" s="23"/>
    </row>
    <row r="791" spans="1:38" x14ac:dyDescent="0.25">
      <c r="A791" s="186"/>
      <c r="B791" s="252"/>
      <c r="C791" s="13"/>
      <c r="D791" s="39">
        <f>IF(AND(D790&lt;F$5,C790&lt;F792),C790/F792*100,IF(AND(D790&lt;J$5,C790&lt;J792),C790/(F792-((D790-F$5)/(J$5-F$5))*(F792-J792))*100,IF(AND(D790&lt;N$5,C790&lt;N792),C790/(J792-((D790-J$5)/(N$5-J$5))*(J792-N792))*100,IF(AND(D790&lt;R$5,C790&lt;R792),C790/(N792-((D790-N$5)/(R$5-N$5))*(N792-R792))*100,IF(AND(D790&lt;V$5,C794&lt;V792),C790/(R792-((D790-R$5)/(V$5-R$5))*(R792-V792))*100,100)))))</f>
        <v>100</v>
      </c>
      <c r="E791" s="28" t="s">
        <v>23</v>
      </c>
      <c r="F791" s="5">
        <v>11200</v>
      </c>
      <c r="G791" s="140">
        <f>(G$823-G$787)/9+G787</f>
        <v>3.2944444444444443</v>
      </c>
      <c r="H791" s="194">
        <f t="shared" si="125"/>
        <v>3399.6627318718383</v>
      </c>
      <c r="I791" s="190">
        <f>IF($C790&gt;F790,3,IF($C790&gt;F791,2,IF($C790&gt;F792,1,0)))</f>
        <v>1</v>
      </c>
      <c r="J791" s="57">
        <v>11200</v>
      </c>
      <c r="K791" s="140">
        <f>(K$823-K$787)/9+K787</f>
        <v>3.0444444444444443</v>
      </c>
      <c r="L791" s="194">
        <f t="shared" si="120"/>
        <v>3678.8321167883214</v>
      </c>
      <c r="M791" s="190">
        <f>IF($C790&gt;J790,3,IF($C790&gt;J791,2,IF($C790&gt;J792,1,0)))</f>
        <v>1</v>
      </c>
      <c r="N791" s="57">
        <v>11200</v>
      </c>
      <c r="O791" s="140">
        <f>(O$823-O$787)/9+O787</f>
        <v>2.7944444444444443</v>
      </c>
      <c r="P791" s="194">
        <f t="shared" si="121"/>
        <v>4007.9522862823064</v>
      </c>
      <c r="Q791" s="190">
        <f>IF($C790&gt;N790,3,IF($C790&gt;N791,2,IF($C790&gt;N792,1,0)))</f>
        <v>1</v>
      </c>
      <c r="R791" s="57">
        <v>11200</v>
      </c>
      <c r="S791" s="140">
        <f>(S$823-S$787)/9+S787</f>
        <v>2.5444444444444443</v>
      </c>
      <c r="T791" s="201">
        <f t="shared" si="122"/>
        <v>4401.7467248908297</v>
      </c>
      <c r="U791" s="190">
        <f>IF($C790&gt;R790,3,IF($C790&gt;R791,2,IF($C790&gt;R792,1,0)))</f>
        <v>1</v>
      </c>
      <c r="V791" s="57">
        <v>11200</v>
      </c>
      <c r="W791" s="140">
        <f>(W$823-W$787)/9+W787</f>
        <v>2.3499999999999996</v>
      </c>
      <c r="X791" s="201">
        <f t="shared" si="123"/>
        <v>4765.9574468085111</v>
      </c>
      <c r="Y791" s="190">
        <f>IF($C790&gt;V790,3,IF($C790&gt;V791,2,IF($C790&gt;V792,1,0)))</f>
        <v>1</v>
      </c>
      <c r="Z791" s="57">
        <v>11200</v>
      </c>
      <c r="AA791" s="140">
        <f>(AA$823-AA$787)/9+AA787</f>
        <v>2.15</v>
      </c>
      <c r="AB791" s="209">
        <f t="shared" si="124"/>
        <v>5209.302325581396</v>
      </c>
      <c r="AC791" s="189">
        <f>IF($C790&gt;Z790,3,IF($C790&gt;Z791,2,IF($C790&gt;Z792,1,0)))</f>
        <v>1</v>
      </c>
      <c r="AL791" s="23"/>
    </row>
    <row r="792" spans="1:38" ht="15.75" thickBot="1" x14ac:dyDescent="0.3">
      <c r="A792" s="186"/>
      <c r="B792" s="253"/>
      <c r="C792" s="35"/>
      <c r="D792" s="33">
        <f>C790/D789</f>
        <v>3904.2309295535188</v>
      </c>
      <c r="E792" s="29" t="s">
        <v>7</v>
      </c>
      <c r="F792" s="158">
        <f>(F$824-F$788)/9+F788</f>
        <v>5155.5555555555557</v>
      </c>
      <c r="G792" s="144">
        <f>(G$824-G$788)/9+G788</f>
        <v>3.7111111111111112</v>
      </c>
      <c r="H792" s="195">
        <f t="shared" si="125"/>
        <v>1389.2215568862275</v>
      </c>
      <c r="I792" s="191">
        <f>IF(I791=1,($C790-F792)/(F791-F792),IF(I791=2,($C790-F791)/(F790-F791),IF(I791=3,($C790-F790)/(F789-F790),0)))</f>
        <v>0.62208313077297028</v>
      </c>
      <c r="J792" s="148">
        <f>(J$824-J$788)/9+J788</f>
        <v>4122.2222222222226</v>
      </c>
      <c r="K792" s="144">
        <f>(K$824-K$788)/9+K788</f>
        <v>2.4055555555555554</v>
      </c>
      <c r="L792" s="195">
        <f t="shared" si="120"/>
        <v>1713.6258660508086</v>
      </c>
      <c r="M792" s="191">
        <f>IF(M791=1,($C790-J792)/(J791-J792),IF(M791=2,($C790-J791)/(J790-J791),IF(M791=3,($C790-J790)/(J789-J790),0)))</f>
        <v>0.67725780712793693</v>
      </c>
      <c r="N792" s="148">
        <f>(N$824-N$788)/9+N788</f>
        <v>4077.7777777777778</v>
      </c>
      <c r="O792" s="144">
        <f>(O$824-O$788)/9+O788</f>
        <v>2.1666666666666665</v>
      </c>
      <c r="P792" s="195">
        <f t="shared" si="121"/>
        <v>1882.0512820512822</v>
      </c>
      <c r="Q792" s="191">
        <f>IF(Q791=1,($C790-N792)/(N791-N792),IF(Q791=2,($C790-N791)/(N790-N791),IF(Q791=3,($C790-N790)/(N789-N790),0)))</f>
        <v>0.67927179897113243</v>
      </c>
      <c r="R792" s="148">
        <f>(R$824-R$788)/9+R788</f>
        <v>4022.2222222222222</v>
      </c>
      <c r="S792" s="144">
        <f>(S$824-S$788)/9+S788</f>
        <v>1.9222222222222223</v>
      </c>
      <c r="T792" s="204">
        <f t="shared" si="122"/>
        <v>2092.4855491329481</v>
      </c>
      <c r="U792" s="191">
        <f>IF(U791=1,($C790-R792)/(R791-R792),IF(U791=2,($C790-R791)/(R790-R791),IF(U791=3,($C790-R790)/(R789-R790),0)))</f>
        <v>0.68175421538776448</v>
      </c>
      <c r="V792" s="148">
        <f>(V$824-V$788)/9+V788</f>
        <v>3611.1111111111113</v>
      </c>
      <c r="W792" s="144">
        <f>(W$824-W$788)/9+W788</f>
        <v>1.5611111111111111</v>
      </c>
      <c r="X792" s="204">
        <f t="shared" si="123"/>
        <v>2313.1672597864772</v>
      </c>
      <c r="Y792" s="191">
        <f>IF(Y791=1,($C790-V792)/(V791-V792),IF(Y791=2,($C790-V791)/(V790-V791),IF(Y791=3,($C790-V790)/(V789-V790),0)))</f>
        <v>0.69899447019106276</v>
      </c>
      <c r="Z792" s="148">
        <f>(Z$824-Z$788)/9+Z788</f>
        <v>3111.1111111111113</v>
      </c>
      <c r="AA792" s="144">
        <f>(AA$824-AA$788)/9+AA788</f>
        <v>1.1944444444444444</v>
      </c>
      <c r="AB792" s="211">
        <f t="shared" si="124"/>
        <v>2604.651162790698</v>
      </c>
      <c r="AC792" s="191">
        <f>IF(AC791=1,($C790-Z792)/(Z791-Z792),IF(AC791=2,($C790-Z791)/(Z790-Z791),IF(AC791=3,($C790-Z790)/(Z789-Z790),0)))</f>
        <v>0.71760058123694481</v>
      </c>
      <c r="AL792" s="23"/>
    </row>
    <row r="793" spans="1:38" x14ac:dyDescent="0.25">
      <c r="A793" s="186"/>
      <c r="B793" s="251">
        <v>-5</v>
      </c>
      <c r="C793" s="25"/>
      <c r="D793" s="31">
        <f>IF(D794&gt;V$5,(1-(D794-V$5)/(Z$5-V$5))*(Y793-AC793)+AC793,IF(D794&gt;R$5,(1-(D794-R$5)/(V$5-R$5))*(U793-Y793)+Y793,IF(D794&gt;N$5,(1-(D794-N$5)/(R$5-N$5))*(Q793-U793)+U793,IF(D794&gt;J$5,(1-(D794-J$5)/(N$5-J$5))*(M793-Q793)+Q793,IF(D794&gt;F$5,(1-(D794-F$5)/(J$5-F$5))*(I793-M793)+M793,I793)))))</f>
        <v>2.3390132960632091</v>
      </c>
      <c r="E793" s="27" t="s">
        <v>6</v>
      </c>
      <c r="F793" s="95">
        <f>(F$821-F$785)/9+F789</f>
        <v>16188.888888888891</v>
      </c>
      <c r="G793" s="143">
        <f>(G$821-G$785)/9+G789</f>
        <v>2.822222222222222</v>
      </c>
      <c r="H793" s="193">
        <f t="shared" si="125"/>
        <v>5736.2204724409457</v>
      </c>
      <c r="I793" s="16">
        <f>IF(I795=0,G796,IF(I795=1,(G795-G796)*I796+G796,IF(I795=2,(G794-G795)*I796+G795,IF(I795=3,(G793-G794)*I796+G794,G793))))</f>
        <v>3.5264170631939229</v>
      </c>
      <c r="J793" s="147">
        <f>(J$821-J$785)/9+J789</f>
        <v>15988.888888888891</v>
      </c>
      <c r="K793" s="143">
        <f>(K$821-K$785)/9+K789</f>
        <v>2.6111111111111107</v>
      </c>
      <c r="L793" s="193">
        <f t="shared" si="120"/>
        <v>6123.4042553191503</v>
      </c>
      <c r="M793" s="16">
        <f>IF(M795=0,K796,IF(M795=1,(K795-K796)*M796+K796,IF(M795=2,(K794-K795)*M796+K795,IF(M795=3,(K793-K794)*M796+K794,K793))))</f>
        <v>2.8922316396612064</v>
      </c>
      <c r="N793" s="147">
        <f>(N$821-N$785)/9+N789</f>
        <v>15766.666666666668</v>
      </c>
      <c r="O793" s="143">
        <f>(O$821-O$785)/9+O789</f>
        <v>2.3999999999999995</v>
      </c>
      <c r="P793" s="193">
        <f t="shared" si="121"/>
        <v>6569.4444444444462</v>
      </c>
      <c r="Q793" s="16">
        <f>IF(Q795=0,O796,IF(Q795=1,(O795-O796)*Q796+O796,IF(Q795=2,(O794-O795)*Q796+O795,IF(Q795=3,(O793-O794)*Q796+O794,O793))))</f>
        <v>2.6344933417918788</v>
      </c>
      <c r="R793" s="147">
        <f>(R$821-R$785)/9+R789</f>
        <v>15566.666666666668</v>
      </c>
      <c r="S793" s="143">
        <f>(S$821-S$785)/9+S789</f>
        <v>2.1888888888888887</v>
      </c>
      <c r="T793" s="203">
        <f t="shared" si="122"/>
        <v>7111.6751269035549</v>
      </c>
      <c r="U793" s="16">
        <f>IF(U795=0,S796,IF(U795=1,(S795-S796)*U796+S796,IF(U795=2,(S794-S795)*U796+S795,IF(U795=3,(S793-S794)*U796+S794,S793))))</f>
        <v>2.3735816664670417</v>
      </c>
      <c r="V793" s="147">
        <f>(V$821-V$785)/9+V789</f>
        <v>14788.888888888891</v>
      </c>
      <c r="W793" s="143">
        <f>(W$821-W$785)/9+W789</f>
        <v>2.1388888888888884</v>
      </c>
      <c r="X793" s="203">
        <f t="shared" si="123"/>
        <v>6914.2857142857165</v>
      </c>
      <c r="Y793" s="16">
        <f>IF(Y795=0,W796,IF(Y795=1,(W795-W796)*Y796+W796,IF(Y795=2,(W794-W795)*Y796+W795,IF(Y795=3,(W793-W794)*Y796+W794,W793))))</f>
        <v>2.1339860885582023</v>
      </c>
      <c r="Z793" s="147">
        <f>(Z$821-Z$785)/9+Z789</f>
        <v>14066.666666666668</v>
      </c>
      <c r="AA793" s="143">
        <f>(AA$821-AA$785)/9+AA789</f>
        <v>2.0388888888888888</v>
      </c>
      <c r="AB793" s="207">
        <f t="shared" si="124"/>
        <v>6899.1825613079027</v>
      </c>
      <c r="AC793" s="67">
        <f>IF(AC795=0,AA796,IF(AC795=1,(AA795-AA796)*AC796+AA796,IF(AC795=2,(AA794-AA795)*AC796+AA795,IF(AC795=3,(AA793-AA794)*AC796+AA794,AA793))))</f>
        <v>1.8916298157263518</v>
      </c>
      <c r="AE793" s="23"/>
      <c r="AF793" s="23"/>
      <c r="AG793" s="23"/>
      <c r="AH793" s="23"/>
      <c r="AI793" s="23"/>
      <c r="AJ793" s="23"/>
      <c r="AK793" s="23"/>
      <c r="AL793" s="23"/>
    </row>
    <row r="794" spans="1:38" x14ac:dyDescent="0.25">
      <c r="A794" s="186"/>
      <c r="B794" s="252"/>
      <c r="C794" s="13">
        <f>C$1/(21-E$1)*(C$749-B793)</f>
        <v>8608.2644628099169</v>
      </c>
      <c r="D794" s="32">
        <f>(C794/P$1)^(1/1.3)*50+C$749+$C$2/2+$N$2/100*5</f>
        <v>45.721389991951042</v>
      </c>
      <c r="E794" s="28" t="s">
        <v>22</v>
      </c>
      <c r="F794" s="5">
        <v>14000</v>
      </c>
      <c r="G794" s="140">
        <f>(G$822-G$786)/9+G790</f>
        <v>3.1277777777777773</v>
      </c>
      <c r="H794" s="194">
        <f t="shared" si="125"/>
        <v>4476.0213143872124</v>
      </c>
      <c r="I794" s="76">
        <f>$C794/I793</f>
        <v>2441.0795174105974</v>
      </c>
      <c r="J794" s="57">
        <v>14000</v>
      </c>
      <c r="K794" s="140">
        <f>(K$822-K$786)/9+K790</f>
        <v>2.8777777777777773</v>
      </c>
      <c r="L794" s="194">
        <f t="shared" si="120"/>
        <v>4864.8648648648659</v>
      </c>
      <c r="M794" s="76">
        <f>$C794/M793</f>
        <v>2976.3399116324867</v>
      </c>
      <c r="N794" s="57">
        <v>14000</v>
      </c>
      <c r="O794" s="140">
        <f>(O$822-O$786)/9+O790</f>
        <v>2.6277777777777773</v>
      </c>
      <c r="P794" s="194">
        <f t="shared" si="121"/>
        <v>5327.6955602537009</v>
      </c>
      <c r="Q794" s="76">
        <f>$C794/Q793</f>
        <v>3267.5218138736741</v>
      </c>
      <c r="R794" s="57">
        <v>14000</v>
      </c>
      <c r="S794" s="140">
        <f>(S$822-S$786)/9+S790</f>
        <v>2.3777777777777773</v>
      </c>
      <c r="T794" s="201">
        <f t="shared" si="122"/>
        <v>5887.8504672897207</v>
      </c>
      <c r="U794" s="76">
        <f>$C794/U793</f>
        <v>3626.698244439548</v>
      </c>
      <c r="V794" s="57">
        <v>14000</v>
      </c>
      <c r="W794" s="140">
        <f>(W$822-W$786)/9+W790</f>
        <v>2.2388888888888885</v>
      </c>
      <c r="X794" s="201">
        <f t="shared" si="123"/>
        <v>6253.101736972706</v>
      </c>
      <c r="Y794" s="76">
        <f>$C794/Y793</f>
        <v>4033.88968136431</v>
      </c>
      <c r="Z794" s="57">
        <v>14000</v>
      </c>
      <c r="AA794" s="140">
        <f>(AA$822-AA$786)/9+AA790</f>
        <v>2.0499999999999998</v>
      </c>
      <c r="AB794" s="209">
        <f t="shared" si="124"/>
        <v>6829.2682926829275</v>
      </c>
      <c r="AC794" s="76">
        <f>$C794/AC793</f>
        <v>4550.7130365803087</v>
      </c>
      <c r="AL794" s="23"/>
    </row>
    <row r="795" spans="1:38" x14ac:dyDescent="0.25">
      <c r="A795" s="186"/>
      <c r="B795" s="252"/>
      <c r="C795" s="13"/>
      <c r="D795" s="39">
        <f>IF(AND(D794&lt;F$5,C794&lt;F796),C794/F796*100,IF(AND(D794&lt;J$5,C794&lt;J796),C794/(F796-((D794-F$5)/(J$5-F$5))*(F796-J796))*100,IF(AND(D794&lt;N$5,C794&lt;N796),C794/(J796-((D794-J$5)/(N$5-J$5))*(J796-N796))*100,IF(AND(D794&lt;R$5,C794&lt;R796),C794/(N796-((D794-N$5)/(R$5-N$5))*(N796-R796))*100,IF(AND(D794&lt;V$5,C798&lt;V796),C794/(R796-((D794-R$5)/(V$5-R$5))*(R796-V796))*100,100)))))</f>
        <v>100</v>
      </c>
      <c r="E795" s="28" t="s">
        <v>23</v>
      </c>
      <c r="F795" s="5">
        <v>11200</v>
      </c>
      <c r="G795" s="140">
        <f>(G$823-G$787)/9+G791</f>
        <v>3.3388888888888886</v>
      </c>
      <c r="H795" s="194">
        <f t="shared" si="125"/>
        <v>3354.409317803661</v>
      </c>
      <c r="I795" s="190">
        <f>IF($C794&gt;F794,3,IF($C794&gt;F795,2,IF($C794&gt;F796,1,0)))</f>
        <v>1</v>
      </c>
      <c r="J795" s="57">
        <v>11200</v>
      </c>
      <c r="K795" s="140">
        <f>(K$823-K$787)/9+K791</f>
        <v>3.0888888888888886</v>
      </c>
      <c r="L795" s="194">
        <f t="shared" si="120"/>
        <v>3625.8992805755402</v>
      </c>
      <c r="M795" s="190">
        <f>IF($C794&gt;J794,3,IF($C794&gt;J795,2,IF($C794&gt;J796,1,0)))</f>
        <v>1</v>
      </c>
      <c r="N795" s="57">
        <v>11200</v>
      </c>
      <c r="O795" s="140">
        <f>(O$823-O$787)/9+O791</f>
        <v>2.8388888888888886</v>
      </c>
      <c r="P795" s="194">
        <f t="shared" si="121"/>
        <v>3945.2054794520554</v>
      </c>
      <c r="Q795" s="190">
        <f>IF($C794&gt;N794,3,IF($C794&gt;N795,2,IF($C794&gt;N796,1,0)))</f>
        <v>1</v>
      </c>
      <c r="R795" s="57">
        <v>11200</v>
      </c>
      <c r="S795" s="140">
        <f>(S$823-S$787)/9+S791</f>
        <v>2.5888888888888886</v>
      </c>
      <c r="T795" s="201">
        <f t="shared" si="122"/>
        <v>4326.1802575107304</v>
      </c>
      <c r="U795" s="190">
        <f>IF($C794&gt;R794,3,IF($C794&gt;R795,2,IF($C794&gt;R796,1,0)))</f>
        <v>1</v>
      </c>
      <c r="V795" s="57">
        <v>11200</v>
      </c>
      <c r="W795" s="140">
        <f>(W$823-W$787)/9+W791</f>
        <v>2.3999999999999995</v>
      </c>
      <c r="X795" s="201">
        <f t="shared" si="123"/>
        <v>4666.6666666666679</v>
      </c>
      <c r="Y795" s="190">
        <f>IF($C794&gt;V794,3,IF($C794&gt;V795,2,IF($C794&gt;V796,1,0)))</f>
        <v>1</v>
      </c>
      <c r="Z795" s="57">
        <v>11200</v>
      </c>
      <c r="AA795" s="140">
        <f>(AA$823-AA$787)/9+AA791</f>
        <v>2.1999999999999997</v>
      </c>
      <c r="AB795" s="209">
        <f t="shared" si="124"/>
        <v>5090.9090909090919</v>
      </c>
      <c r="AC795" s="189">
        <f>IF($C794&gt;Z794,3,IF($C794&gt;Z795,2,IF($C794&gt;Z796,1,0)))</f>
        <v>1</v>
      </c>
      <c r="AL795" s="23"/>
    </row>
    <row r="796" spans="1:38" ht="15.75" thickBot="1" x14ac:dyDescent="0.3">
      <c r="A796" s="186"/>
      <c r="B796" s="253"/>
      <c r="C796" s="14"/>
      <c r="D796" s="33">
        <f>C794/D793</f>
        <v>3680.2973618399169</v>
      </c>
      <c r="E796" s="29" t="s">
        <v>7</v>
      </c>
      <c r="F796" s="158">
        <f>(F$824-F$788)/9+F792</f>
        <v>5211.1111111111113</v>
      </c>
      <c r="G796" s="144">
        <f>(G$824-G$788)/9+G792</f>
        <v>3.7722222222222226</v>
      </c>
      <c r="H796" s="195">
        <f t="shared" si="125"/>
        <v>1381.443298969072</v>
      </c>
      <c r="I796" s="191">
        <f>IF(I795=1,($C794-F796)/(F795-F796),IF(I795=2,($C794-F795)/(F794-F795),IF(I795=3,($C794-F794)/(F793-F794),0)))</f>
        <v>0.56724267468069112</v>
      </c>
      <c r="J796" s="148">
        <f>(J$824-J$788)/9+J792</f>
        <v>4244.4444444444453</v>
      </c>
      <c r="K796" s="144">
        <f>(K$824-K$788)/9+K792</f>
        <v>2.5611111111111109</v>
      </c>
      <c r="L796" s="195">
        <f t="shared" si="120"/>
        <v>1657.2668112798269</v>
      </c>
      <c r="M796" s="191">
        <f>IF(M795=1,($C794-J796)/(J795-J796),IF(M795=2,($C794-J795)/(J794-J795),IF(M795=3,($C794-J794)/(J793-J794),0)))</f>
        <v>0.62738626462123404</v>
      </c>
      <c r="N796" s="148">
        <f>(N$824-N$788)/9+N792</f>
        <v>4155.5555555555557</v>
      </c>
      <c r="O796" s="144">
        <f>(O$824-O$788)/9+O792</f>
        <v>2.2833333333333332</v>
      </c>
      <c r="P796" s="195">
        <f t="shared" si="121"/>
        <v>1819.9513381995134</v>
      </c>
      <c r="Q796" s="191">
        <f>IF(Q795=1,($C794-N796)/(N795-N796),IF(Q795=2,($C794-N795)/(N794-N795),IF(Q795=3,($C794-N794)/(N793-N794),0)))</f>
        <v>0.63208801522538249</v>
      </c>
      <c r="R796" s="148">
        <f>(R$824-R$788)/9+R792</f>
        <v>4044.4444444444443</v>
      </c>
      <c r="S796" s="144">
        <f>(S$824-S$788)/9+S792</f>
        <v>1.9944444444444445</v>
      </c>
      <c r="T796" s="204">
        <f t="shared" si="122"/>
        <v>2027.8551532033425</v>
      </c>
      <c r="U796" s="191">
        <f>IF(U795=1,($C794-R796)/(R795-R796),IF(U795=2,($C794-R795)/(R794-R795),IF(U795=3,($C794-R794)/(R793-R794),0)))</f>
        <v>0.63780093424362194</v>
      </c>
      <c r="V796" s="148">
        <f>(V$824-V$788)/9+V792</f>
        <v>3622.2222222222226</v>
      </c>
      <c r="W796" s="144">
        <f>(W$824-W$788)/9+W792</f>
        <v>1.6222222222222222</v>
      </c>
      <c r="X796" s="204">
        <f t="shared" si="123"/>
        <v>2232.8767123287676</v>
      </c>
      <c r="Y796" s="191">
        <f>IF(Y795=1,($C794-V796)/(V795-V796),IF(Y795=2,($C794-V795)/(V794-V795),IF(Y795=3,($C794-V794)/(V793-V794),0)))</f>
        <v>0.65798211386054617</v>
      </c>
      <c r="Z796" s="148">
        <f>(Z$824-Z$788)/9+Z792</f>
        <v>3122.2222222222226</v>
      </c>
      <c r="AA796" s="144">
        <f>(AA$824-AA$788)/9+AA792</f>
        <v>1.2388888888888889</v>
      </c>
      <c r="AB796" s="211">
        <f t="shared" si="124"/>
        <v>2520.1793721973095</v>
      </c>
      <c r="AC796" s="191">
        <f>IF(AC795=1,($C794-Z796)/(Z795-Z796),IF(AC795=2,($C794-Z795)/(Z794-Z795),IF(AC795=3,($C794-Z794)/(Z793-Z794),0)))</f>
        <v>0.67915240942626209</v>
      </c>
      <c r="AL796" s="23"/>
    </row>
    <row r="797" spans="1:38" x14ac:dyDescent="0.25">
      <c r="A797" s="186"/>
      <c r="B797" s="251">
        <v>-4</v>
      </c>
      <c r="C797" s="34"/>
      <c r="D797" s="31">
        <f>IF(D798&gt;V$5,(1-(D798-V$5)/(Z$5-V$5))*(Y797-AC797)+AC797,IF(D798&gt;R$5,(1-(D798-R$5)/(V$5-R$5))*(U797-Y797)+Y797,IF(D798&gt;N$5,(1-(D798-N$5)/(R$5-N$5))*(Q797-U797)+U797,IF(D798&gt;J$5,(1-(D798-J$5)/(N$5-J$5))*(M797-Q797)+Q797,IF(D798&gt;F$5,(1-(D798-F$5)/(J$5-F$5))*(I797-M797)+M797,I797)))))</f>
        <v>2.3983579063673552</v>
      </c>
      <c r="E797" s="27" t="s">
        <v>6</v>
      </c>
      <c r="F797" s="95">
        <f>(F$821-F$785)/9+F793</f>
        <v>16233.333333333336</v>
      </c>
      <c r="G797" s="143">
        <f>(G$821-G$785)/9+G793</f>
        <v>2.8833333333333329</v>
      </c>
      <c r="H797" s="193">
        <f t="shared" si="125"/>
        <v>5630.0578034682103</v>
      </c>
      <c r="I797" s="16">
        <f>IF(I799=0,G800,IF(I799=1,(G799-G800)*I800+G800,IF(I799=2,(G798-G799)*I800+G799,IF(I799=3,(G797-G798)*I800+G798,G797))))</f>
        <v>3.603214473643483</v>
      </c>
      <c r="J797" s="147">
        <f>(J$821-J$785)/9+J793</f>
        <v>16033.333333333336</v>
      </c>
      <c r="K797" s="143">
        <f>(K$821-K$785)/9+K793</f>
        <v>2.6666666666666661</v>
      </c>
      <c r="L797" s="193">
        <f t="shared" si="120"/>
        <v>6012.5000000000018</v>
      </c>
      <c r="M797" s="16">
        <f>IF(M799=0,K800,IF(M799=1,(K799-K800)*M800+K800,IF(M799=2,(K798-K799)*M800+K799,IF(M799=3,(K797-K798)*M800+K798,K797))))</f>
        <v>2.9565544581065639</v>
      </c>
      <c r="N797" s="147">
        <f>(N$821-N$785)/9+N793</f>
        <v>15800.000000000002</v>
      </c>
      <c r="O797" s="143">
        <f>(O$821-O$785)/9+O793</f>
        <v>2.4499999999999993</v>
      </c>
      <c r="P797" s="193">
        <f t="shared" si="121"/>
        <v>6448.9795918367372</v>
      </c>
      <c r="Q797" s="16">
        <f>IF(Q799=0,O800,IF(Q799=1,(O799-O800)*Q800+O800,IF(Q799=2,(O798-O799)*Q800+O799,IF(Q799=3,(O797-O798)*Q800+O798,O797))))</f>
        <v>2.6821944982667034</v>
      </c>
      <c r="R797" s="147">
        <f>(R$821-R$785)/9+R793</f>
        <v>15600.000000000002</v>
      </c>
      <c r="S797" s="143">
        <f>(S$821-S$785)/9+S793</f>
        <v>2.2333333333333329</v>
      </c>
      <c r="T797" s="203">
        <f t="shared" si="122"/>
        <v>6985.074626865674</v>
      </c>
      <c r="U797" s="16">
        <f>IF(U799=0,S800,IF(U799=1,(S799-S800)*U800+S800,IF(U799=2,(S798-S799)*U800+S799,IF(U799=3,(S797-S798)*U800+S798,S797))))</f>
        <v>2.4030251538322904</v>
      </c>
      <c r="V797" s="147">
        <f>(V$821-V$785)/9+V793</f>
        <v>14833.333333333336</v>
      </c>
      <c r="W797" s="143">
        <f>(W$821-W$785)/9+W793</f>
        <v>2.1833333333333327</v>
      </c>
      <c r="X797" s="193">
        <f t="shared" si="123"/>
        <v>6793.8931297709951</v>
      </c>
      <c r="Y797" s="16">
        <f>IF(Y799=0,W800,IF(Y799=1,(W799-W800)*Y800+W800,IF(Y799=2,(W798-W799)*Y800+W799,IF(Y799=3,(W797-W798)*Y800+W798,W797))))</f>
        <v>2.1562511377289106</v>
      </c>
      <c r="Z797" s="147">
        <f>(Z$821-Z$785)/9+Z793</f>
        <v>14100.000000000002</v>
      </c>
      <c r="AA797" s="143">
        <f>(AA$821-AA$785)/9+AA793</f>
        <v>2.083333333333333</v>
      </c>
      <c r="AB797" s="207">
        <f t="shared" si="124"/>
        <v>6768.0000000000018</v>
      </c>
      <c r="AC797" s="67">
        <f>IF(AC799=0,AA800,IF(AC799=1,(AA799-AA800)*AC800+AA800,IF(AC799=2,(AA798-AA799)*AC800+AA799,IF(AC799=3,(AA797-AA798)*AC800+AA798,AA797))))</f>
        <v>1.9025783757940027</v>
      </c>
      <c r="AE797" s="23"/>
      <c r="AF797" s="23"/>
      <c r="AG797" s="23"/>
      <c r="AH797" s="23"/>
      <c r="AI797" s="23"/>
      <c r="AJ797" s="23"/>
      <c r="AK797" s="23"/>
      <c r="AL797" s="23"/>
    </row>
    <row r="798" spans="1:38" x14ac:dyDescent="0.25">
      <c r="A798" s="186"/>
      <c r="B798" s="252"/>
      <c r="C798" s="13">
        <f>C$1/(21-E$1)*(C$749-B797)</f>
        <v>8300.8264462809911</v>
      </c>
      <c r="D798" s="32">
        <f>(C798/P$1)^(1/1.3)*50+C$749+$C$2/2+$N$2/100*5</f>
        <v>45.094565212712261</v>
      </c>
      <c r="E798" s="28" t="s">
        <v>22</v>
      </c>
      <c r="F798" s="5">
        <v>14000</v>
      </c>
      <c r="G798" s="140">
        <f>(G$822-G$786)/9+G794</f>
        <v>3.1666666666666661</v>
      </c>
      <c r="H798" s="194">
        <f t="shared" si="125"/>
        <v>4421.0526315789484</v>
      </c>
      <c r="I798" s="76">
        <f>$C798/I797</f>
        <v>2303.728103613937</v>
      </c>
      <c r="J798" s="57">
        <v>14000</v>
      </c>
      <c r="K798" s="140">
        <f>(K$822-K$786)/9+K794</f>
        <v>2.9166666666666661</v>
      </c>
      <c r="L798" s="194">
        <f t="shared" si="120"/>
        <v>4800.0000000000009</v>
      </c>
      <c r="M798" s="76">
        <f>$C798/M797</f>
        <v>2807.6014035598064</v>
      </c>
      <c r="N798" s="57">
        <v>14000</v>
      </c>
      <c r="O798" s="140">
        <f>(O$822-O$786)/9+O794</f>
        <v>2.6666666666666661</v>
      </c>
      <c r="P798" s="194">
        <f t="shared" si="121"/>
        <v>5250.0000000000009</v>
      </c>
      <c r="Q798" s="76">
        <f>$C798/Q797</f>
        <v>3094.7891555385631</v>
      </c>
      <c r="R798" s="57">
        <v>14000</v>
      </c>
      <c r="S798" s="140">
        <f>(S$822-S$786)/9+S794</f>
        <v>2.4166666666666661</v>
      </c>
      <c r="T798" s="201">
        <f t="shared" si="122"/>
        <v>5793.1034482758632</v>
      </c>
      <c r="U798" s="76">
        <f>$C798/U797</f>
        <v>3454.3235775301896</v>
      </c>
      <c r="V798" s="57">
        <v>14000</v>
      </c>
      <c r="W798" s="140">
        <f>(W$822-W$786)/9+W794</f>
        <v>2.2833333333333328</v>
      </c>
      <c r="X798" s="201">
        <f t="shared" si="123"/>
        <v>6131.3868613138702</v>
      </c>
      <c r="Y798" s="76">
        <f>$C798/Y797</f>
        <v>3849.6566105114757</v>
      </c>
      <c r="Z798" s="57">
        <v>14000</v>
      </c>
      <c r="AA798" s="140">
        <f>(AA$822-AA$786)/9+AA794</f>
        <v>2.0999999999999996</v>
      </c>
      <c r="AB798" s="209">
        <f t="shared" si="124"/>
        <v>6666.6666666666679</v>
      </c>
      <c r="AC798" s="76">
        <f>$C798/AC797</f>
        <v>4362.9353470480864</v>
      </c>
      <c r="AL798" s="23"/>
    </row>
    <row r="799" spans="1:38" x14ac:dyDescent="0.25">
      <c r="A799" s="186"/>
      <c r="B799" s="252"/>
      <c r="C799" s="13"/>
      <c r="D799" s="39">
        <f>IF(AND(D798&lt;F$5,C798&lt;F800),C798/F800*100,IF(AND(D798&lt;J$5,C798&lt;J800),C798/(F800-((D798-F$5)/(J$5-F$5))*(F800-J800))*100,IF(AND(D798&lt;N$5,C798&lt;N800),C798/(J800-((D798-J$5)/(N$5-J$5))*(J800-N800))*100,IF(AND(D798&lt;R$5,C798&lt;R800),C798/(N800-((D798-N$5)/(R$5-N$5))*(N800-R800))*100,IF(AND(D798&lt;V$5,C802&lt;V800),C798/(R800-((D798-R$5)/(V$5-R$5))*(R800-V800))*100,100)))))</f>
        <v>100</v>
      </c>
      <c r="E799" s="28" t="s">
        <v>23</v>
      </c>
      <c r="F799" s="5">
        <v>11200</v>
      </c>
      <c r="G799" s="140">
        <f>(G$823-G$787)/9+G795</f>
        <v>3.3833333333333329</v>
      </c>
      <c r="H799" s="194">
        <f t="shared" si="125"/>
        <v>3310.3448275862074</v>
      </c>
      <c r="I799" s="190">
        <f>IF($C798&gt;F798,3,IF($C798&gt;F799,2,IF($C798&gt;F800,1,0)))</f>
        <v>1</v>
      </c>
      <c r="J799" s="57">
        <v>11200</v>
      </c>
      <c r="K799" s="140">
        <f>(K$823-K$787)/9+K795</f>
        <v>3.1333333333333329</v>
      </c>
      <c r="L799" s="194">
        <f t="shared" si="120"/>
        <v>3574.4680851063836</v>
      </c>
      <c r="M799" s="190">
        <f>IF($C798&gt;J798,3,IF($C798&gt;J799,2,IF($C798&gt;J800,1,0)))</f>
        <v>1</v>
      </c>
      <c r="N799" s="57">
        <v>11200</v>
      </c>
      <c r="O799" s="140">
        <f>(O$823-O$787)/9+O795</f>
        <v>2.8833333333333329</v>
      </c>
      <c r="P799" s="194">
        <f t="shared" si="121"/>
        <v>3884.3930635838155</v>
      </c>
      <c r="Q799" s="190">
        <f>IF($C798&gt;N798,3,IF($C798&gt;N799,2,IF($C798&gt;N800,1,0)))</f>
        <v>1</v>
      </c>
      <c r="R799" s="57">
        <v>11200</v>
      </c>
      <c r="S799" s="140">
        <f>(S$823-S$787)/9+S795</f>
        <v>2.6333333333333329</v>
      </c>
      <c r="T799" s="201">
        <f t="shared" si="122"/>
        <v>4253.1645569620259</v>
      </c>
      <c r="U799" s="190">
        <f>IF($C798&gt;R798,3,IF($C798&gt;R799,2,IF($C798&gt;R800,1,0)))</f>
        <v>1</v>
      </c>
      <c r="V799" s="57">
        <v>11200</v>
      </c>
      <c r="W799" s="140">
        <f>(W$823-W$787)/9+W795</f>
        <v>2.4499999999999993</v>
      </c>
      <c r="X799" s="201">
        <f t="shared" si="123"/>
        <v>4571.4285714285725</v>
      </c>
      <c r="Y799" s="190">
        <f>IF($C798&gt;V798,3,IF($C798&gt;V799,2,IF($C798&gt;V800,1,0)))</f>
        <v>1</v>
      </c>
      <c r="Z799" s="57">
        <v>11200</v>
      </c>
      <c r="AA799" s="140">
        <f>(AA$823-AA$787)/9+AA795</f>
        <v>2.2499999999999996</v>
      </c>
      <c r="AB799" s="209">
        <f t="shared" si="124"/>
        <v>4977.7777777777792</v>
      </c>
      <c r="AC799" s="189">
        <f>IF($C798&gt;Z798,3,IF($C798&gt;Z799,2,IF($C798&gt;Z800,1,0)))</f>
        <v>1</v>
      </c>
      <c r="AL799" s="23"/>
    </row>
    <row r="800" spans="1:38" ht="15.75" thickBot="1" x14ac:dyDescent="0.3">
      <c r="A800" s="186"/>
      <c r="B800" s="253"/>
      <c r="C800" s="35"/>
      <c r="D800" s="33">
        <f>C798/D797</f>
        <v>3461.0457531143634</v>
      </c>
      <c r="E800" s="29" t="s">
        <v>7</v>
      </c>
      <c r="F800" s="158">
        <f>(F$824-F$788)/9+F796</f>
        <v>5266.666666666667</v>
      </c>
      <c r="G800" s="144">
        <f>(G$824-G$788)/9+G796</f>
        <v>3.8333333333333339</v>
      </c>
      <c r="H800" s="195">
        <f t="shared" si="125"/>
        <v>1373.9130434782608</v>
      </c>
      <c r="I800" s="191">
        <f>IF(I799=1,($C798-F800)/(F799-F800),IF(I799=2,($C798-F799)/(F798-F799),IF(I799=3,($C798-F798)/(F797-F798),0)))</f>
        <v>0.51137524375522325</v>
      </c>
      <c r="J800" s="148">
        <f>(J$824-J$788)/9+J796</f>
        <v>4366.6666666666679</v>
      </c>
      <c r="K800" s="144">
        <f>(K$824-K$788)/9+K796</f>
        <v>2.7166666666666663</v>
      </c>
      <c r="L800" s="195">
        <f t="shared" si="120"/>
        <v>1607.3619631901847</v>
      </c>
      <c r="M800" s="191">
        <f>IF(M799=1,($C798-J800)/(J799-J800),IF(M799=2,($C798-J799)/(J798-J799),IF(M799=3,($C798-J798)/(J797-J798),0)))</f>
        <v>0.57573069945575472</v>
      </c>
      <c r="N800" s="148">
        <f>(N$824-N$788)/9+N796</f>
        <v>4233.333333333333</v>
      </c>
      <c r="O800" s="144">
        <f>(O$824-O$788)/9+O796</f>
        <v>2.4</v>
      </c>
      <c r="P800" s="195">
        <f t="shared" si="121"/>
        <v>1763.8888888888889</v>
      </c>
      <c r="Q800" s="191">
        <f>IF(Q799=1,($C798-N800)/(N799-N800),IF(Q799=2,($C798-N799)/(N798-N799),IF(Q799=3,($C798-N798)/(N797-N798),0)))</f>
        <v>0.58385068606904178</v>
      </c>
      <c r="R800" s="148">
        <f>(R$824-R$788)/9+R796</f>
        <v>4066.6666666666665</v>
      </c>
      <c r="S800" s="144">
        <f>(S$824-S$788)/9+S796</f>
        <v>2.0666666666666669</v>
      </c>
      <c r="T800" s="204">
        <f t="shared" si="122"/>
        <v>1967.7419354838707</v>
      </c>
      <c r="U800" s="191">
        <f>IF(U799=1,($C798-R800)/(R799-R800),IF(U799=2,($C798-R799)/(R798-R799),IF(U799=3,($C798-R798)/(R797-R798),0)))</f>
        <v>0.59357380088051281</v>
      </c>
      <c r="V800" s="148">
        <f>(V$824-V$788)/9+V796</f>
        <v>3633.3333333333339</v>
      </c>
      <c r="W800" s="144">
        <f>(W$824-W$788)/9+W796</f>
        <v>1.6833333333333333</v>
      </c>
      <c r="X800" s="204">
        <f t="shared" si="123"/>
        <v>2158.4158415841589</v>
      </c>
      <c r="Y800" s="191">
        <f>IF(Y799=1,($C798-V800)/(V799-V800),IF(Y799=2,($C798-V799)/(V798-V799),IF(Y799=3,($C798-V798)/(V797-V798),0)))</f>
        <v>0.61684931008118826</v>
      </c>
      <c r="Z800" s="148">
        <f>(Z$824-Z$788)/9+Z796</f>
        <v>3133.3333333333339</v>
      </c>
      <c r="AA800" s="144">
        <f>(AA$824-AA$788)/9+AA796</f>
        <v>1.2833333333333334</v>
      </c>
      <c r="AB800" s="211">
        <f t="shared" si="124"/>
        <v>2441.5584415584417</v>
      </c>
      <c r="AC800" s="191">
        <f>IF(AC799=1,($C798-Z800)/(Z799-Z800),IF(AC799=2,($C798-Z799)/(Z798-Z799),IF(AC799=3,($C798-Z798)/(Z797-Z798),0)))</f>
        <v>0.64059831978689974</v>
      </c>
      <c r="AL800" s="23"/>
    </row>
    <row r="801" spans="1:38" x14ac:dyDescent="0.25">
      <c r="A801" s="186"/>
      <c r="B801" s="251">
        <v>-3</v>
      </c>
      <c r="C801" s="25"/>
      <c r="D801" s="31">
        <f>IF(D802&gt;V$5,(1-(D802-V$5)/(Z$5-V$5))*(Y801-AC801)+AC801,IF(D802&gt;R$5,(1-(D802-R$5)/(V$5-R$5))*(U801-Y801)+Y801,IF(D802&gt;N$5,(1-(D802-N$5)/(R$5-N$5))*(Q801-U801)+U801,IF(D802&gt;J$5,(1-(D802-J$5)/(N$5-J$5))*(M801-Q801)+Q801,IF(D802&gt;F$5,(1-(D802-F$5)/(J$5-F$5))*(I801-M801)+M801,I801)))))</f>
        <v>2.4672114374512848</v>
      </c>
      <c r="E801" s="27" t="s">
        <v>6</v>
      </c>
      <c r="F801" s="95">
        <f>(F$821-F$785)/9+F797</f>
        <v>16277.777777777781</v>
      </c>
      <c r="G801" s="143">
        <f>(G$821-G$785)/9+G797</f>
        <v>2.9444444444444438</v>
      </c>
      <c r="H801" s="193">
        <f t="shared" si="125"/>
        <v>5528.3018867924557</v>
      </c>
      <c r="I801" s="16">
        <f>IF(I803=0,G804,IF(I803=1,(G803-G804)*I804+G804,IF(I803=2,(G802-G803)*I804+G803,IF(I803=3,(G801-G802)*I804+G802,G801))))</f>
        <v>3.6823669761717537</v>
      </c>
      <c r="J801" s="147">
        <f>(J$821-J$785)/9+J797</f>
        <v>16077.777777777781</v>
      </c>
      <c r="K801" s="143">
        <f>(K$821-K$785)/9+K797</f>
        <v>2.7222222222222214</v>
      </c>
      <c r="L801" s="193">
        <f t="shared" si="120"/>
        <v>5906.122448979595</v>
      </c>
      <c r="M801" s="16">
        <f>IF(M803=0,K804,IF(M803=1,(K803-K804)*M804+K804,IF(M803=2,(K802-K803)*M804+K803,IF(M803=3,(K801-K802)*M804+K802,K801))))</f>
        <v>3.0317813900595354</v>
      </c>
      <c r="N801" s="147">
        <f>(N$821-N$785)/9+N797</f>
        <v>15833.333333333336</v>
      </c>
      <c r="O801" s="143">
        <f>(O$821-O$785)/9+O797</f>
        <v>2.4999999999999991</v>
      </c>
      <c r="P801" s="193">
        <f t="shared" si="121"/>
        <v>6333.3333333333367</v>
      </c>
      <c r="Q801" s="16">
        <f>IF(Q803=0,O804,IF(Q803=1,(O803-O804)*Q804+O804,IF(Q803=2,(O802-O803)*Q804+O803,IF(Q803=3,(O801-O802)*Q804+O802,O801))))</f>
        <v>2.7364154743920137</v>
      </c>
      <c r="R801" s="147">
        <f>(R$821-R$785)/9+R797</f>
        <v>15633.333333333336</v>
      </c>
      <c r="S801" s="143">
        <f>(S$821-S$785)/9+S797</f>
        <v>2.2777777777777772</v>
      </c>
      <c r="T801" s="203">
        <f t="shared" si="122"/>
        <v>6863.4146341463438</v>
      </c>
      <c r="U801" s="16">
        <f>IF(U803=0,S804,IF(U803=1,(S803-S804)*U804+S804,IF(U803=2,(S802-S803)*U804+S803,IF(U803=3,(S801-S802)*U804+S802,S801))))</f>
        <v>2.4347767447199264</v>
      </c>
      <c r="V801" s="147">
        <f>(V$821-V$785)/9+V797</f>
        <v>14877.777777777781</v>
      </c>
      <c r="W801" s="143">
        <f>(W$821-W$785)/9+W797</f>
        <v>2.227777777777777</v>
      </c>
      <c r="X801" s="203">
        <f t="shared" si="123"/>
        <v>6678.3042394015001</v>
      </c>
      <c r="Y801" s="16">
        <f>IF(Y803=0,W804,IF(Y803=1,(W803-W804)*Y804+W804,IF(Y803=2,(W802-W803)*Y804+W803,IF(Y803=3,(W801-W802)*Y804+W802,W801))))</f>
        <v>2.1793388429752061</v>
      </c>
      <c r="Z801" s="147">
        <f>(Z$821-Z$785)/9+Z797</f>
        <v>14133.333333333336</v>
      </c>
      <c r="AA801" s="143">
        <f>(AA$821-AA$785)/9+AA797</f>
        <v>2.1277777777777773</v>
      </c>
      <c r="AB801" s="207">
        <f t="shared" si="124"/>
        <v>6642.2976501305511</v>
      </c>
      <c r="AC801" s="67">
        <f>IF(AC803=0,AA804,IF(AC803=1,(AA803-AA804)*AC804+AA804,IF(AC803=2,(AA802-AA803)*AC804+AA803,IF(AC803=3,(AA801-AA802)*AC804+AA802,AA801))))</f>
        <v>1.9129951553149043</v>
      </c>
      <c r="AE801" s="23"/>
      <c r="AF801" s="23"/>
      <c r="AG801" s="23"/>
      <c r="AH801" s="23"/>
      <c r="AI801" s="23"/>
      <c r="AJ801" s="23"/>
      <c r="AK801" s="23"/>
      <c r="AL801" s="23"/>
    </row>
    <row r="802" spans="1:38" x14ac:dyDescent="0.25">
      <c r="A802" s="186"/>
      <c r="B802" s="252"/>
      <c r="C802" s="13">
        <f>C$1/(21-E$1)*(C$749-B801)</f>
        <v>7993.3884297520663</v>
      </c>
      <c r="D802" s="32">
        <f>(C802/P$1)^(1/1.3)*50+C$749+$C$2/2+$N$2/100*5</f>
        <v>44.462358617432542</v>
      </c>
      <c r="E802" s="28" t="s">
        <v>22</v>
      </c>
      <c r="F802" s="5">
        <v>14000</v>
      </c>
      <c r="G802" s="140">
        <f>(G$822-G$786)/9+G798</f>
        <v>3.2055555555555548</v>
      </c>
      <c r="H802" s="194">
        <f t="shared" si="125"/>
        <v>4367.4176776429822</v>
      </c>
      <c r="I802" s="76">
        <f>$C802/I801</f>
        <v>2170.7202137854597</v>
      </c>
      <c r="J802" s="57">
        <v>14000</v>
      </c>
      <c r="K802" s="140">
        <f>(K$822-K$786)/9+K798</f>
        <v>2.9555555555555548</v>
      </c>
      <c r="L802" s="194">
        <f t="shared" si="120"/>
        <v>4736.8421052631593</v>
      </c>
      <c r="M802" s="76">
        <f>$C802/M801</f>
        <v>2636.5319267281006</v>
      </c>
      <c r="N802" s="57">
        <v>14000</v>
      </c>
      <c r="O802" s="140">
        <f>(O$822-O$786)/9+O798</f>
        <v>2.7055555555555548</v>
      </c>
      <c r="P802" s="194">
        <f t="shared" si="121"/>
        <v>5174.5379876796733</v>
      </c>
      <c r="Q802" s="76">
        <f>$C802/Q801</f>
        <v>2921.1165133935169</v>
      </c>
      <c r="R802" s="57">
        <v>14000</v>
      </c>
      <c r="S802" s="140">
        <f>(S$822-S$786)/9+S798</f>
        <v>2.4555555555555548</v>
      </c>
      <c r="T802" s="201">
        <f t="shared" si="122"/>
        <v>5701.3574660633503</v>
      </c>
      <c r="U802" s="76">
        <f>$C802/U801</f>
        <v>3283.0067262169246</v>
      </c>
      <c r="V802" s="57">
        <v>14000</v>
      </c>
      <c r="W802" s="140">
        <f>(W$822-W$786)/9+W798</f>
        <v>2.3277777777777771</v>
      </c>
      <c r="X802" s="201">
        <f t="shared" si="123"/>
        <v>6014.319809069214</v>
      </c>
      <c r="Y802" s="76">
        <f>$C802/Y801</f>
        <v>3667.8043230944263</v>
      </c>
      <c r="Z802" s="57">
        <v>14000</v>
      </c>
      <c r="AA802" s="140">
        <f>(AA$822-AA$786)/9+AA798</f>
        <v>2.1499999999999995</v>
      </c>
      <c r="AB802" s="209">
        <f t="shared" si="124"/>
        <v>6511.6279069767461</v>
      </c>
      <c r="AC802" s="76">
        <f>$C802/AC801</f>
        <v>4178.4676806650086</v>
      </c>
      <c r="AL802" s="23"/>
    </row>
    <row r="803" spans="1:38" x14ac:dyDescent="0.25">
      <c r="A803" s="186"/>
      <c r="B803" s="252"/>
      <c r="C803" s="13"/>
      <c r="D803" s="39">
        <f>IF(AND(D802&lt;F$5,C802&lt;F804),C802/F804*100,IF(AND(D802&lt;J$5,C802&lt;J804),C802/(F804-((D802-F$5)/(J$5-F$5))*(F804-J804))*100,IF(AND(D802&lt;N$5,C802&lt;N804),C802/(J804-((D802-J$5)/(N$5-J$5))*(J804-N804))*100,IF(AND(D802&lt;R$5,C802&lt;R804),C802/(N804-((D802-N$5)/(R$5-N$5))*(N804-R804))*100,IF(AND(D802&lt;V$5,C806&lt;V804),C802/(R804-((D802-R$5)/(V$5-R$5))*(R804-V804))*100,100)))))</f>
        <v>100</v>
      </c>
      <c r="E803" s="28" t="s">
        <v>23</v>
      </c>
      <c r="F803" s="5">
        <v>11200</v>
      </c>
      <c r="G803" s="140">
        <f>(G$823-G$787)/9+G799</f>
        <v>3.4277777777777771</v>
      </c>
      <c r="H803" s="194">
        <f t="shared" si="125"/>
        <v>3267.4230145867105</v>
      </c>
      <c r="I803" s="190">
        <f>IF($C802&gt;F802,3,IF($C802&gt;F803,2,IF($C802&gt;F804,1,0)))</f>
        <v>1</v>
      </c>
      <c r="J803" s="57">
        <v>11200</v>
      </c>
      <c r="K803" s="140">
        <f>(K$823-K$787)/9+K799</f>
        <v>3.1777777777777771</v>
      </c>
      <c r="L803" s="194">
        <f t="shared" si="120"/>
        <v>3524.4755244755252</v>
      </c>
      <c r="M803" s="190">
        <f>IF($C802&gt;J802,3,IF($C802&gt;J803,2,IF($C802&gt;J804,1,0)))</f>
        <v>1</v>
      </c>
      <c r="N803" s="57">
        <v>11200</v>
      </c>
      <c r="O803" s="140">
        <f>(O$823-O$787)/9+O799</f>
        <v>2.9277777777777771</v>
      </c>
      <c r="P803" s="194">
        <f t="shared" si="121"/>
        <v>3825.426944971538</v>
      </c>
      <c r="Q803" s="190">
        <f>IF($C802&gt;N802,3,IF($C802&gt;N803,2,IF($C802&gt;N804,1,0)))</f>
        <v>1</v>
      </c>
      <c r="R803" s="57">
        <v>11200</v>
      </c>
      <c r="S803" s="140">
        <f>(S$823-S$787)/9+S799</f>
        <v>2.6777777777777771</v>
      </c>
      <c r="T803" s="201">
        <f t="shared" si="122"/>
        <v>4182.5726141078849</v>
      </c>
      <c r="U803" s="190">
        <f>IF($C802&gt;R802,3,IF($C802&gt;R803,2,IF($C802&gt;R804,1,0)))</f>
        <v>1</v>
      </c>
      <c r="V803" s="57">
        <v>11200</v>
      </c>
      <c r="W803" s="140">
        <f>(W$823-W$787)/9+W799</f>
        <v>2.4999999999999991</v>
      </c>
      <c r="X803" s="201">
        <f t="shared" si="123"/>
        <v>4480.0000000000018</v>
      </c>
      <c r="Y803" s="190">
        <f>IF($C802&gt;V802,3,IF($C802&gt;V803,2,IF($C802&gt;V804,1,0)))</f>
        <v>1</v>
      </c>
      <c r="Z803" s="57">
        <v>11200</v>
      </c>
      <c r="AA803" s="140">
        <f>(AA$823-AA$787)/9+AA799</f>
        <v>2.2999999999999994</v>
      </c>
      <c r="AB803" s="209">
        <f t="shared" si="124"/>
        <v>4869.5652173913059</v>
      </c>
      <c r="AC803" s="189">
        <f>IF($C802&gt;Z802,3,IF($C802&gt;Z803,2,IF($C802&gt;Z804,1,0)))</f>
        <v>1</v>
      </c>
      <c r="AL803" s="23"/>
    </row>
    <row r="804" spans="1:38" ht="15.75" thickBot="1" x14ac:dyDescent="0.3">
      <c r="A804" s="186"/>
      <c r="B804" s="253"/>
      <c r="C804" s="14"/>
      <c r="D804" s="33">
        <f>C802/D801</f>
        <v>3239.8473468530588</v>
      </c>
      <c r="E804" s="29" t="s">
        <v>7</v>
      </c>
      <c r="F804" s="158">
        <f>(F$824-F$788)/9+F800</f>
        <v>5322.2222222222226</v>
      </c>
      <c r="G804" s="144">
        <f>(G$824-G$788)/9+G800</f>
        <v>3.8944444444444453</v>
      </c>
      <c r="H804" s="195">
        <f t="shared" si="125"/>
        <v>1366.6191155492152</v>
      </c>
      <c r="I804" s="191">
        <f>IF(I803=1,($C802-F804)/(F803-F804),IF(I803=2,($C802-F803)/(F802-F803),IF(I803=3,($C802-F802)/(F801-F802),0)))</f>
        <v>0.45445171772719462</v>
      </c>
      <c r="J804" s="148">
        <f>(J$824-J$788)/9+J800</f>
        <v>4488.8888888888905</v>
      </c>
      <c r="K804" s="144">
        <f>(K$824-K$788)/9+K800</f>
        <v>2.8722222222222218</v>
      </c>
      <c r="L804" s="195">
        <f t="shared" si="120"/>
        <v>1562.8626692456487</v>
      </c>
      <c r="M804" s="191">
        <f>IF(M803=1,($C802-J804)/(J803-J804),IF(M803=2,($C802-J803)/(J802-J803),IF(M803=3,($C802-J802)/(J801-J802),0)))</f>
        <v>0.52219364019484416</v>
      </c>
      <c r="N804" s="148">
        <f>(N$824-N$788)/9+N800</f>
        <v>4311.1111111111104</v>
      </c>
      <c r="O804" s="144">
        <f>(O$824-O$788)/9+O800</f>
        <v>2.5166666666666666</v>
      </c>
      <c r="P804" s="195">
        <f t="shared" si="121"/>
        <v>1713.0242825607061</v>
      </c>
      <c r="Q804" s="191">
        <f>IF(Q803=1,($C802-N804)/(N803-N804),IF(Q803=2,($C802-N803)/(N802-N803),IF(Q803=3,($C802-N802)/(N801-N802),0)))</f>
        <v>0.53452412689949358</v>
      </c>
      <c r="R804" s="148">
        <f>(R$824-R$788)/9+R800</f>
        <v>4088.8888888888887</v>
      </c>
      <c r="S804" s="144">
        <f>(S$824-S$788)/9+S800</f>
        <v>2.1388888888888893</v>
      </c>
      <c r="T804" s="204">
        <f t="shared" si="122"/>
        <v>1911.6883116883112</v>
      </c>
      <c r="U804" s="191">
        <f>IF(U803=1,($C802-R804)/(R803-R804),IF(U803=2,($C802-R803)/(R802-R803),IF(U803=3,($C802-R802)/(R801-R802),0)))</f>
        <v>0.54907024793388437</v>
      </c>
      <c r="V804" s="148">
        <f>(V$824-V$788)/9+V800</f>
        <v>3644.4444444444453</v>
      </c>
      <c r="W804" s="144">
        <f>(W$824-W$788)/9+W800</f>
        <v>1.7444444444444445</v>
      </c>
      <c r="X804" s="204">
        <f t="shared" si="123"/>
        <v>2089.1719745222936</v>
      </c>
      <c r="Y804" s="191">
        <f>IF(Y803=1,($C802-V804)/(V803-V804),IF(Y803=2,($C802-V803)/(V802-V803),IF(Y803=3,($C802-V802)/(V801-V802),0)))</f>
        <v>0.57559552746718523</v>
      </c>
      <c r="Z804" s="148">
        <f>(Z$824-Z$788)/9+Z800</f>
        <v>3144.4444444444453</v>
      </c>
      <c r="AA804" s="144">
        <f>(AA$824-AA$788)/9+AA800</f>
        <v>1.3277777777777779</v>
      </c>
      <c r="AB804" s="211">
        <f t="shared" si="124"/>
        <v>2368.2008368200841</v>
      </c>
      <c r="AC804" s="191">
        <f>IF(AC803=1,($C802-Z804)/(Z803-Z804),IF(AC803=2,($C802-Z803)/(Z802-Z803),IF(AC803=3,($C802-Z802)/(Z801-Z802),0)))</f>
        <v>0.60193787403818755</v>
      </c>
      <c r="AL804" s="23"/>
    </row>
    <row r="805" spans="1:38" x14ac:dyDescent="0.25">
      <c r="A805" s="186"/>
      <c r="B805" s="251">
        <v>-2</v>
      </c>
      <c r="C805" s="34"/>
      <c r="D805" s="31">
        <f>IF(D806&gt;V$5,(1-(D806-V$5)/(Z$5-V$5))*(Y805-AC805)+AC805,IF(D806&gt;R$5,(1-(D806-R$5)/(V$5-R$5))*(U805-Y805)+Y805,IF(D806&gt;N$5,(1-(D806-N$5)/(R$5-N$5))*(Q805-U805)+U805,IF(D806&gt;J$5,(1-(D806-J$5)/(N$5-J$5))*(M805-Q805)+Q805,IF(D806&gt;F$5,(1-(D806-F$5)/(J$5-F$5))*(I805-M805)+M805,I805)))))</f>
        <v>2.546092613010813</v>
      </c>
      <c r="E805" s="27" t="s">
        <v>6</v>
      </c>
      <c r="F805" s="95">
        <f>(F$821-F$785)/9+F801</f>
        <v>16322.222222222226</v>
      </c>
      <c r="G805" s="143">
        <f>(G$821-G$785)/9+G801</f>
        <v>3.0055555555555546</v>
      </c>
      <c r="H805" s="193">
        <f t="shared" si="125"/>
        <v>5430.6839186691341</v>
      </c>
      <c r="I805" s="16">
        <f>IF(I807=0,G808,IF(I807=1,(G807-G808)*I808+G808,IF(I807=2,(G806-G807)*I808+G807,IF(I807=3,(G805-G806)*I808+G806,G805))))</f>
        <v>3.7639419875367137</v>
      </c>
      <c r="J805" s="147">
        <f>(J$821-J$785)/9+J801</f>
        <v>16122.222222222226</v>
      </c>
      <c r="K805" s="143">
        <f>(K$821-K$785)/9+K801</f>
        <v>2.7777777777777768</v>
      </c>
      <c r="L805" s="193">
        <f t="shared" si="120"/>
        <v>5804.0000000000036</v>
      </c>
      <c r="M805" s="16">
        <f>IF(M807=0,K808,IF(M807=1,(K807-K808)*M808+K808,IF(M807=2,(K806-K807)*M808+K807,IF(M807=3,(K805-K806)*M808+K806,K805))))</f>
        <v>3.118519241162196</v>
      </c>
      <c r="N805" s="147">
        <f>(N$821-N$785)/9+N801</f>
        <v>15866.66666666667</v>
      </c>
      <c r="O805" s="143">
        <f>(O$821-O$785)/9+O801</f>
        <v>2.5499999999999989</v>
      </c>
      <c r="P805" s="193">
        <f t="shared" si="121"/>
        <v>6222.2222222222263</v>
      </c>
      <c r="Q805" s="16">
        <f>IF(Q807=0,O808,IF(Q807=1,(O807-O808)*Q808+O808,IF(Q807=2,(O806-O807)*Q808+O807,IF(Q807=3,(O805-O806)*Q808+O806,O805))))</f>
        <v>2.7973796245114646</v>
      </c>
      <c r="R805" s="147">
        <f>(R$821-R$785)/9+R801</f>
        <v>15666.66666666667</v>
      </c>
      <c r="S805" s="143">
        <f>(S$821-S$785)/9+S801</f>
        <v>2.3222222222222215</v>
      </c>
      <c r="T805" s="203">
        <f t="shared" si="122"/>
        <v>6746.4114832535915</v>
      </c>
      <c r="U805" s="16">
        <f>IF(U807=0,S808,IF(U807=1,(S807-S808)*U808+S808,IF(U807=2,(S806-S807)*U808+S807,IF(U807=3,(S805-S806)*U808+S806,S805))))</f>
        <v>2.4688581454326681</v>
      </c>
      <c r="V805" s="147">
        <f>(V$821-V$785)/9+V801</f>
        <v>14922.222222222226</v>
      </c>
      <c r="W805" s="143">
        <f>(W$821-W$785)/9+W801</f>
        <v>2.2722222222222213</v>
      </c>
      <c r="X805" s="193">
        <f t="shared" si="123"/>
        <v>6567.2371638141858</v>
      </c>
      <c r="Y805" s="16">
        <f>IF(Y807=0,W808,IF(Y807=1,(W807-W808)*Y808+W808,IF(Y807=2,(W806-W807)*Y808+W807,IF(Y807=3,(W805-W806)*Y808+W806,W805))))</f>
        <v>2.2032528390072903</v>
      </c>
      <c r="Z805" s="147">
        <f>(Z$821-Z$785)/9+Z801</f>
        <v>14166.66666666667</v>
      </c>
      <c r="AA805" s="143">
        <f>(AA$821-AA$785)/9+AA801</f>
        <v>2.1722222222222216</v>
      </c>
      <c r="AB805" s="207">
        <f t="shared" si="124"/>
        <v>6521.7391304347857</v>
      </c>
      <c r="AC805" s="67">
        <f>IF(AC807=0,AA808,IF(AC807=1,(AA807-AA808)*AC808+AA808,IF(AC807=2,(AA806-AA807)*AC808+AA807,IF(AC807=3,(AA805-AA806)*AC808+AA806,AA805))))</f>
        <v>1.9228779507785028</v>
      </c>
      <c r="AE805" s="23"/>
      <c r="AF805" s="23"/>
      <c r="AG805" s="23"/>
      <c r="AH805" s="23"/>
      <c r="AI805" s="23"/>
      <c r="AJ805" s="23"/>
      <c r="AK805" s="23"/>
      <c r="AL805" s="23"/>
    </row>
    <row r="806" spans="1:38" x14ac:dyDescent="0.25">
      <c r="A806" s="186"/>
      <c r="B806" s="252"/>
      <c r="C806" s="13">
        <f>C$1/(21-E$1)*(C$749-B805)</f>
        <v>7685.9504132231405</v>
      </c>
      <c r="D806" s="32">
        <f>(C806/P$1)^(1/1.3)*50+C$749+$C$2/2+$N$2/100*5</f>
        <v>43.824514187097947</v>
      </c>
      <c r="E806" s="28" t="s">
        <v>22</v>
      </c>
      <c r="F806" s="5">
        <v>14000</v>
      </c>
      <c r="G806" s="140">
        <f>(G$822-G$786)/9+G802</f>
        <v>3.2444444444444436</v>
      </c>
      <c r="H806" s="194">
        <f t="shared" si="125"/>
        <v>4315.0684931506858</v>
      </c>
      <c r="I806" s="76">
        <f>$C806/I805</f>
        <v>2041.9949188040378</v>
      </c>
      <c r="J806" s="57">
        <v>14000</v>
      </c>
      <c r="K806" s="140">
        <f>(K$822-K$786)/9+K802</f>
        <v>2.9944444444444436</v>
      </c>
      <c r="L806" s="194">
        <f t="shared" si="120"/>
        <v>4675.3246753246767</v>
      </c>
      <c r="M806" s="76">
        <f>$C806/M805</f>
        <v>2464.6153571137738</v>
      </c>
      <c r="N806" s="57">
        <v>14000</v>
      </c>
      <c r="O806" s="140">
        <f>(O$822-O$786)/9+O802</f>
        <v>2.7444444444444436</v>
      </c>
      <c r="P806" s="194">
        <f t="shared" si="121"/>
        <v>5101.2145748987869</v>
      </c>
      <c r="Q806" s="76">
        <f>$C806/Q805</f>
        <v>2747.5535840314906</v>
      </c>
      <c r="R806" s="57">
        <v>14000</v>
      </c>
      <c r="S806" s="140">
        <f>(S$822-S$786)/9+S802</f>
        <v>2.4944444444444436</v>
      </c>
      <c r="T806" s="201">
        <f t="shared" si="122"/>
        <v>5612.4721603563494</v>
      </c>
      <c r="U806" s="76">
        <f>$C806/U805</f>
        <v>3113.1599956206373</v>
      </c>
      <c r="V806" s="57">
        <v>14000</v>
      </c>
      <c r="W806" s="140">
        <f>(W$822-W$786)/9+W802</f>
        <v>2.3722222222222213</v>
      </c>
      <c r="X806" s="201">
        <f t="shared" si="123"/>
        <v>5901.6393442622975</v>
      </c>
      <c r="Y806" s="76">
        <f>$C806/Y805</f>
        <v>3488.455921693565</v>
      </c>
      <c r="Z806" s="57">
        <v>14000</v>
      </c>
      <c r="AA806" s="140">
        <f>(AA$822-AA$786)/9+AA802</f>
        <v>2.1999999999999993</v>
      </c>
      <c r="AB806" s="209">
        <f t="shared" si="124"/>
        <v>6363.6363636363658</v>
      </c>
      <c r="AC806" s="76">
        <f>$C806/AC805</f>
        <v>3997.1077780112778</v>
      </c>
      <c r="AL806" s="23"/>
    </row>
    <row r="807" spans="1:38" x14ac:dyDescent="0.25">
      <c r="A807" s="186"/>
      <c r="B807" s="252"/>
      <c r="C807" s="13"/>
      <c r="D807" s="39">
        <f>IF(AND(D806&lt;F$5,C806&lt;F808),C806/F808*100,IF(AND(D806&lt;J$5,C806&lt;J808),C806/(F808-((D806-F$5)/(J$5-F$5))*(F808-J808))*100,IF(AND(D806&lt;N$5,C806&lt;N808),C806/(J808-((D806-J$5)/(N$5-J$5))*(J808-N808))*100,IF(AND(D806&lt;R$5,C806&lt;R808),C806/(N808-((D806-N$5)/(R$5-N$5))*(N808-R808))*100,IF(AND(D806&lt;V$5,C810&lt;V808),C806/(R808-((D806-R$5)/(V$5-R$5))*(R808-V808))*100,100)))))</f>
        <v>100</v>
      </c>
      <c r="E807" s="28" t="s">
        <v>23</v>
      </c>
      <c r="F807" s="5">
        <v>11200</v>
      </c>
      <c r="G807" s="140">
        <f>(G$823-G$787)/9+G803</f>
        <v>3.4722222222222214</v>
      </c>
      <c r="H807" s="194">
        <f t="shared" si="125"/>
        <v>3225.6000000000008</v>
      </c>
      <c r="I807" s="190">
        <f>IF($C806&gt;F806,3,IF($C806&gt;F807,2,IF($C806&gt;F808,1,0)))</f>
        <v>1</v>
      </c>
      <c r="J807" s="57">
        <v>11200</v>
      </c>
      <c r="K807" s="140">
        <f>(K$823-K$787)/9+K803</f>
        <v>3.2222222222222214</v>
      </c>
      <c r="L807" s="194">
        <f t="shared" si="120"/>
        <v>3475.8620689655181</v>
      </c>
      <c r="M807" s="190">
        <f>IF($C806&gt;J806,3,IF($C806&gt;J807,2,IF($C806&gt;J808,1,0)))</f>
        <v>1</v>
      </c>
      <c r="N807" s="57">
        <v>11200</v>
      </c>
      <c r="O807" s="140">
        <f>(O$823-O$787)/9+O803</f>
        <v>2.9722222222222214</v>
      </c>
      <c r="P807" s="194">
        <f t="shared" si="121"/>
        <v>3768.2242990654217</v>
      </c>
      <c r="Q807" s="190">
        <f>IF($C806&gt;N806,3,IF($C806&gt;N807,2,IF($C806&gt;N808,1,0)))</f>
        <v>1</v>
      </c>
      <c r="R807" s="57">
        <v>11200</v>
      </c>
      <c r="S807" s="140">
        <f>(S$823-S$787)/9+S803</f>
        <v>2.7222222222222214</v>
      </c>
      <c r="T807" s="201">
        <f t="shared" si="122"/>
        <v>4114.2857142857156</v>
      </c>
      <c r="U807" s="190">
        <f>IF($C806&gt;R806,3,IF($C806&gt;R807,2,IF($C806&gt;R808,1,0)))</f>
        <v>1</v>
      </c>
      <c r="V807" s="57">
        <v>11200</v>
      </c>
      <c r="W807" s="140">
        <f>(W$823-W$787)/9+W803</f>
        <v>2.5499999999999989</v>
      </c>
      <c r="X807" s="201">
        <f t="shared" si="123"/>
        <v>4392.1568627450997</v>
      </c>
      <c r="Y807" s="190">
        <f>IF($C806&gt;V806,3,IF($C806&gt;V807,2,IF($C806&gt;V808,1,0)))</f>
        <v>1</v>
      </c>
      <c r="Z807" s="57">
        <v>11200</v>
      </c>
      <c r="AA807" s="140">
        <f>(AA$823-AA$787)/9+AA803</f>
        <v>2.3499999999999992</v>
      </c>
      <c r="AB807" s="209">
        <f t="shared" si="124"/>
        <v>4765.957446808512</v>
      </c>
      <c r="AC807" s="189">
        <f>IF($C806&gt;Z806,3,IF($C806&gt;Z807,2,IF($C806&gt;Z808,1,0)))</f>
        <v>1</v>
      </c>
      <c r="AL807" s="23"/>
    </row>
    <row r="808" spans="1:38" ht="15.75" thickBot="1" x14ac:dyDescent="0.3">
      <c r="A808" s="186"/>
      <c r="B808" s="253"/>
      <c r="C808" s="35"/>
      <c r="D808" s="33">
        <f>C806/D805</f>
        <v>3018.7238178010844</v>
      </c>
      <c r="E808" s="29" t="s">
        <v>7</v>
      </c>
      <c r="F808" s="158">
        <f>(F$824-F$788)/9+F804</f>
        <v>5377.7777777777783</v>
      </c>
      <c r="G808" s="144">
        <f>(G$824-G$788)/9+G804</f>
        <v>3.9555555555555566</v>
      </c>
      <c r="H808" s="195">
        <f t="shared" si="125"/>
        <v>1359.5505617977526</v>
      </c>
      <c r="I808" s="191">
        <f>IF(I807=1,($C806-F808)/(F807-F808),IF(I807=2,($C806-F807)/(F806-F807),IF(I807=3,($C806-F806)/(F805-F806),0)))</f>
        <v>0.39644186486656985</v>
      </c>
      <c r="J808" s="148">
        <f>(J$824-J$788)/9+J804</f>
        <v>4611.1111111111131</v>
      </c>
      <c r="K808" s="144">
        <f>(K$824-K$788)/9+K804</f>
        <v>3.0277777777777772</v>
      </c>
      <c r="L808" s="195">
        <f t="shared" si="120"/>
        <v>1522.9357798165147</v>
      </c>
      <c r="M808" s="191">
        <f>IF(M807=1,($C806-J808)/(J807-J808),IF(M807=2,($C806-J807)/(J806-J807),IF(M807=3,($C806-J806)/(J805-J806),0)))</f>
        <v>0.46667038311986936</v>
      </c>
      <c r="N808" s="148">
        <f>(N$824-N$788)/9+N804</f>
        <v>4388.8888888888878</v>
      </c>
      <c r="O808" s="144">
        <f>(O$824-O$788)/9+O804</f>
        <v>2.6333333333333333</v>
      </c>
      <c r="P808" s="195">
        <f t="shared" si="121"/>
        <v>1666.6666666666663</v>
      </c>
      <c r="Q808" s="191">
        <f>IF(Q807=1,($C806-N808)/(N807-N808),IF(Q807=2,($C806-N807)/(N806-N807),IF(Q807=3,($C806-N806)/(N805-N806),0)))</f>
        <v>0.48407102314858513</v>
      </c>
      <c r="R808" s="148">
        <f>(R$824-R$788)/9+R804</f>
        <v>4111.1111111111113</v>
      </c>
      <c r="S808" s="144">
        <f>(S$824-S$788)/9+S804</f>
        <v>2.2111111111111117</v>
      </c>
      <c r="T808" s="204">
        <f t="shared" si="122"/>
        <v>1859.29648241206</v>
      </c>
      <c r="U808" s="191">
        <f>IF(U807=1,($C806-R808)/(R807-R808),IF(U807=2,($C806-R807)/(R806-R807),IF(U807=3,($C806-R806)/(R805-R806),0)))</f>
        <v>0.50428767584652445</v>
      </c>
      <c r="V808" s="148">
        <f>(V$824-V$788)/9+V804</f>
        <v>3655.5555555555566</v>
      </c>
      <c r="W808" s="144">
        <f>(W$824-W$788)/9+W804</f>
        <v>1.8055555555555556</v>
      </c>
      <c r="X808" s="204">
        <f t="shared" si="123"/>
        <v>2024.6153846153852</v>
      </c>
      <c r="Y808" s="191">
        <f>IF(Y807=1,($C806-V808)/(V807-V808),IF(Y807=2,($C806-V807)/(V806-V807),IF(Y807=3,($C806-V806)/(V805-V806),0)))</f>
        <v>0.53422023150233078</v>
      </c>
      <c r="Z808" s="148">
        <f>(Z$824-Z$788)/9+Z804</f>
        <v>3155.5555555555566</v>
      </c>
      <c r="AA808" s="144">
        <f>(AA$824-AA$788)/9+AA804</f>
        <v>1.3722222222222225</v>
      </c>
      <c r="AB808" s="211">
        <f t="shared" si="124"/>
        <v>2299.5951417004053</v>
      </c>
      <c r="AC808" s="191">
        <f>IF(AC807=1,($C806-Z808)/(Z807-Z808),IF(AC807=2,($C806-Z807)/(Z806-Z807),IF(AC807=3,($C806-Z806)/(Z805-Z806),0)))</f>
        <v>0.5631706314780146</v>
      </c>
      <c r="AL808" s="23"/>
    </row>
    <row r="809" spans="1:38" x14ac:dyDescent="0.25">
      <c r="A809" s="186"/>
      <c r="B809" s="251">
        <v>-1</v>
      </c>
      <c r="C809" s="25"/>
      <c r="D809" s="31">
        <f>IF(D810&gt;V$5,(1-(D810-V$5)/(Z$5-V$5))*(Y809-AC809)+AC809,IF(D810&gt;R$5,(1-(D810-R$5)/(V$5-R$5))*(U809-Y809)+Y809,IF(D810&gt;N$5,(1-(D810-N$5)/(R$5-N$5))*(Q809-U809)+U809,IF(D810&gt;J$5,(1-(D810-J$5)/(N$5-J$5))*(M809-Q809)+Q809,IF(D810&gt;F$5,(1-(D810-F$5)/(J$5-F$5))*(I809-M809)+M809,I809)))))</f>
        <v>2.636287780283165</v>
      </c>
      <c r="E809" s="27" t="s">
        <v>6</v>
      </c>
      <c r="F809" s="95">
        <f>(F$821-F$785)/9+F805</f>
        <v>16366.666666666672</v>
      </c>
      <c r="G809" s="143">
        <f>(G$821-G$785)/9+G805</f>
        <v>3.0666666666666655</v>
      </c>
      <c r="H809" s="193">
        <f t="shared" si="125"/>
        <v>5336.9565217391337</v>
      </c>
      <c r="I809" s="16">
        <f>IF(I811=0,G812,IF(I811=1,(G811-G812)*I812+G812,IF(I811=2,(G810-G811)*I812+G811,IF(I811=3,(G809-G810)*I812+G810,G809))))</f>
        <v>3.8480095224446251</v>
      </c>
      <c r="J809" s="147">
        <f>(J$821-J$785)/9+J805</f>
        <v>16166.666666666672</v>
      </c>
      <c r="K809" s="143">
        <f>(K$821-K$785)/9+K805</f>
        <v>2.8333333333333321</v>
      </c>
      <c r="L809" s="193">
        <f t="shared" si="120"/>
        <v>5705.8823529411802</v>
      </c>
      <c r="M809" s="16">
        <f>IF(M811=0,K812,IF(M811=1,(K811-K812)*M812+K812,IF(M811=2,(K810-K811)*M812+K811,IF(M811=3,(K809-K810)*M812+K810,K809))))</f>
        <v>3.2174206923972615</v>
      </c>
      <c r="N809" s="147">
        <f>(N$821-N$785)/9+N805</f>
        <v>15900.000000000004</v>
      </c>
      <c r="O809" s="143">
        <f>(O$821-O$785)/9+O805</f>
        <v>2.5999999999999988</v>
      </c>
      <c r="P809" s="193">
        <f t="shared" si="121"/>
        <v>6115.3846153846198</v>
      </c>
      <c r="Q809" s="16">
        <f>IF(Q811=0,O812,IF(Q811=1,(O811-O812)*Q812+O812,IF(Q811=2,(O810-O811)*Q812+O811,IF(Q811=3,(O809-O810)*Q812+O810,O809))))</f>
        <v>2.8653206229713879</v>
      </c>
      <c r="R809" s="147">
        <f>(R$821-R$785)/9+R805</f>
        <v>15700.000000000004</v>
      </c>
      <c r="S809" s="143">
        <f>(S$821-S$785)/9+S805</f>
        <v>2.3666666666666658</v>
      </c>
      <c r="T809" s="203">
        <f t="shared" si="122"/>
        <v>6633.8028169014124</v>
      </c>
      <c r="U809" s="16">
        <f>IF(U811=0,S812,IF(U811=1,(S811-S812)*U812+S812,IF(U811=2,(S810-S811)*U812+S811,IF(U811=3,(S809-S810)*U812+S810,S809))))</f>
        <v>2.5052913353084878</v>
      </c>
      <c r="V809" s="147">
        <f>(V$821-V$785)/9+V805</f>
        <v>14966.666666666672</v>
      </c>
      <c r="W809" s="143">
        <f>(W$821-W$785)/9+W805</f>
        <v>2.3166666666666655</v>
      </c>
      <c r="X809" s="203">
        <f t="shared" si="123"/>
        <v>6460.4316546762639</v>
      </c>
      <c r="Y809" s="16">
        <f>IF(Y811=0,W812,IF(Y811=1,(W811-W812)*Y812+W812,IF(Y811=2,(W810-W811)*Y812+W811,IF(Y811=3,(W809-W810)*Y812+W810,W809))))</f>
        <v>2.2279967819790825</v>
      </c>
      <c r="Z809" s="147">
        <f>(Z$821-Z$785)/9+Z805</f>
        <v>14200.000000000004</v>
      </c>
      <c r="AA809" s="143">
        <f>(AA$821-AA$785)/9+AA805</f>
        <v>2.2166666666666659</v>
      </c>
      <c r="AB809" s="207">
        <f t="shared" si="124"/>
        <v>6406.0150375939884</v>
      </c>
      <c r="AC809" s="67">
        <f>IF(AC811=0,AA812,IF(AC811=1,(AA811-AA812)*AC812+AA812,IF(AC811=2,(AA810-AA811)*AC812+AA811,IF(AC811=3,(AA809-AA810)*AC812+AA810,AA809))))</f>
        <v>1.9322245464833165</v>
      </c>
      <c r="AE809" s="23"/>
      <c r="AF809" s="23"/>
      <c r="AG809" s="23"/>
      <c r="AH809" s="23"/>
      <c r="AI809" s="23"/>
      <c r="AJ809" s="23"/>
      <c r="AK809" s="23"/>
      <c r="AL809" s="23"/>
    </row>
    <row r="810" spans="1:38" x14ac:dyDescent="0.25">
      <c r="A810" s="186"/>
      <c r="B810" s="252"/>
      <c r="C810" s="13">
        <f>C$1/(21-E$1)*(C$749-B809)</f>
        <v>7378.5123966942156</v>
      </c>
      <c r="D810" s="32">
        <f>(C810/P$1)^(1/1.3)*50+C$749+$C$2/2+$N$2/100*5</f>
        <v>43.180752935059402</v>
      </c>
      <c r="E810" s="28" t="s">
        <v>22</v>
      </c>
      <c r="F810" s="5">
        <v>14000</v>
      </c>
      <c r="G810" s="140">
        <f>(G$822-G$786)/9+G806</f>
        <v>3.2833333333333323</v>
      </c>
      <c r="H810" s="194">
        <f t="shared" si="125"/>
        <v>4263.9593908629458</v>
      </c>
      <c r="I810" s="76">
        <f>$C810/I809</f>
        <v>1917.4880814761279</v>
      </c>
      <c r="J810" s="57">
        <v>14000</v>
      </c>
      <c r="K810" s="140">
        <f>(K$822-K$786)/9+K806</f>
        <v>3.0333333333333323</v>
      </c>
      <c r="L810" s="194">
        <f t="shared" si="120"/>
        <v>4615.3846153846171</v>
      </c>
      <c r="M810" s="76">
        <f>$C810/M809</f>
        <v>2293.300473304464</v>
      </c>
      <c r="N810" s="57">
        <v>14000</v>
      </c>
      <c r="O810" s="140">
        <f>(O$822-O$786)/9+O806</f>
        <v>2.7833333333333323</v>
      </c>
      <c r="P810" s="194">
        <f t="shared" si="121"/>
        <v>5029.9401197604811</v>
      </c>
      <c r="Q810" s="76">
        <f>$C810/Q809</f>
        <v>2575.1088159350797</v>
      </c>
      <c r="R810" s="57">
        <v>14000</v>
      </c>
      <c r="S810" s="140">
        <f>(S$822-S$786)/9+S806</f>
        <v>2.5333333333333323</v>
      </c>
      <c r="T810" s="201">
        <f t="shared" si="122"/>
        <v>5526.315789473686</v>
      </c>
      <c r="U810" s="76">
        <f>$C810/U809</f>
        <v>2945.1714029041918</v>
      </c>
      <c r="V810" s="57">
        <v>14000</v>
      </c>
      <c r="W810" s="140">
        <f>(W$822-W$786)/9+W806</f>
        <v>2.4166666666666656</v>
      </c>
      <c r="X810" s="201">
        <f t="shared" si="123"/>
        <v>5793.1034482758641</v>
      </c>
      <c r="Y810" s="76">
        <f>$C810/Y809</f>
        <v>3311.7248895395796</v>
      </c>
      <c r="Z810" s="57">
        <v>14000</v>
      </c>
      <c r="AA810" s="140">
        <f>(AA$822-AA$786)/9+AA806</f>
        <v>2.2499999999999991</v>
      </c>
      <c r="AB810" s="209">
        <f t="shared" si="124"/>
        <v>6222.2222222222244</v>
      </c>
      <c r="AC810" s="76">
        <f>$C810/AC809</f>
        <v>3818.6619718309867</v>
      </c>
      <c r="AL810" s="23"/>
    </row>
    <row r="811" spans="1:38" x14ac:dyDescent="0.25">
      <c r="A811" s="186"/>
      <c r="B811" s="252"/>
      <c r="C811" s="13"/>
      <c r="D811" s="39">
        <f>IF(AND(D810&lt;F$5,C810&lt;F812),C810/F812*100,IF(AND(D810&lt;J$5,C810&lt;J812),C810/(F812-((D810-F$5)/(J$5-F$5))*(F812-J812))*100,IF(AND(D810&lt;N$5,C810&lt;N812),C810/(J812-((D810-J$5)/(N$5-J$5))*(J812-N812))*100,IF(AND(D810&lt;R$5,C810&lt;R812),C810/(N812-((D810-N$5)/(R$5-N$5))*(N812-R812))*100,IF(AND(D810&lt;V$5,C814&lt;V812),C810/(R812-((D810-R$5)/(V$5-R$5))*(R812-V812))*100,100)))))</f>
        <v>100</v>
      </c>
      <c r="E811" s="28" t="s">
        <v>23</v>
      </c>
      <c r="F811" s="5">
        <v>11200</v>
      </c>
      <c r="G811" s="140">
        <f>(G$823-G$787)/9+G807</f>
        <v>3.5166666666666657</v>
      </c>
      <c r="H811" s="194">
        <f t="shared" si="125"/>
        <v>3184.8341232227499</v>
      </c>
      <c r="I811" s="190">
        <f>IF($C810&gt;F810,3,IF($C810&gt;F811,2,IF($C810&gt;F812,1,0)))</f>
        <v>1</v>
      </c>
      <c r="J811" s="57">
        <v>11200</v>
      </c>
      <c r="K811" s="140">
        <f>(K$823-K$787)/9+K807</f>
        <v>3.2666666666666657</v>
      </c>
      <c r="L811" s="194">
        <f t="shared" si="120"/>
        <v>3428.5714285714294</v>
      </c>
      <c r="M811" s="190">
        <f>IF($C810&gt;J810,3,IF($C810&gt;J811,2,IF($C810&gt;J812,1,0)))</f>
        <v>1</v>
      </c>
      <c r="N811" s="57">
        <v>11200</v>
      </c>
      <c r="O811" s="140">
        <f>(O$823-O$787)/9+O807</f>
        <v>3.0166666666666657</v>
      </c>
      <c r="P811" s="194">
        <f t="shared" si="121"/>
        <v>3712.7071823204433</v>
      </c>
      <c r="Q811" s="190">
        <f>IF($C810&gt;N810,3,IF($C810&gt;N811,2,IF($C810&gt;N812,1,0)))</f>
        <v>1</v>
      </c>
      <c r="R811" s="57">
        <v>11200</v>
      </c>
      <c r="S811" s="140">
        <f>(S$823-S$787)/9+S807</f>
        <v>2.7666666666666657</v>
      </c>
      <c r="T811" s="201">
        <f t="shared" si="122"/>
        <v>4048.1927710843388</v>
      </c>
      <c r="U811" s="190">
        <f>IF($C810&gt;R810,3,IF($C810&gt;R811,2,IF($C810&gt;R812,1,0)))</f>
        <v>1</v>
      </c>
      <c r="V811" s="57">
        <v>11200</v>
      </c>
      <c r="W811" s="140">
        <f>(W$823-W$787)/9+W807</f>
        <v>2.5999999999999988</v>
      </c>
      <c r="X811" s="201">
        <f t="shared" si="123"/>
        <v>4307.6923076923094</v>
      </c>
      <c r="Y811" s="190">
        <f>IF($C810&gt;V810,3,IF($C810&gt;V811,2,IF($C810&gt;V812,1,0)))</f>
        <v>1</v>
      </c>
      <c r="Z811" s="57">
        <v>11200</v>
      </c>
      <c r="AA811" s="140">
        <f>(AA$823-AA$787)/9+AA807</f>
        <v>2.399999999999999</v>
      </c>
      <c r="AB811" s="209">
        <f t="shared" si="124"/>
        <v>4666.6666666666688</v>
      </c>
      <c r="AC811" s="189">
        <f>IF($C810&gt;Z810,3,IF($C810&gt;Z811,2,IF($C810&gt;Z812,1,0)))</f>
        <v>1</v>
      </c>
      <c r="AL811" s="23"/>
    </row>
    <row r="812" spans="1:38" ht="15.75" thickBot="1" x14ac:dyDescent="0.3">
      <c r="A812" s="186"/>
      <c r="B812" s="253"/>
      <c r="C812" s="14"/>
      <c r="D812" s="33">
        <f>C810/D809</f>
        <v>2798.8266121317324</v>
      </c>
      <c r="E812" s="29" t="s">
        <v>7</v>
      </c>
      <c r="F812" s="158">
        <f>(F$824-F$788)/9+F808</f>
        <v>5433.3333333333339</v>
      </c>
      <c r="G812" s="144">
        <f>(G$824-G$788)/9+G808</f>
        <v>4.0166666666666675</v>
      </c>
      <c r="H812" s="195">
        <f t="shared" si="125"/>
        <v>1352.6970954356846</v>
      </c>
      <c r="I812" s="191">
        <f>IF(I811=1,($C810-F812)/(F811-F812),IF(I811=2,($C810-F811)/(F810-F811),IF(I811=3,($C810-F810)/(F809-F810),0)))</f>
        <v>0.33731428844408357</v>
      </c>
      <c r="J812" s="148">
        <f>(J$824-J$788)/9+J808</f>
        <v>4733.3333333333358</v>
      </c>
      <c r="K812" s="144">
        <f>(K$824-K$788)/9+K808</f>
        <v>3.1833333333333327</v>
      </c>
      <c r="L812" s="195">
        <f t="shared" si="120"/>
        <v>1486.910994764399</v>
      </c>
      <c r="M812" s="191">
        <f>IF(M811=1,($C810-J812)/(J811-J812),IF(M811=2,($C810-J811)/(J810-J811),IF(M811=3,($C810-J810)/(J809-J810),0)))</f>
        <v>0.40904830876714654</v>
      </c>
      <c r="N812" s="148">
        <f>(N$824-N$788)/9+N808</f>
        <v>4466.6666666666652</v>
      </c>
      <c r="O812" s="144">
        <f>(O$824-O$788)/9+O808</f>
        <v>2.75</v>
      </c>
      <c r="P812" s="195">
        <f t="shared" si="121"/>
        <v>1624.2424242424238</v>
      </c>
      <c r="Q812" s="191">
        <f>IF(Q811=1,($C810-N812)/(N811-N812),IF(Q811=2,($C810-N811)/(N810-N811),IF(Q811=3,($C810-N810)/(N809-N810),0)))</f>
        <v>0.4324523361427054</v>
      </c>
      <c r="R812" s="148">
        <f>(R$824-R$788)/9+R808</f>
        <v>4133.3333333333339</v>
      </c>
      <c r="S812" s="144">
        <f>(S$824-S$788)/9+S808</f>
        <v>2.2833333333333341</v>
      </c>
      <c r="T812" s="204">
        <f t="shared" si="122"/>
        <v>1810.2189781021893</v>
      </c>
      <c r="U812" s="191">
        <f>IF(U811=1,($C810-R812)/(R811-R812),IF(U811=2,($C810-R811)/(R810-R811),IF(U811=3,($C810-R810)/(R809-R810),0)))</f>
        <v>0.45922345236238893</v>
      </c>
      <c r="V812" s="148">
        <f>(V$824-V$788)/9+V808</f>
        <v>3666.6666666666679</v>
      </c>
      <c r="W812" s="144">
        <f>(W$824-W$788)/9+W808</f>
        <v>1.8666666666666667</v>
      </c>
      <c r="X812" s="204">
        <f t="shared" si="123"/>
        <v>1964.2857142857149</v>
      </c>
      <c r="Y812" s="191">
        <f>IF(Y811=1,($C810-V812)/(V811-V812),IF(Y811=2,($C810-V811)/(V810-V811),IF(Y811=3,($C810-V810)/(V809-V810),0)))</f>
        <v>0.49272288451693119</v>
      </c>
      <c r="Z812" s="148">
        <f>(Z$824-Z$788)/9+Z808</f>
        <v>3166.6666666666679</v>
      </c>
      <c r="AA812" s="144">
        <f>(AA$824-AA$788)/9+AA808</f>
        <v>1.416666666666667</v>
      </c>
      <c r="AB812" s="211">
        <f t="shared" si="124"/>
        <v>2235.294117647059</v>
      </c>
      <c r="AC812" s="191">
        <f>IF(AC811=1,($C810-Z812)/(Z811-Z812),IF(AC811=2,($C810-Z811)/(Z810-Z811),IF(AC811=3,($C810-Z810)/(Z809-Z810),0)))</f>
        <v>0.5242961489660849</v>
      </c>
      <c r="AL812" s="23"/>
    </row>
    <row r="813" spans="1:38" x14ac:dyDescent="0.25">
      <c r="A813" s="186"/>
      <c r="B813" s="251">
        <v>0</v>
      </c>
      <c r="C813" s="34"/>
      <c r="D813" s="31">
        <f>IF(D814&gt;V$5,(1-(D814-V$5)/(Z$5-V$5))*(Y813-AC813)+AC813,IF(D814&gt;R$5,(1-(D814-R$5)/(V$5-R$5))*(U813-Y813)+Y813,IF(D814&gt;N$5,(1-(D814-N$5)/(R$5-N$5))*(Q813-U813)+U813,IF(D814&gt;J$5,(1-(D814-J$5)/(N$5-J$5))*(M813-Q813)+Q813,IF(D814&gt;F$5,(1-(D814-F$5)/(J$5-F$5))*(I813-M813)+M813,I813)))))</f>
        <v>2.739851484972343</v>
      </c>
      <c r="E813" s="27" t="s">
        <v>6</v>
      </c>
      <c r="F813" s="95">
        <f>(F$821-F$785)/9+F809</f>
        <v>16411.111111111117</v>
      </c>
      <c r="G813" s="143">
        <f>(G$821-G$785)/9+G809</f>
        <v>3.1277777777777764</v>
      </c>
      <c r="H813" s="193">
        <f t="shared" si="125"/>
        <v>5246.891651865013</v>
      </c>
      <c r="I813" s="16">
        <f>IF(I815=0,G816,IF(I815=1,(G815-G816)*I816+G816,IF(I815=2,(G814-G815)*I816+G815,IF(I815=3,(G813-G814)*I816+G814,G813))))</f>
        <v>3.9346423199093876</v>
      </c>
      <c r="J813" s="147">
        <f>(J$821-J$785)/9+J809</f>
        <v>16211.111111111117</v>
      </c>
      <c r="K813" s="143">
        <f>(K$821-K$785)/9+K809</f>
        <v>2.8888888888888875</v>
      </c>
      <c r="L813" s="193">
        <f t="shared" si="120"/>
        <v>5611.5384615384664</v>
      </c>
      <c r="M813" s="16">
        <f>IF(M815=0,K816,IF(M815=1,(K815-K816)*M816+K816,IF(M815=2,(K814-K815)*M816+K815,IF(M815=3,(K813-K814)*M816+K814,K813))))</f>
        <v>3.3291887189037315</v>
      </c>
      <c r="N813" s="147">
        <f>(N$821-N$785)/9+N809</f>
        <v>15933.333333333338</v>
      </c>
      <c r="O813" s="143">
        <f>(O$821-O$785)/9+O809</f>
        <v>2.6499999999999986</v>
      </c>
      <c r="P813" s="193">
        <f t="shared" si="121"/>
        <v>6012.5786163522062</v>
      </c>
      <c r="Q813" s="16">
        <f>IF(Q815=0,O816,IF(Q815=1,(O815-O816)*Q816+O816,IF(Q815=2,(O814-O815)*Q816+O815,IF(Q815=3,(O813-O814)*Q816+O814,O813))))</f>
        <v>2.9404830671259563</v>
      </c>
      <c r="R813" s="147">
        <f>(R$821-R$785)/9+R809</f>
        <v>15733.333333333338</v>
      </c>
      <c r="S813" s="143">
        <f>(S$821-S$785)/9+S809</f>
        <v>2.4111111111111101</v>
      </c>
      <c r="T813" s="203">
        <f t="shared" si="122"/>
        <v>6525.3456221198203</v>
      </c>
      <c r="U813" s="16">
        <f>IF(U815=0,S816,IF(U815=1,(S815-S816)*U816+S816,IF(U815=2,(S814-S815)*U816+S815,IF(U815=3,(S813-S814)*U816+S814,S813))))</f>
        <v>2.5440985710271629</v>
      </c>
      <c r="V813" s="147">
        <f>(V$821-V$785)/9+V809</f>
        <v>15011.111111111117</v>
      </c>
      <c r="W813" s="143">
        <f>(W$821-W$785)/9+W809</f>
        <v>2.3611111111111098</v>
      </c>
      <c r="X813" s="203">
        <f t="shared" si="123"/>
        <v>6357.6470588235352</v>
      </c>
      <c r="Y813" s="16">
        <f>IF(Y815=0,W816,IF(Y815=1,(W815-W816)*Y816+W816,IF(Y815=2,(W814-W815)*Y816+W815,IF(Y815=3,(W813-W814)*Y816+W814,W813))))</f>
        <v>2.253574349646593</v>
      </c>
      <c r="Z813" s="147">
        <f>(Z$821-Z$785)/9+Z809</f>
        <v>14233.333333333338</v>
      </c>
      <c r="AA813" s="143">
        <f>(AA$821-AA$785)/9+AA809</f>
        <v>2.2611111111111102</v>
      </c>
      <c r="AB813" s="207">
        <f t="shared" si="124"/>
        <v>6294.8402948402991</v>
      </c>
      <c r="AC813" s="67">
        <f>IF(AC815=0,AA816,IF(AC815=1,(AA815-AA816)*AC816+AA816,IF(AC815=2,(AA814-AA815)*AC816+AA815,IF(AC815=3,(AA813-AA814)*AC816+AA814,AA813))))</f>
        <v>1.9410327144525075</v>
      </c>
      <c r="AE813" s="23"/>
      <c r="AF813" s="23"/>
      <c r="AG813" s="23"/>
      <c r="AH813" s="23"/>
      <c r="AI813" s="23"/>
      <c r="AJ813" s="23"/>
      <c r="AK813" s="23"/>
      <c r="AL813" s="23"/>
    </row>
    <row r="814" spans="1:38" x14ac:dyDescent="0.25">
      <c r="A814" s="186"/>
      <c r="B814" s="252"/>
      <c r="C814" s="13">
        <f>C$1/(21-E$1)*(C$749-B813)</f>
        <v>7071.0743801652898</v>
      </c>
      <c r="D814" s="32">
        <f>(C814/P$1)^(1/1.3)*50+C$749+$C$2/2+$N$2/100*5</f>
        <v>42.530769797106402</v>
      </c>
      <c r="E814" s="28" t="s">
        <v>22</v>
      </c>
      <c r="F814" s="5">
        <v>14000</v>
      </c>
      <c r="G814" s="140">
        <f>(G$822-G$786)/9+G810</f>
        <v>3.3222222222222211</v>
      </c>
      <c r="H814" s="194">
        <f t="shared" si="125"/>
        <v>4214.0468227424763</v>
      </c>
      <c r="I814" s="76">
        <f>$C814/I813</f>
        <v>1797.1327010807254</v>
      </c>
      <c r="J814" s="57">
        <v>14000</v>
      </c>
      <c r="K814" s="140">
        <f>(K$822-K$786)/9+K810</f>
        <v>3.0722222222222211</v>
      </c>
      <c r="L814" s="194">
        <f t="shared" si="120"/>
        <v>4556.9620253164576</v>
      </c>
      <c r="M814" s="76">
        <f>$C814/M813</f>
        <v>2123.9632166282613</v>
      </c>
      <c r="N814" s="57">
        <v>14000</v>
      </c>
      <c r="O814" s="140">
        <f>(O$822-O$786)/9+O810</f>
        <v>2.8222222222222211</v>
      </c>
      <c r="P814" s="194">
        <f t="shared" si="121"/>
        <v>4960.6299212598442</v>
      </c>
      <c r="Q814" s="76">
        <f>$C814/Q813</f>
        <v>2404.7322221367508</v>
      </c>
      <c r="R814" s="57">
        <v>14000</v>
      </c>
      <c r="S814" s="140">
        <f>(S$822-S$786)/9+S810</f>
        <v>2.5722222222222211</v>
      </c>
      <c r="T814" s="201">
        <f t="shared" si="122"/>
        <v>5442.7645788336959</v>
      </c>
      <c r="U814" s="76">
        <f>$C814/U813</f>
        <v>2779.4026775111902</v>
      </c>
      <c r="V814" s="57">
        <v>14000</v>
      </c>
      <c r="W814" s="140">
        <f>(W$822-W$786)/9+W810</f>
        <v>2.4611111111111099</v>
      </c>
      <c r="X814" s="201">
        <f t="shared" si="123"/>
        <v>5688.4875846501154</v>
      </c>
      <c r="Y814" s="76">
        <f>$C814/Y813</f>
        <v>3137.7151507223093</v>
      </c>
      <c r="Z814" s="57">
        <v>14000</v>
      </c>
      <c r="AA814" s="140">
        <f>(AA$822-AA$786)/9+AA810</f>
        <v>2.2999999999999989</v>
      </c>
      <c r="AB814" s="209">
        <f t="shared" si="124"/>
        <v>6086.9565217391337</v>
      </c>
      <c r="AC814" s="76">
        <f>$C814/AC813</f>
        <v>3642.944463282668</v>
      </c>
      <c r="AL814" s="23"/>
    </row>
    <row r="815" spans="1:38" x14ac:dyDescent="0.25">
      <c r="A815" s="186"/>
      <c r="B815" s="252"/>
      <c r="C815" s="13"/>
      <c r="D815" s="39">
        <f>IF(AND(D814&lt;F$5,C814&lt;F816),C814/F816*100,IF(AND(D814&lt;J$5,C814&lt;J816),C814/(F816-((D814-F$5)/(J$5-F$5))*(F816-J816))*100,IF(AND(D814&lt;N$5,C814&lt;N816),C814/(J816-((D814-J$5)/(N$5-J$5))*(J816-N816))*100,IF(AND(D814&lt;R$5,C814&lt;R816),C814/(N816-((D814-N$5)/(R$5-N$5))*(N816-R816))*100,IF(AND(D814&lt;V$5,C818&lt;V816),C814/(R816-((D814-R$5)/(V$5-R$5))*(R816-V816))*100,100)))))</f>
        <v>100</v>
      </c>
      <c r="E815" s="28" t="s">
        <v>23</v>
      </c>
      <c r="F815" s="5">
        <v>11200</v>
      </c>
      <c r="G815" s="140">
        <f>(G$823-G$787)/9+G811</f>
        <v>3.56111111111111</v>
      </c>
      <c r="H815" s="194">
        <f t="shared" si="125"/>
        <v>3145.0858034321382</v>
      </c>
      <c r="I815" s="190">
        <f>IF($C814&gt;F814,3,IF($C814&gt;F815,2,IF($C814&gt;F816,1,0)))</f>
        <v>1</v>
      </c>
      <c r="J815" s="57">
        <v>11200</v>
      </c>
      <c r="K815" s="140">
        <f>(K$823-K$787)/9+K811</f>
        <v>3.31111111111111</v>
      </c>
      <c r="L815" s="194">
        <f t="shared" si="120"/>
        <v>3382.5503355704709</v>
      </c>
      <c r="M815" s="190">
        <f>IF($C814&gt;J814,3,IF($C814&gt;J815,2,IF($C814&gt;J816,1,0)))</f>
        <v>1</v>
      </c>
      <c r="N815" s="57">
        <v>11200</v>
      </c>
      <c r="O815" s="140">
        <f>(O$823-O$787)/9+O811</f>
        <v>3.06111111111111</v>
      </c>
      <c r="P815" s="194">
        <f t="shared" si="121"/>
        <v>3658.8021778584407</v>
      </c>
      <c r="Q815" s="190">
        <f>IF($C814&gt;N814,3,IF($C814&gt;N815,2,IF($C814&gt;N816,1,0)))</f>
        <v>1</v>
      </c>
      <c r="R815" s="57">
        <v>11200</v>
      </c>
      <c r="S815" s="140">
        <f>(S$823-S$787)/9+S811</f>
        <v>2.81111111111111</v>
      </c>
      <c r="T815" s="201">
        <f t="shared" si="122"/>
        <v>3984.1897233201598</v>
      </c>
      <c r="U815" s="190">
        <f>IF($C814&gt;R814,3,IF($C814&gt;R815,2,IF($C814&gt;R816,1,0)))</f>
        <v>1</v>
      </c>
      <c r="V815" s="57">
        <v>11200</v>
      </c>
      <c r="W815" s="140">
        <f>(W$823-W$787)/9+W811</f>
        <v>2.6499999999999986</v>
      </c>
      <c r="X815" s="201">
        <f t="shared" si="123"/>
        <v>4226.4150943396253</v>
      </c>
      <c r="Y815" s="190">
        <f>IF($C814&gt;V814,3,IF($C814&gt;V815,2,IF($C814&gt;V816,1,0)))</f>
        <v>1</v>
      </c>
      <c r="Z815" s="57">
        <v>11200</v>
      </c>
      <c r="AA815" s="140">
        <f>(AA$823-AA$787)/9+AA811</f>
        <v>2.4499999999999988</v>
      </c>
      <c r="AB815" s="209">
        <f t="shared" si="124"/>
        <v>4571.4285714285734</v>
      </c>
      <c r="AC815" s="189">
        <f>IF($C814&gt;Z814,3,IF($C814&gt;Z815,2,IF($C814&gt;Z816,1,0)))</f>
        <v>1</v>
      </c>
      <c r="AL815" s="23"/>
    </row>
    <row r="816" spans="1:38" ht="15.75" thickBot="1" x14ac:dyDescent="0.3">
      <c r="A816" s="186"/>
      <c r="B816" s="253"/>
      <c r="C816" s="35"/>
      <c r="D816" s="33">
        <f>C814/D813</f>
        <v>2580.8239676307376</v>
      </c>
      <c r="E816" s="29" t="s">
        <v>7</v>
      </c>
      <c r="F816" s="158">
        <f>(F$824-F$788)/9+F812</f>
        <v>5488.8888888888896</v>
      </c>
      <c r="G816" s="144">
        <f>(G$824-G$788)/9+G812</f>
        <v>4.0777777777777784</v>
      </c>
      <c r="H816" s="195">
        <f t="shared" si="125"/>
        <v>1346.0490463215258</v>
      </c>
      <c r="I816" s="191">
        <f>IF(I815=1,($C814-F816)/(F815-F816),IF(I815=2,($C814-F815)/(F814-F815),IF(I815=3,($C814-F814)/(F813-F814),0)))</f>
        <v>0.2770363700678522</v>
      </c>
      <c r="J816" s="148">
        <f>(J$824-J$788)/9+J812</f>
        <v>4855.5555555555584</v>
      </c>
      <c r="K816" s="144">
        <f>(K$824-K$788)/9+K812</f>
        <v>3.3388888888888881</v>
      </c>
      <c r="L816" s="195">
        <f t="shared" si="120"/>
        <v>1454.2429284525801</v>
      </c>
      <c r="M816" s="191">
        <f>IF(M815=1,($C814-J816)/(J815-J816),IF(M815=2,($C814-J815)/(J814-J815),IF(M815=3,($C814-J814)/(J813-J814),0)))</f>
        <v>0.34920611946563207</v>
      </c>
      <c r="N816" s="148">
        <f>(N$824-N$788)/9+N812</f>
        <v>4544.4444444444425</v>
      </c>
      <c r="O816" s="144">
        <f>(O$824-O$788)/9+O812</f>
        <v>2.8666666666666667</v>
      </c>
      <c r="P816" s="195">
        <f t="shared" si="121"/>
        <v>1585.2713178294566</v>
      </c>
      <c r="Q816" s="191">
        <f>IF(Q815=1,($C814-N816)/(N815-N816),IF(Q815=2,($C814-N815)/(N814-N815),IF(Q815=3,($C814-N814)/(N813-N814),0)))</f>
        <v>0.37962720236206376</v>
      </c>
      <c r="R816" s="148">
        <f>(R$824-R$788)/9+R812</f>
        <v>4155.5555555555566</v>
      </c>
      <c r="S816" s="144">
        <f>(S$824-S$788)/9+S812</f>
        <v>2.3555555555555565</v>
      </c>
      <c r="T816" s="204">
        <f t="shared" si="122"/>
        <v>1764.1509433962262</v>
      </c>
      <c r="U816" s="191">
        <f>IF(U815=1,($C814-R816)/(R815-R816),IF(U815=2,($C814-R815)/(R814-R815),IF(U815=3,($C814-R814)/(R813-R814),0)))</f>
        <v>0.41387491201084547</v>
      </c>
      <c r="V816" s="148">
        <f>(V$824-V$788)/9+V812</f>
        <v>3677.7777777777792</v>
      </c>
      <c r="W816" s="144">
        <f>(W$824-W$788)/9+W812</f>
        <v>1.9277777777777778</v>
      </c>
      <c r="X816" s="204">
        <f t="shared" si="123"/>
        <v>1907.7809798270901</v>
      </c>
      <c r="Y816" s="191">
        <f>IF(Y815=1,($C814-V816)/(V815-V816),IF(Y815=2,($C814-V815)/(V814-V815),IF(Y815=3,($C814-V814)/(V813-V814),0)))</f>
        <v>0.45110294566451403</v>
      </c>
      <c r="Z816" s="148">
        <f>(Z$824-Z$788)/9+Z812</f>
        <v>3177.7777777777792</v>
      </c>
      <c r="AA816" s="144">
        <f>(AA$824-AA$788)/9+AA812</f>
        <v>1.4611111111111115</v>
      </c>
      <c r="AB816" s="211">
        <f t="shared" si="124"/>
        <v>2174.9049429657798</v>
      </c>
      <c r="AC816" s="191">
        <f>IF(AC815=1,($C814-Z816)/(Z815-Z816),IF(AC815=2,($C814-Z815)/(Z814-Z815),IF(AC815=3,($C814-Z814)/(Z813-Z814),0)))</f>
        <v>0.48531398090703048</v>
      </c>
      <c r="AL816" s="23"/>
    </row>
    <row r="817" spans="1:38" x14ac:dyDescent="0.25">
      <c r="A817" s="186"/>
      <c r="B817" s="251">
        <v>1</v>
      </c>
      <c r="C817" s="25"/>
      <c r="D817" s="31">
        <f>IF(D818&gt;V$5,(1-(D818-V$5)/(Z$5-V$5))*(Y817-AC817)+AC817,IF(D818&gt;R$5,(1-(D818-R$5)/(V$5-R$5))*(U817-Y817)+Y817,IF(D818&gt;N$5,(1-(D818-N$5)/(R$5-N$5))*(Q817-U817)+U817,IF(D818&gt;J$5,(1-(D818-J$5)/(N$5-J$5))*(M817-Q817)+Q817,IF(D818&gt;F$5,(1-(D818-F$5)/(J$5-F$5))*(I817-M817)+M817,I817)))))</f>
        <v>2.859007777713642</v>
      </c>
      <c r="E817" s="27" t="s">
        <v>6</v>
      </c>
      <c r="F817" s="95">
        <f>(F$821-F$785)/9+F813</f>
        <v>16455.555555555562</v>
      </c>
      <c r="G817" s="143">
        <f>(G$821-G$785)/9+G813</f>
        <v>3.1888888888888873</v>
      </c>
      <c r="H817" s="193">
        <f t="shared" si="125"/>
        <v>5160.278745644604</v>
      </c>
      <c r="I817" s="16">
        <f>IF(I819=0,G820,IF(I819=1,(G819-G820)*I820+G820,IF(I819=2,(G818-G819)*I820+G819,IF(I819=3,(G817-G818)*I820+G818,G817))))</f>
        <v>4.0239159770593957</v>
      </c>
      <c r="J817" s="147">
        <f>(J$821-J$785)/9+J813</f>
        <v>16255.555555555562</v>
      </c>
      <c r="K817" s="143">
        <f>(K$821-K$785)/9+K813</f>
        <v>2.9444444444444429</v>
      </c>
      <c r="L817" s="193">
        <f t="shared" ref="L817:L880" si="126">J817/K817</f>
        <v>5520.7547169811369</v>
      </c>
      <c r="M817" s="16">
        <f>IF(M819=0,K820,IF(M819=1,(K819-K820)*M820+K820,IF(M819=2,(K818-K819)*M820+K819,IF(M819=3,(K817-K818)*M820+K818,K817))))</f>
        <v>3.4545815295815285</v>
      </c>
      <c r="N817" s="147">
        <f>(N$821-N$785)/9+N813</f>
        <v>15966.666666666672</v>
      </c>
      <c r="O817" s="143">
        <f>(O$821-O$785)/9+O813</f>
        <v>2.6999999999999984</v>
      </c>
      <c r="P817" s="193">
        <f t="shared" ref="P817:P880" si="127">N817/O817</f>
        <v>5913.5802469135851</v>
      </c>
      <c r="Q817" s="16">
        <f>IF(Q819=0,O820,IF(Q819=1,(O819-O820)*Q820+O820,IF(Q819=2,(O818-O819)*Q820+O819,IF(Q819=3,(O817-O818)*Q820+O818,O817))))</f>
        <v>3.0231231231231228</v>
      </c>
      <c r="R817" s="147">
        <f>(R$821-R$785)/9+R813</f>
        <v>15766.666666666672</v>
      </c>
      <c r="S817" s="143">
        <f>(S$821-S$785)/9+S813</f>
        <v>2.4555555555555544</v>
      </c>
      <c r="T817" s="203">
        <f t="shared" ref="T817:T880" si="128">R817/S817</f>
        <v>6420.8144796380138</v>
      </c>
      <c r="U817" s="16">
        <f>IF(U819=0,S820,IF(U819=1,(S819-S820)*U820+S820,IF(U819=2,(S818-S819)*U820+S819,IF(U819=3,(S817-S818)*U820+S818,S817))))</f>
        <v>2.5853023909985939</v>
      </c>
      <c r="V817" s="147">
        <f>(V$821-V$785)/9+V813</f>
        <v>15055.555555555562</v>
      </c>
      <c r="W817" s="143">
        <f>(W$821-W$785)/9+W813</f>
        <v>2.4055555555555541</v>
      </c>
      <c r="X817" s="203">
        <f t="shared" ref="X817:X880" si="129">V817/W817</f>
        <v>6258.6605080831478</v>
      </c>
      <c r="Y817" s="16">
        <f>IF(Y819=0,W820,IF(Y819=1,(W819-W820)*Y820+W820,IF(Y819=2,(W818-W819)*Y820+W819,IF(Y819=3,(W817-W818)*Y820+W818,W817))))</f>
        <v>2.2799892415277023</v>
      </c>
      <c r="Z817" s="147">
        <f>(Z$821-Z$785)/9+Z813</f>
        <v>14266.666666666672</v>
      </c>
      <c r="AA817" s="143">
        <f>(AA$821-AA$785)/9+AA813</f>
        <v>2.3055555555555545</v>
      </c>
      <c r="AB817" s="207">
        <f t="shared" ref="AB817:AB880" si="130">Z817/AA817</f>
        <v>6187.9518072289211</v>
      </c>
      <c r="AC817" s="67">
        <f>IF(AC819=0,AA820,IF(AC819=1,(AA819-AA820)*AC820+AA820,IF(AC819=2,(AA818-AA819)*AC820+AA819,IF(AC819=3,(AA817-AA818)*AC820+AA818,AA817))))</f>
        <v>1.9493002143487577</v>
      </c>
      <c r="AE817" s="23"/>
      <c r="AF817" s="23"/>
      <c r="AG817" s="23"/>
      <c r="AH817" s="23"/>
      <c r="AI817" s="23"/>
      <c r="AJ817" s="23"/>
      <c r="AK817" s="23"/>
      <c r="AL817" s="23"/>
    </row>
    <row r="818" spans="1:38" x14ac:dyDescent="0.25">
      <c r="A818" s="186"/>
      <c r="B818" s="252"/>
      <c r="C818" s="13">
        <f>C$1/(21-E$1)*(C$749-B817)</f>
        <v>6763.636363636364</v>
      </c>
      <c r="D818" s="32">
        <f>(C818/P$1)^(1/1.3)*50+C$749+$C$2/2+$N$2/100*5</f>
        <v>41.874229945817206</v>
      </c>
      <c r="E818" s="28" t="s">
        <v>22</v>
      </c>
      <c r="F818" s="5">
        <v>14000</v>
      </c>
      <c r="G818" s="140">
        <f>(G$822-G$786)/9+G814</f>
        <v>3.3611111111111098</v>
      </c>
      <c r="H818" s="194">
        <f t="shared" si="125"/>
        <v>4165.289256198349</v>
      </c>
      <c r="I818" s="76">
        <f>$C818/I817</f>
        <v>1680.8592431343723</v>
      </c>
      <c r="J818" s="57">
        <v>14000</v>
      </c>
      <c r="K818" s="140">
        <f>(K$822-K$786)/9+K814</f>
        <v>3.1111111111111098</v>
      </c>
      <c r="L818" s="194">
        <f t="shared" si="126"/>
        <v>4500.0000000000018</v>
      </c>
      <c r="M818" s="76">
        <f>$C818/M817</f>
        <v>1957.8742912041444</v>
      </c>
      <c r="N818" s="57">
        <v>14000</v>
      </c>
      <c r="O818" s="140">
        <f>(O$822-O$786)/9+O814</f>
        <v>2.8611111111111098</v>
      </c>
      <c r="P818" s="194">
        <f t="shared" si="127"/>
        <v>4893.2038834951481</v>
      </c>
      <c r="Q818" s="76">
        <f>$C818/Q817</f>
        <v>2237.300992441551</v>
      </c>
      <c r="R818" s="57">
        <v>14000</v>
      </c>
      <c r="S818" s="140">
        <f>(S$822-S$786)/9+S814</f>
        <v>2.6111111111111098</v>
      </c>
      <c r="T818" s="201">
        <f t="shared" si="128"/>
        <v>5361.7021276595769</v>
      </c>
      <c r="U818" s="76">
        <f>$C818/U817</f>
        <v>2616.1877183828601</v>
      </c>
      <c r="V818" s="57">
        <v>14000</v>
      </c>
      <c r="W818" s="140">
        <f>(W$822-W$786)/9+W814</f>
        <v>2.5055555555555542</v>
      </c>
      <c r="X818" s="201">
        <f t="shared" si="129"/>
        <v>5587.5831485587614</v>
      </c>
      <c r="Y818" s="76">
        <f>$C818/Y817</f>
        <v>2966.5211749439673</v>
      </c>
      <c r="Z818" s="57">
        <v>14000</v>
      </c>
      <c r="AA818" s="140">
        <f>(AA$822-AA$786)/9+AA814</f>
        <v>2.3499999999999988</v>
      </c>
      <c r="AB818" s="209">
        <f t="shared" si="130"/>
        <v>5957.4468085106419</v>
      </c>
      <c r="AC818" s="76">
        <f>$C818/AC817</f>
        <v>3469.7766479731445</v>
      </c>
      <c r="AL818" s="23"/>
    </row>
    <row r="819" spans="1:38" x14ac:dyDescent="0.25">
      <c r="A819" s="186"/>
      <c r="B819" s="252"/>
      <c r="C819" s="13"/>
      <c r="D819" s="39">
        <f>IF(AND(D818&lt;F$5,C818&lt;F820),C818/F820*100,IF(AND(D818&lt;J$5,C818&lt;J820),C818/(F820-((D818-F$5)/(J$5-F$5))*(F820-J820))*100,IF(AND(D818&lt;N$5,C818&lt;N820),C818/(J820-((D818-J$5)/(N$5-J$5))*(J820-N820))*100,IF(AND(D818&lt;R$5,C818&lt;R820),C818/(N820-((D818-N$5)/(R$5-N$5))*(N820-R820))*100,IF(AND(D818&lt;V$5,C822&lt;V820),C818/(R820-((D818-R$5)/(V$5-R$5))*(R820-V820))*100,100)))))</f>
        <v>100</v>
      </c>
      <c r="E819" s="28" t="s">
        <v>23</v>
      </c>
      <c r="F819" s="5">
        <v>11200</v>
      </c>
      <c r="G819" s="140">
        <f>(G$823-G$787)/9+G815</f>
        <v>3.6055555555555543</v>
      </c>
      <c r="H819" s="194">
        <f t="shared" si="125"/>
        <v>3106.3174114021581</v>
      </c>
      <c r="I819" s="190">
        <f>IF($C818&gt;F818,3,IF($C818&gt;F819,2,IF($C818&gt;F820,1,0)))</f>
        <v>1</v>
      </c>
      <c r="J819" s="57">
        <v>11200</v>
      </c>
      <c r="K819" s="140">
        <f>(K$823-K$787)/9+K815</f>
        <v>3.3555555555555543</v>
      </c>
      <c r="L819" s="194">
        <f t="shared" si="126"/>
        <v>3337.748344370862</v>
      </c>
      <c r="M819" s="190">
        <f>IF($C818&gt;J818,3,IF($C818&gt;J819,2,IF($C818&gt;J820,1,0)))</f>
        <v>1</v>
      </c>
      <c r="N819" s="57">
        <v>11200</v>
      </c>
      <c r="O819" s="140">
        <f>(O$823-O$787)/9+O815</f>
        <v>3.1055555555555543</v>
      </c>
      <c r="P819" s="194">
        <f t="shared" si="127"/>
        <v>3606.440071556352</v>
      </c>
      <c r="Q819" s="190">
        <f>IF($C818&gt;N818,3,IF($C818&gt;N819,2,IF($C818&gt;N820,1,0)))</f>
        <v>1</v>
      </c>
      <c r="R819" s="57">
        <v>11200</v>
      </c>
      <c r="S819" s="140">
        <f>(S$823-S$787)/9+S815</f>
        <v>2.8555555555555543</v>
      </c>
      <c r="T819" s="201">
        <f t="shared" si="128"/>
        <v>3922.1789883268498</v>
      </c>
      <c r="U819" s="190">
        <f>IF($C818&gt;R818,3,IF($C818&gt;R819,2,IF($C818&gt;R820,1,0)))</f>
        <v>1</v>
      </c>
      <c r="V819" s="57">
        <v>11200</v>
      </c>
      <c r="W819" s="140">
        <f>(W$823-W$787)/9+W815</f>
        <v>2.6999999999999984</v>
      </c>
      <c r="X819" s="201">
        <f t="shared" si="129"/>
        <v>4148.1481481481505</v>
      </c>
      <c r="Y819" s="190">
        <f>IF($C818&gt;V818,3,IF($C818&gt;V819,2,IF($C818&gt;V820,1,0)))</f>
        <v>1</v>
      </c>
      <c r="Z819" s="57">
        <v>11200</v>
      </c>
      <c r="AA819" s="140">
        <f>(AA$823-AA$787)/9+AA815</f>
        <v>2.4999999999999987</v>
      </c>
      <c r="AB819" s="209">
        <f t="shared" si="130"/>
        <v>4480.0000000000027</v>
      </c>
      <c r="AC819" s="189">
        <f>IF($C818&gt;Z818,3,IF($C818&gt;Z819,2,IF($C818&gt;Z820,1,0)))</f>
        <v>1</v>
      </c>
      <c r="AL819" s="23"/>
    </row>
    <row r="820" spans="1:38" ht="15.75" thickBot="1" x14ac:dyDescent="0.3">
      <c r="A820" s="186"/>
      <c r="B820" s="253"/>
      <c r="C820" s="14"/>
      <c r="D820" s="33">
        <f>C818/D817</f>
        <v>2365.7285637205459</v>
      </c>
      <c r="E820" s="29" t="s">
        <v>7</v>
      </c>
      <c r="F820" s="158">
        <f>(F$824-F$788)/9+F816</f>
        <v>5544.4444444444453</v>
      </c>
      <c r="G820" s="144">
        <f>(G$824-G$788)/9+G816</f>
        <v>4.1388888888888893</v>
      </c>
      <c r="H820" s="195">
        <f t="shared" si="125"/>
        <v>1339.5973154362416</v>
      </c>
      <c r="I820" s="191">
        <f>IF(I819=1,($C818-F820)/(F819-F820),IF(I819=2,($C818-F819)/(F818-F819),IF(I819=3,($C818-F818)/(F817-F818),0)))</f>
        <v>0.2155742096803</v>
      </c>
      <c r="J820" s="148">
        <f>(J$824-J$788)/9+J816</f>
        <v>4977.777777777781</v>
      </c>
      <c r="K820" s="144">
        <f>(K$824-K$788)/9+K816</f>
        <v>3.4944444444444436</v>
      </c>
      <c r="L820" s="195">
        <f t="shared" si="126"/>
        <v>1424.4833068362493</v>
      </c>
      <c r="M820" s="191">
        <f>IF(M819=1,($C818-J820)/(J819-J820),IF(M819=2,($C818-J819)/(J818-J819),IF(M819=3,($C818-J818)/(J817-J818),0)))</f>
        <v>0.28701298701298672</v>
      </c>
      <c r="N820" s="148">
        <f>(N$824-N$788)/9+N816</f>
        <v>4622.2222222222199</v>
      </c>
      <c r="O820" s="144">
        <f>(O$824-O$788)/9+O816</f>
        <v>2.9833333333333334</v>
      </c>
      <c r="P820" s="195">
        <f t="shared" si="127"/>
        <v>1549.3482309124759</v>
      </c>
      <c r="Q820" s="191">
        <f>IF(Q819=1,($C818-N820)/(N819-N820),IF(Q819=2,($C818-N819)/(N818-N819),IF(Q819=3,($C818-N818)/(N817-N818),0)))</f>
        <v>0.32555282555282583</v>
      </c>
      <c r="R820" s="148">
        <f>(R$824-R$788)/9+R816</f>
        <v>4177.7777777777792</v>
      </c>
      <c r="S820" s="144">
        <f>(S$824-S$788)/9+S816</f>
        <v>2.4277777777777789</v>
      </c>
      <c r="T820" s="204">
        <f t="shared" si="128"/>
        <v>1720.8237986270021</v>
      </c>
      <c r="U820" s="191">
        <f>IF(U819=1,($C818-R820)/(R819-R820),IF(U819=2,($C818-R819)/(R818-R819),IF(U819=3,($C818-R818)/(R817-R818),0)))</f>
        <v>0.36823935558112764</v>
      </c>
      <c r="V820" s="148">
        <f>(V$824-V$788)/9+V816</f>
        <v>3688.8888888888905</v>
      </c>
      <c r="W820" s="144">
        <f>(W$824-W$788)/9+W816</f>
        <v>1.9888888888888889</v>
      </c>
      <c r="X820" s="204">
        <f t="shared" si="129"/>
        <v>1854.748603351956</v>
      </c>
      <c r="Y820" s="191">
        <f>IF(Y819=1,($C818-V820)/(V819-V820),IF(Y819=2,($C818-V819)/(V818-V819),IF(Y819=3,($C818-V818)/(V817-V818),0)))</f>
        <v>0.40935987089833237</v>
      </c>
      <c r="Z820" s="148">
        <f>(Z$824-Z$788)/9+Z816</f>
        <v>3188.8888888888905</v>
      </c>
      <c r="AA820" s="144">
        <f>(AA$824-AA$788)/9+AA816</f>
        <v>1.505555555555556</v>
      </c>
      <c r="AB820" s="211">
        <f t="shared" si="130"/>
        <v>2118.0811808118087</v>
      </c>
      <c r="AC820" s="191">
        <f>IF(AC819=1,($C818-Z820)/(Z819-Z820),IF(AC819=2,($C818-Z819)/(Z818-Z819),IF(AC819=3,($C818-Z818)/(Z817-Z818),0)))</f>
        <v>0.4462236792333879</v>
      </c>
      <c r="AL820" s="23"/>
    </row>
    <row r="821" spans="1:38" ht="15.75" customHeight="1" x14ac:dyDescent="0.25">
      <c r="A821" s="256" t="s">
        <v>72</v>
      </c>
      <c r="B821" s="251">
        <v>2</v>
      </c>
      <c r="C821" s="26"/>
      <c r="D821" s="31">
        <f>IF(D822&gt;V$5,(1-(D822-V$5)/(Z$5-V$5))*(Y821-AC821)+AC821,IF(D822&gt;R$5,(1-(D822-R$5)/(V$5-R$5))*(U821-Y821)+Y821,IF(D822&gt;N$5,(1-(D822-N$5)/(R$5-N$5))*(Q821-U821)+U821,IF(D822&gt;J$5,(1-(D822-J$5)/(N$5-J$5))*(M821-Q821)+Q821,IF(D822&gt;F$5,(1-(D822-F$5)/(J$5-F$5))*(I821-M821)+M821,I821)))))</f>
        <v>2.9961659049841147</v>
      </c>
      <c r="E821" s="27" t="s">
        <v>6</v>
      </c>
      <c r="F821" s="3">
        <v>16500</v>
      </c>
      <c r="G821" s="94">
        <v>3.25</v>
      </c>
      <c r="H821" s="193">
        <f t="shared" ref="H821:H884" si="131">F821/G821</f>
        <v>5076.9230769230771</v>
      </c>
      <c r="I821" s="16">
        <f>IF(I823=0,G824,IF(I823=1,(G823-G824)*I824+G824,IF(I823=2,(G822-G823)*I824+G823,IF(I823=3,(G821-G822)*I824+G822,G821))))</f>
        <v>4.1159090909090912</v>
      </c>
      <c r="J821" s="56">
        <v>16300</v>
      </c>
      <c r="K821" s="4">
        <v>3</v>
      </c>
      <c r="L821" s="193">
        <f t="shared" si="126"/>
        <v>5433.333333333333</v>
      </c>
      <c r="M821" s="16">
        <f>IF(M823=0,K824,IF(M823=1,(K823-K824)*M824+K824,IF(M823=2,(K822-K823)*M824+K823,IF(M823=3,(K821-K822)*M824+K822,K821))))</f>
        <v>3.5944181005283835</v>
      </c>
      <c r="N821" s="56">
        <v>16000</v>
      </c>
      <c r="O821" s="4">
        <v>2.75</v>
      </c>
      <c r="P821" s="193">
        <f t="shared" si="127"/>
        <v>5818.181818181818</v>
      </c>
      <c r="Q821" s="16">
        <f>IF(Q823=0,O824,IF(Q823=1,(O823-O824)*Q824+O824,IF(Q823=2,(O822-O823)*Q824+O823,IF(Q823=3,(O821-O822)*Q824+O822,O821))))</f>
        <v>3.1135092180546726</v>
      </c>
      <c r="R821" s="56">
        <v>15800</v>
      </c>
      <c r="S821" s="4">
        <v>2.5</v>
      </c>
      <c r="T821" s="203">
        <f t="shared" si="128"/>
        <v>6320</v>
      </c>
      <c r="U821" s="16">
        <f>IF(U823=0,S824,IF(U823=1,(S823-S824)*U824+S824,IF(U823=2,(S822-S823)*U824+S823,IF(U823=3,(S821-S822)*U824+S822,S821))))</f>
        <v>2.6289256198347108</v>
      </c>
      <c r="V821" s="56">
        <v>15100</v>
      </c>
      <c r="W821" s="4">
        <v>2.4500000000000002</v>
      </c>
      <c r="X821" s="203">
        <f t="shared" si="129"/>
        <v>6163.2653061224482</v>
      </c>
      <c r="Y821" s="16">
        <f>IF(Y823=0,W824,IF(Y823=1,(W823-W824)*Y824+W824,IF(Y823=2,(W822-W823)*Y824+W823,IF(Y823=3,(W821-W822)*Y824+W822,W821))))</f>
        <v>2.3072451790633606</v>
      </c>
      <c r="Z821" s="56">
        <v>14300</v>
      </c>
      <c r="AA821" s="4">
        <v>2.35</v>
      </c>
      <c r="AB821" s="207">
        <f t="shared" si="130"/>
        <v>6085.1063829787236</v>
      </c>
      <c r="AC821" s="67">
        <f>IF(AC823=0,AA824,IF(AC823=1,(AA823-AA824)*AC824+AA824,IF(AC823=2,(AA822-AA823)*AC824+AA823,IF(AC823=3,(AA821-AA822)*AC824+AA822,AA821))))</f>
        <v>1.9570247933884297</v>
      </c>
      <c r="AE821" s="23"/>
      <c r="AF821" s="23"/>
      <c r="AG821" s="23"/>
      <c r="AH821" s="23"/>
      <c r="AI821" s="23"/>
      <c r="AJ821" s="23"/>
      <c r="AK821" s="23"/>
      <c r="AL821" s="22"/>
    </row>
    <row r="822" spans="1:38" x14ac:dyDescent="0.25">
      <c r="A822" s="257"/>
      <c r="B822" s="252"/>
      <c r="C822" s="13">
        <f>C$1/(21-E$1)*(C$749-B821)</f>
        <v>6456.1983471074382</v>
      </c>
      <c r="D822" s="32">
        <f>(C822/P$1)^(1/1.3)*50+C$749+$C$2/2+$N$2/100*5</f>
        <v>41.210764391341343</v>
      </c>
      <c r="E822" s="28" t="s">
        <v>22</v>
      </c>
      <c r="F822" s="5">
        <v>14000</v>
      </c>
      <c r="G822" s="91">
        <v>3.4</v>
      </c>
      <c r="H822" s="194">
        <f t="shared" si="131"/>
        <v>4117.6470588235297</v>
      </c>
      <c r="I822" s="76">
        <f>$C822/I821</f>
        <v>1568.5959540183726</v>
      </c>
      <c r="J822" s="57">
        <v>14000</v>
      </c>
      <c r="K822" s="6">
        <v>3.15</v>
      </c>
      <c r="L822" s="194">
        <f t="shared" si="126"/>
        <v>4444.4444444444443</v>
      </c>
      <c r="M822" s="76">
        <f>$C822/M821</f>
        <v>1796.1734463106475</v>
      </c>
      <c r="N822" s="57">
        <v>14000</v>
      </c>
      <c r="O822" s="6">
        <v>2.9</v>
      </c>
      <c r="P822" s="194">
        <f t="shared" si="127"/>
        <v>4827.5862068965516</v>
      </c>
      <c r="Q822" s="76">
        <f>$C822/Q821</f>
        <v>2073.6082326877727</v>
      </c>
      <c r="R822" s="57">
        <v>14000</v>
      </c>
      <c r="S822" s="6">
        <v>2.65</v>
      </c>
      <c r="T822" s="201">
        <f t="shared" si="128"/>
        <v>5283.0188679245284</v>
      </c>
      <c r="U822" s="76">
        <f>$C822/U821</f>
        <v>2455.83149952845</v>
      </c>
      <c r="V822" s="57">
        <v>14000</v>
      </c>
      <c r="W822" s="6">
        <v>2.5499999999999998</v>
      </c>
      <c r="X822" s="201">
        <f t="shared" si="129"/>
        <v>5490.1960784313733</v>
      </c>
      <c r="Y822" s="76">
        <f>$C822/Y821</f>
        <v>2798.2281231717079</v>
      </c>
      <c r="Z822" s="57">
        <v>14000</v>
      </c>
      <c r="AA822" s="6">
        <v>2.4</v>
      </c>
      <c r="AB822" s="209">
        <f t="shared" si="130"/>
        <v>5833.3333333333339</v>
      </c>
      <c r="AC822" s="76">
        <f>$C822/AC821</f>
        <v>3298.9864864864867</v>
      </c>
      <c r="AF822" s="23"/>
      <c r="AG822" s="83"/>
      <c r="AH822" s="23"/>
      <c r="AI822" s="23"/>
      <c r="AJ822" s="23"/>
      <c r="AK822" s="23"/>
      <c r="AL822" s="22"/>
    </row>
    <row r="823" spans="1:38" x14ac:dyDescent="0.25">
      <c r="A823" s="257"/>
      <c r="B823" s="252"/>
      <c r="C823" s="13"/>
      <c r="D823" s="39">
        <f>IF(AND(D822&lt;F$5,C822&lt;F824),C822/F824*100,IF(AND(D822&lt;J$5,C822&lt;J824),C822/(F824-((D822-F$5)/(J$5-F$5))*(F824-J824))*100,IF(AND(D822&lt;N$5,C822&lt;N824),C822/(J824-((D822-J$5)/(N$5-J$5))*(J824-N824))*100,IF(AND(D822&lt;R$5,C822&lt;R824),C822/(N824-((D822-N$5)/(R$5-N$5))*(N824-R824))*100,IF(AND(D822&lt;V$5,C826&lt;V824),C822/(R824-((D822-R$5)/(V$5-R$5))*(R824-V824))*100,100)))))</f>
        <v>100</v>
      </c>
      <c r="E823" s="28" t="s">
        <v>23</v>
      </c>
      <c r="F823" s="5">
        <v>11200</v>
      </c>
      <c r="G823" s="91">
        <v>3.65</v>
      </c>
      <c r="H823" s="194">
        <f t="shared" si="131"/>
        <v>3068.4931506849316</v>
      </c>
      <c r="I823" s="192">
        <f>IF($C822&gt;F822,3,IF($C822&gt;F823,2,IF($C822&gt;F824,1,0)))</f>
        <v>1</v>
      </c>
      <c r="J823" s="57">
        <v>11200</v>
      </c>
      <c r="K823" s="6">
        <v>3.4</v>
      </c>
      <c r="L823" s="194">
        <f t="shared" si="126"/>
        <v>3294.1176470588234</v>
      </c>
      <c r="M823" s="192">
        <f>IF($C822&gt;J822,3,IF($C822&gt;J823,2,IF($C822&gt;J824,1,0)))</f>
        <v>1</v>
      </c>
      <c r="N823" s="57">
        <v>11200</v>
      </c>
      <c r="O823" s="6">
        <v>3.15</v>
      </c>
      <c r="P823" s="194">
        <f t="shared" si="127"/>
        <v>3555.5555555555557</v>
      </c>
      <c r="Q823" s="192">
        <f>IF($C822&gt;N822,3,IF($C822&gt;N823,2,IF($C822&gt;N824,1,0)))</f>
        <v>1</v>
      </c>
      <c r="R823" s="57">
        <v>11200</v>
      </c>
      <c r="S823" s="6">
        <v>2.9</v>
      </c>
      <c r="T823" s="201">
        <f t="shared" si="128"/>
        <v>3862.0689655172414</v>
      </c>
      <c r="U823" s="192">
        <f>IF($C822&gt;R822,3,IF($C822&gt;R823,2,IF($C822&gt;R824,1,0)))</f>
        <v>1</v>
      </c>
      <c r="V823" s="57">
        <v>11200</v>
      </c>
      <c r="W823" s="6">
        <v>2.75</v>
      </c>
      <c r="X823" s="201">
        <f t="shared" si="129"/>
        <v>4072.7272727272725</v>
      </c>
      <c r="Y823" s="192">
        <f>IF($C822&gt;V822,3,IF($C822&gt;V823,2,IF($C822&gt;V824,1,0)))</f>
        <v>1</v>
      </c>
      <c r="Z823" s="57">
        <v>11200</v>
      </c>
      <c r="AA823" s="6">
        <v>2.5499999999999998</v>
      </c>
      <c r="AB823" s="209">
        <f t="shared" si="130"/>
        <v>4392.1568627450979</v>
      </c>
      <c r="AC823" s="189">
        <f>IF($C822&gt;Z822,3,IF($C822&gt;Z823,2,IF($C822&gt;Z824,1,0)))</f>
        <v>1</v>
      </c>
      <c r="AF823" s="23"/>
      <c r="AG823" s="23"/>
      <c r="AH823" s="23"/>
      <c r="AI823" s="23"/>
      <c r="AJ823" s="23"/>
      <c r="AK823" s="23"/>
      <c r="AL823" s="22"/>
    </row>
    <row r="824" spans="1:38" ht="15.75" thickBot="1" x14ac:dyDescent="0.3">
      <c r="A824" s="257"/>
      <c r="B824" s="253"/>
      <c r="C824" s="14"/>
      <c r="D824" s="33">
        <f>C822/D821</f>
        <v>2154.8200439660459</v>
      </c>
      <c r="E824" s="29" t="s">
        <v>7</v>
      </c>
      <c r="F824" s="7">
        <v>5600</v>
      </c>
      <c r="G824" s="93">
        <v>4.2</v>
      </c>
      <c r="H824" s="195">
        <f t="shared" si="131"/>
        <v>1333.3333333333333</v>
      </c>
      <c r="I824" s="191">
        <f>IF(I823=1,($C822-F824)/(F823-F824),IF(I823=2,($C822-F823)/(F822-F823),IF(I823=3,($C822-F822)/(F821-F822),0)))</f>
        <v>0.15289256198347109</v>
      </c>
      <c r="J824" s="58">
        <v>5100</v>
      </c>
      <c r="K824" s="8">
        <v>3.65</v>
      </c>
      <c r="L824" s="195">
        <f t="shared" si="126"/>
        <v>1397.2602739726028</v>
      </c>
      <c r="M824" s="191">
        <f>IF(M823=1,($C822-J824)/(J823-J824),IF(M823=2,($C822-J823)/(J822-J823),IF(M823=3,($C822-J822)/(J821-J822),0)))</f>
        <v>0.22232759788646528</v>
      </c>
      <c r="N824" s="58">
        <v>4700</v>
      </c>
      <c r="O824" s="8">
        <v>3.1</v>
      </c>
      <c r="P824" s="195">
        <f t="shared" si="127"/>
        <v>1516.1290322580644</v>
      </c>
      <c r="Q824" s="191">
        <f>IF(Q823=1,($C822-N824)/(N823-N824),IF(Q823=2,($C822-N823)/(N822-N823),IF(Q823=3,($C822-N822)/(N821-N822),0)))</f>
        <v>0.27018436109345201</v>
      </c>
      <c r="R824" s="58">
        <v>4200</v>
      </c>
      <c r="S824" s="8">
        <v>2.5</v>
      </c>
      <c r="T824" s="204">
        <f t="shared" si="128"/>
        <v>1680</v>
      </c>
      <c r="U824" s="191">
        <f>IF(U823=1,($C822-R824)/(R823-R824),IF(U823=2,($C822-R823)/(R822-R823),IF(U823=3,($C822-R822)/(R821-R822),0)))</f>
        <v>0.3223140495867769</v>
      </c>
      <c r="V824" s="58">
        <v>3700</v>
      </c>
      <c r="W824" s="8">
        <v>2.0499999999999998</v>
      </c>
      <c r="X824" s="204">
        <f t="shared" si="129"/>
        <v>1804.8780487804879</v>
      </c>
      <c r="Y824" s="191">
        <f>IF(Y823=1,($C822-V824)/(V823-V824),IF(Y823=2,($C822-V823)/(V822-V823),IF(Y823=3,($C822-V822)/(V821-V822),0)))</f>
        <v>0.36749311294765841</v>
      </c>
      <c r="Z824" s="58">
        <v>3200</v>
      </c>
      <c r="AA824" s="8">
        <v>1.55</v>
      </c>
      <c r="AB824" s="211">
        <f t="shared" si="130"/>
        <v>2064.516129032258</v>
      </c>
      <c r="AC824" s="191">
        <f>IF(AC823=1,($C822-Z824)/(Z823-Z824),IF(AC823=2,($C822-Z823)/(Z822-Z823),IF(AC823=3,($C822-Z822)/(Z821-Z822),0)))</f>
        <v>0.40702479338842978</v>
      </c>
      <c r="AG824" s="23"/>
      <c r="AL824" s="23"/>
    </row>
    <row r="825" spans="1:38" x14ac:dyDescent="0.25">
      <c r="A825" s="257"/>
      <c r="B825" s="251">
        <v>3</v>
      </c>
      <c r="C825" s="25"/>
      <c r="D825" s="31">
        <f>IF(D826&gt;V$5,(1-(D826-V$5)/(Z$5-V$5))*(Y825-AC825)+AC825,IF(D826&gt;R$5,(1-(D826-R$5)/(V$5-R$5))*(U825-Y825)+Y825,IF(D826&gt;N$5,(1-(D826-N$5)/(R$5-N$5))*(Q825-U825)+U825,IF(D826&gt;J$5,(1-(D826-J$5)/(N$5-J$5))*(M825-Q825)+Q825,IF(D826&gt;F$5,(1-(D826-F$5)/(J$5-F$5))*(I825-M825)+M825,I825)))))</f>
        <v>3.172434474857095</v>
      </c>
      <c r="E825" s="27" t="s">
        <v>6</v>
      </c>
      <c r="F825" s="95">
        <f>(F$841-F$821)/5+F821</f>
        <v>16560</v>
      </c>
      <c r="G825" s="143">
        <f>(G$841-G$821)/5+G821</f>
        <v>3.54</v>
      </c>
      <c r="H825" s="193">
        <f t="shared" si="131"/>
        <v>4677.9661016949149</v>
      </c>
      <c r="I825" s="16">
        <f>IF(I827=0,G828,IF(I827=1,(G827-G828)*I828+G828,IF(I827=2,(G826-G827)*I828+G827,IF(I827=3,(G825-G826)*I828+G826,G825))))</f>
        <v>4.586216523245576</v>
      </c>
      <c r="J825" s="147">
        <f>(J$841-J$821)/5+J821</f>
        <v>16360</v>
      </c>
      <c r="K825" s="143">
        <f>(K$841-K$821)/5+K821</f>
        <v>3.25</v>
      </c>
      <c r="L825" s="193">
        <f t="shared" si="126"/>
        <v>5033.8461538461543</v>
      </c>
      <c r="M825" s="16">
        <f>IF(M827=0,K828,IF(M827=1,(K827-K828)*M828+K828,IF(M827=2,(K826-K827)*M828+K827,IF(M827=3,(K825-K826)*M828+K826,K825))))</f>
        <v>3.7845638785071327</v>
      </c>
      <c r="N825" s="147">
        <f>(N$841-N$821)/5+N821</f>
        <v>16080</v>
      </c>
      <c r="O825" s="143">
        <f>(O$841-O$821)/5+O821</f>
        <v>2.96</v>
      </c>
      <c r="P825" s="193">
        <f t="shared" si="127"/>
        <v>5432.4324324324325</v>
      </c>
      <c r="Q825" s="16">
        <f>IF(Q827=0,O828,IF(Q827=1,(O827-O828)*Q828+O828,IF(Q827=2,(O826-O827)*Q828+O827,IF(Q827=3,(O825-O826)*Q828+O826,O825))))</f>
        <v>3.2316775626002219</v>
      </c>
      <c r="R825" s="147">
        <f>(R$841-R$821)/5+R821</f>
        <v>15860</v>
      </c>
      <c r="S825" s="143">
        <f>(S$841-S$821)/5+S821</f>
        <v>2.66</v>
      </c>
      <c r="T825" s="203">
        <f t="shared" si="128"/>
        <v>5962.4060150375935</v>
      </c>
      <c r="U825" s="16">
        <f>IF(U827=0,S828,IF(U827=1,(S827-S828)*U828+S828,IF(U827=2,(S826-S827)*U828+S827,IF(U827=3,(S825-S826)*U828+S826,S825))))</f>
        <v>2.683094582185491</v>
      </c>
      <c r="V825" s="147">
        <f>(V$841-V$821)/5+V821</f>
        <v>15160</v>
      </c>
      <c r="W825" s="143">
        <f>(W$841-W$821)/5+W821</f>
        <v>2.54</v>
      </c>
      <c r="X825" s="203">
        <f t="shared" si="129"/>
        <v>5968.5039370078739</v>
      </c>
      <c r="Y825" s="16">
        <f>IF(Y827=0,W828,IF(Y827=1,(W827-W828)*Y828+W828,IF(Y827=2,(W826-W827)*Y828+W827,IF(Y827=3,(W825-W826)*Y828+W826,W825))))</f>
        <v>2.3289556724267468</v>
      </c>
      <c r="Z825" s="147">
        <f>(Z$841-Z$821)/5+Z821</f>
        <v>14360</v>
      </c>
      <c r="AA825" s="143">
        <f>(AA$841-AA$821)/5+AA821</f>
        <v>2.38</v>
      </c>
      <c r="AB825" s="207">
        <f t="shared" si="130"/>
        <v>6033.6134453781515</v>
      </c>
      <c r="AC825" s="67">
        <f>IF(AC827=0,AA828,IF(AC827=1,(AA827-AA828)*AC828+AA828,IF(AC827=2,(AA826-AA827)*AC828+AA827,IF(AC827=3,(AA825-AA826)*AC828+AA826,AA825))))</f>
        <v>1.9485547268695826</v>
      </c>
      <c r="AE825" s="23"/>
      <c r="AF825" s="23"/>
      <c r="AG825" s="23"/>
      <c r="AH825" s="23"/>
      <c r="AI825" s="23"/>
      <c r="AJ825" s="23"/>
      <c r="AK825" s="23"/>
      <c r="AL825" s="23"/>
    </row>
    <row r="826" spans="1:38" x14ac:dyDescent="0.25">
      <c r="A826" s="257"/>
      <c r="B826" s="252"/>
      <c r="C826" s="13">
        <f>C$1/(21-E$1)*(C$749-B825)</f>
        <v>6148.7603305785124</v>
      </c>
      <c r="D826" s="32">
        <f>(C826/P$1)^(1/1.3)*50+C$749+$C$2/2+$N$2/100*5</f>
        <v>40.539964689556527</v>
      </c>
      <c r="E826" s="28" t="s">
        <v>22</v>
      </c>
      <c r="F826" s="5">
        <v>14000</v>
      </c>
      <c r="G826" s="140">
        <f>(G$842-G$822)/5+G822</f>
        <v>3.7</v>
      </c>
      <c r="H826" s="194">
        <f t="shared" si="131"/>
        <v>3783.7837837837837</v>
      </c>
      <c r="I826" s="76">
        <f>$C826/I825</f>
        <v>1340.7043255400324</v>
      </c>
      <c r="J826" s="57">
        <v>14000</v>
      </c>
      <c r="K826" s="140">
        <f>(K$842-K$822)/5+K822</f>
        <v>3.41</v>
      </c>
      <c r="L826" s="194">
        <f t="shared" si="126"/>
        <v>4105.5718475073309</v>
      </c>
      <c r="M826" s="76">
        <f>$C826/M825</f>
        <v>1624.6945560881816</v>
      </c>
      <c r="N826" s="57">
        <v>14000</v>
      </c>
      <c r="O826" s="140">
        <f>(O$842-O$822)/5+O822</f>
        <v>3.12</v>
      </c>
      <c r="P826" s="194">
        <f t="shared" si="127"/>
        <v>4487.1794871794873</v>
      </c>
      <c r="Q826" s="76">
        <f>$C826/Q825</f>
        <v>1902.6527899123678</v>
      </c>
      <c r="R826" s="57">
        <v>14000</v>
      </c>
      <c r="S826" s="140">
        <f>(S$842-S$822)/5+S822</f>
        <v>2.82</v>
      </c>
      <c r="T826" s="201">
        <f t="shared" si="128"/>
        <v>4964.5390070921985</v>
      </c>
      <c r="U826" s="76">
        <f>$C826/U825</f>
        <v>2291.6673796754844</v>
      </c>
      <c r="V826" s="57">
        <v>14000</v>
      </c>
      <c r="W826" s="140">
        <f>(W$842-W$822)/5+W822</f>
        <v>2.67</v>
      </c>
      <c r="X826" s="201">
        <f t="shared" si="129"/>
        <v>5243.4456928838954</v>
      </c>
      <c r="Y826" s="76">
        <f>$C826/Y825</f>
        <v>2640.1362650975534</v>
      </c>
      <c r="Z826" s="57">
        <v>14000</v>
      </c>
      <c r="AA826" s="140">
        <f>(AA$842-AA$822)/5+AA822</f>
        <v>2.4699999999999998</v>
      </c>
      <c r="AB826" s="209">
        <f t="shared" si="130"/>
        <v>5668.0161943319845</v>
      </c>
      <c r="AC826" s="76">
        <f>$C826/AC825</f>
        <v>3155.5492108023564</v>
      </c>
      <c r="AG826" s="23"/>
      <c r="AL826" s="23"/>
    </row>
    <row r="827" spans="1:38" x14ac:dyDescent="0.25">
      <c r="A827" s="257"/>
      <c r="B827" s="252"/>
      <c r="C827" s="13"/>
      <c r="D827" s="39">
        <f>IF(AND(D826&lt;F$5,C826&lt;F828),C826/F828*100,IF(AND(D826&lt;J$5,C826&lt;J828),C826/(F828-((D826-F$5)/(J$5-F$5))*(F828-J828))*100,IF(AND(D826&lt;N$5,C826&lt;N828),C826/(J828-((D826-J$5)/(N$5-J$5))*(J828-N828))*100,IF(AND(D826&lt;R$5,C826&lt;R828),C826/(N828-((D826-N$5)/(R$5-N$5))*(N828-R828))*100,IF(AND(D826&lt;V$5,C830&lt;V828),C826/(R828-((D826-R$5)/(V$5-R$5))*(R828-V828))*100,100)))))</f>
        <v>100</v>
      </c>
      <c r="E827" s="28" t="s">
        <v>23</v>
      </c>
      <c r="F827" s="5">
        <v>11200</v>
      </c>
      <c r="G827" s="140">
        <f>(G$843-G$823)/5+G823</f>
        <v>3.9699999999999998</v>
      </c>
      <c r="H827" s="194">
        <f t="shared" si="131"/>
        <v>2821.1586901763226</v>
      </c>
      <c r="I827" s="190">
        <f>IF($C826&gt;F826,3,IF($C826&gt;F827,2,IF($C826&gt;F828,1,0)))</f>
        <v>1</v>
      </c>
      <c r="J827" s="57">
        <v>11200</v>
      </c>
      <c r="K827" s="140">
        <f>(K$843-K$823)/5+K823</f>
        <v>3.6799999999999997</v>
      </c>
      <c r="L827" s="194">
        <f t="shared" si="126"/>
        <v>3043.4782608695655</v>
      </c>
      <c r="M827" s="190">
        <f>IF($C826&gt;J826,3,IF($C826&gt;J827,2,IF($C826&gt;J828,1,0)))</f>
        <v>1</v>
      </c>
      <c r="N827" s="57">
        <v>11200</v>
      </c>
      <c r="O827" s="140">
        <f>(O$843-O$823)/5+O823</f>
        <v>3.3899999999999997</v>
      </c>
      <c r="P827" s="194">
        <f t="shared" si="127"/>
        <v>3303.8348082595871</v>
      </c>
      <c r="Q827" s="190">
        <f>IF($C826&gt;N826,3,IF($C826&gt;N827,2,IF($C826&gt;N828,1,0)))</f>
        <v>1</v>
      </c>
      <c r="R827" s="57">
        <v>11200</v>
      </c>
      <c r="S827" s="140">
        <f>(S$843-S$823)/5+S823</f>
        <v>3.09</v>
      </c>
      <c r="T827" s="201">
        <f t="shared" si="128"/>
        <v>3624.5954692556634</v>
      </c>
      <c r="U827" s="190">
        <f>IF($C826&gt;R826,3,IF($C826&gt;R827,2,IF($C826&gt;R828,1,0)))</f>
        <v>1</v>
      </c>
      <c r="V827" s="57">
        <v>11200</v>
      </c>
      <c r="W827" s="140">
        <f>(W$843-W$823)/5+W823</f>
        <v>2.88</v>
      </c>
      <c r="X827" s="201">
        <f t="shared" si="129"/>
        <v>3888.8888888888891</v>
      </c>
      <c r="Y827" s="190">
        <f>IF($C826&gt;V826,3,IF($C826&gt;V827,2,IF($C826&gt;V828,1,0)))</f>
        <v>1</v>
      </c>
      <c r="Z827" s="57">
        <v>11200</v>
      </c>
      <c r="AA827" s="140">
        <f>(AA$843-AA$823)/5+AA823</f>
        <v>2.6199999999999997</v>
      </c>
      <c r="AB827" s="209">
        <f t="shared" si="130"/>
        <v>4274.8091603053444</v>
      </c>
      <c r="AC827" s="189">
        <f>IF($C826&gt;Z826,3,IF($C826&gt;Z827,2,IF($C826&gt;Z828,1,0)))</f>
        <v>1</v>
      </c>
      <c r="AG827" s="83"/>
      <c r="AL827" s="23"/>
    </row>
    <row r="828" spans="1:38" ht="15.75" thickBot="1" x14ac:dyDescent="0.3">
      <c r="A828" s="257"/>
      <c r="B828" s="253"/>
      <c r="C828" s="14"/>
      <c r="D828" s="33">
        <f>C826/D825</f>
        <v>1938.1835556605117</v>
      </c>
      <c r="E828" s="29" t="s">
        <v>7</v>
      </c>
      <c r="F828" s="158">
        <f>(F$844-F$824)/5+F824</f>
        <v>5380</v>
      </c>
      <c r="G828" s="144">
        <f>(G$844-G$824)/5+G824</f>
        <v>4.68</v>
      </c>
      <c r="H828" s="195">
        <f t="shared" si="131"/>
        <v>1149.5726495726497</v>
      </c>
      <c r="I828" s="191">
        <f>IF(I827=1,($C826-F828)/(F827-F828),IF(I827=2,($C826-F827)/(F826-F827),IF(I827=3,($C826-F826)/(F825-F826),0)))</f>
        <v>0.13208940387946949</v>
      </c>
      <c r="J828" s="148">
        <f>(J$844-J$824)/5+J824</f>
        <v>4920</v>
      </c>
      <c r="K828" s="144">
        <f>(K$844-K$824)/5+K824</f>
        <v>3.81</v>
      </c>
      <c r="L828" s="195">
        <f t="shared" si="126"/>
        <v>1291.3385826771653</v>
      </c>
      <c r="M828" s="191">
        <f>IF(M827=1,($C826-J828)/(J827-J828),IF(M827=2,($C826-J827)/(J826-J827),IF(M827=3,($C826-J826)/(J825-J826),0)))</f>
        <v>0.19566247302205611</v>
      </c>
      <c r="N828" s="148">
        <f>(N$844-N$824)/5+N824</f>
        <v>4500</v>
      </c>
      <c r="O828" s="144">
        <f>(O$844-O$824)/5+O824</f>
        <v>3.18</v>
      </c>
      <c r="P828" s="195">
        <f t="shared" si="127"/>
        <v>1415.0943396226414</v>
      </c>
      <c r="Q828" s="191">
        <f>IF(Q827=1,($C826-N828)/(N827-N828),IF(Q827=2,($C826-N827)/(N826-N827),IF(Q827=3,($C826-N826)/(N825-N826),0)))</f>
        <v>0.24608363142962872</v>
      </c>
      <c r="R828" s="148">
        <f>(R$844-R$824)/5+R824</f>
        <v>4000</v>
      </c>
      <c r="S828" s="144">
        <f>(S$844-S$824)/5+S824</f>
        <v>2.5099999999999998</v>
      </c>
      <c r="T828" s="204">
        <f t="shared" si="128"/>
        <v>1593.6254980079682</v>
      </c>
      <c r="U828" s="191">
        <f>IF(U827=1,($C826-R828)/(R827-R828),IF(U827=2,($C826-R827)/(R826-R827),IF(U827=3,($C826-R826)/(R825-R826),0)))</f>
        <v>0.29843893480257117</v>
      </c>
      <c r="V828" s="148">
        <f>(V$844-V$824)/5+V824</f>
        <v>3500</v>
      </c>
      <c r="W828" s="144">
        <f>(W$844-W$824)/5+W824</f>
        <v>2.04</v>
      </c>
      <c r="X828" s="204">
        <f t="shared" si="129"/>
        <v>1715.686274509804</v>
      </c>
      <c r="Y828" s="191">
        <f>IF(Y827=1,($C826-V828)/(V827-V828),IF(Y827=2,($C826-V827)/(V826-V827),IF(Y827=3,($C826-V826)/(V825-V826),0)))</f>
        <v>0.34399484812707953</v>
      </c>
      <c r="Z828" s="148">
        <f>(Z$844-Z$824)/5+Z824</f>
        <v>3000</v>
      </c>
      <c r="AA828" s="144">
        <f>(AA$844-AA$824)/5+AA824</f>
        <v>1.53</v>
      </c>
      <c r="AB828" s="211">
        <f t="shared" si="130"/>
        <v>1960.7843137254902</v>
      </c>
      <c r="AC828" s="191">
        <f>IF(AC827=1,($C826-Z828)/(Z827-Z828),IF(AC827=2,($C826-Z827)/(Z826-Z827),IF(AC827=3,($C826-Z826)/(Z825-Z826),0)))</f>
        <v>0.38399516226567226</v>
      </c>
      <c r="AL828" s="23"/>
    </row>
    <row r="829" spans="1:38" x14ac:dyDescent="0.25">
      <c r="A829" s="257"/>
      <c r="B829" s="251">
        <v>4</v>
      </c>
      <c r="C829" s="34"/>
      <c r="D829" s="31">
        <f>IF(D830&gt;V$5,(1-(D830-V$5)/(Z$5-V$5))*(Y829-AC829)+AC829,IF(D830&gt;R$5,(1-(D830-R$5)/(V$5-R$5))*(U829-Y829)+Y829,IF(D830&gt;N$5,(1-(D830-N$5)/(R$5-N$5))*(Q829-U829)+U829,IF(D830&gt;J$5,(1-(D830-J$5)/(N$5-J$5))*(M829-Q829)+Q829,IF(D830&gt;F$5,(1-(D830-F$5)/(J$5-F$5))*(I829-M829)+M829,I829)))))</f>
        <v>3.3599964215009468</v>
      </c>
      <c r="E829" s="27" t="s">
        <v>6</v>
      </c>
      <c r="F829" s="95">
        <f>(F$841-F$821)/5+F825</f>
        <v>16620</v>
      </c>
      <c r="G829" s="143">
        <f>(G$841-G$821)/5+G825</f>
        <v>3.83</v>
      </c>
      <c r="H829" s="193">
        <f t="shared" si="131"/>
        <v>4339.4255874673627</v>
      </c>
      <c r="I829" s="16">
        <f>IF(I831=0,G832,IF(I831=1,(G831-G832)*I832+G832,IF(I831=2,(G830-G831)*I832+G831,IF(I831=3,(G829-G830)*I832+G830,G829))))</f>
        <v>5.0618625143670295</v>
      </c>
      <c r="J829" s="147">
        <f>(J$841-J$821)/5+J825</f>
        <v>16420</v>
      </c>
      <c r="K829" s="143">
        <f>(K$841-K$821)/5+K825</f>
        <v>3.5</v>
      </c>
      <c r="L829" s="193">
        <f t="shared" si="126"/>
        <v>4691.4285714285716</v>
      </c>
      <c r="M829" s="16">
        <f>IF(M831=0,K832,IF(M831=1,(K831-K832)*M832+K832,IF(M831=2,(K830-K831)*M832+K831,IF(M831=3,(K829-K830)*M832+K830,K829))))</f>
        <v>3.9682951666965178</v>
      </c>
      <c r="N829" s="147">
        <f>(N$841-N$821)/5+N825</f>
        <v>16160</v>
      </c>
      <c r="O829" s="143">
        <f>(O$841-O$821)/5+O825</f>
        <v>3.17</v>
      </c>
      <c r="P829" s="193">
        <f t="shared" si="127"/>
        <v>5097.791798107256</v>
      </c>
      <c r="Q829" s="16">
        <f>IF(Q831=0,O832,IF(Q831=1,(O831-O832)*Q832+O832,IF(Q831=2,(O830-O831)*Q832+O831,IF(Q831=3,(O829-O830)*Q832+O830,O829))))</f>
        <v>3.34265061684034</v>
      </c>
      <c r="R829" s="147">
        <f>(R$841-R$821)/5+R825</f>
        <v>15920</v>
      </c>
      <c r="S829" s="143">
        <f>(S$841-S$821)/5+S825</f>
        <v>2.8200000000000003</v>
      </c>
      <c r="T829" s="203">
        <f t="shared" si="128"/>
        <v>5645.3900709219852</v>
      </c>
      <c r="U829" s="16">
        <f>IF(U831=0,S832,IF(U831=1,(S831-S832)*U832+S832,IF(U831=2,(S830-S831)*U832+S831,IF(U831=3,(S829-S830)*U832+S830,S829))))</f>
        <v>2.7296493187402273</v>
      </c>
      <c r="V829" s="147">
        <f>(V$841-V$821)/5+V825</f>
        <v>15220</v>
      </c>
      <c r="W829" s="143">
        <f>(W$841-W$821)/5+W825</f>
        <v>2.63</v>
      </c>
      <c r="X829" s="203">
        <f t="shared" si="129"/>
        <v>5787.0722433460078</v>
      </c>
      <c r="Y829" s="16">
        <f>IF(Y831=0,W832,IF(Y831=1,(W831-W832)*Y832+W832,IF(Y831=2,(W830-W831)*Y832+W831,IF(Y831=3,(W829-W830)*Y832+W830,W829))))</f>
        <v>2.3452526414896955</v>
      </c>
      <c r="Z829" s="147">
        <f>(Z$841-Z$821)/5+Z825</f>
        <v>14420</v>
      </c>
      <c r="AA829" s="143">
        <f>(AA$841-AA$821)/5+AA825</f>
        <v>2.4099999999999997</v>
      </c>
      <c r="AB829" s="207">
        <f t="shared" si="130"/>
        <v>5983.4024896265564</v>
      </c>
      <c r="AC829" s="67">
        <f>IF(AC831=0,AA832,IF(AC831=1,(AA831-AA832)*AC832+AA832,IF(AC831=2,(AA830-AA831)*AC832+AA831,IF(AC831=3,(AA829-AA830)*AC832+AA830,AA829))))</f>
        <v>1.9372333726879178</v>
      </c>
      <c r="AE829" s="23"/>
      <c r="AF829" s="23"/>
      <c r="AG829" s="23"/>
      <c r="AH829" s="23"/>
      <c r="AI829" s="23"/>
      <c r="AJ829" s="23"/>
      <c r="AK829" s="23"/>
      <c r="AL829" s="23"/>
    </row>
    <row r="830" spans="1:38" x14ac:dyDescent="0.25">
      <c r="A830" s="257"/>
      <c r="B830" s="252"/>
      <c r="C830" s="13">
        <f>C$1/(21-E$1)*(C$749-B829)</f>
        <v>5841.3223140495866</v>
      </c>
      <c r="D830" s="32">
        <f>(C830/P$1)^(1/1.3)*50+C$749+$C$2/2+$N$2/100*5</f>
        <v>39.861376522303324</v>
      </c>
      <c r="E830" s="28" t="s">
        <v>22</v>
      </c>
      <c r="F830" s="5">
        <v>14000</v>
      </c>
      <c r="G830" s="140">
        <f>(G$842-G$822)/5+G826</f>
        <v>4</v>
      </c>
      <c r="H830" s="194">
        <f t="shared" si="131"/>
        <v>3500</v>
      </c>
      <c r="I830" s="76">
        <f>$C830/I829</f>
        <v>1153.9867583266484</v>
      </c>
      <c r="J830" s="57">
        <v>14000</v>
      </c>
      <c r="K830" s="140">
        <f>(K$842-K$822)/5+K826</f>
        <v>3.6700000000000004</v>
      </c>
      <c r="L830" s="194">
        <f t="shared" si="126"/>
        <v>3814.7138964577653</v>
      </c>
      <c r="M830" s="76">
        <f>$C830/M829</f>
        <v>1471.9979408468009</v>
      </c>
      <c r="N830" s="57">
        <v>14000</v>
      </c>
      <c r="O830" s="140">
        <f>(O$842-O$822)/5+O826</f>
        <v>3.3400000000000003</v>
      </c>
      <c r="P830" s="194">
        <f t="shared" si="127"/>
        <v>4191.6167664670656</v>
      </c>
      <c r="Q830" s="76">
        <f>$C830/Q829</f>
        <v>1747.5120745856264</v>
      </c>
      <c r="R830" s="57">
        <v>14000</v>
      </c>
      <c r="S830" s="140">
        <f>(S$842-S$822)/5+S826</f>
        <v>2.9899999999999998</v>
      </c>
      <c r="T830" s="201">
        <f t="shared" si="128"/>
        <v>4682.2742474916395</v>
      </c>
      <c r="U830" s="76">
        <f>$C830/U829</f>
        <v>2139.9533903298029</v>
      </c>
      <c r="V830" s="57">
        <v>14000</v>
      </c>
      <c r="W830" s="140">
        <f>(W$842-W$822)/5+W826</f>
        <v>2.79</v>
      </c>
      <c r="X830" s="201">
        <f t="shared" si="129"/>
        <v>5017.9211469534048</v>
      </c>
      <c r="Y830" s="76">
        <f>$C830/Y829</f>
        <v>2490.7006651271486</v>
      </c>
      <c r="Z830" s="57">
        <v>14000</v>
      </c>
      <c r="AA830" s="140">
        <f>(AA$842-AA$822)/5+AA826</f>
        <v>2.5399999999999996</v>
      </c>
      <c r="AB830" s="209">
        <f t="shared" si="130"/>
        <v>5511.8110236220482</v>
      </c>
      <c r="AC830" s="76">
        <f>$C830/AC829</f>
        <v>3015.2909796018703</v>
      </c>
      <c r="AE830" s="23"/>
      <c r="AL830" s="23"/>
    </row>
    <row r="831" spans="1:38" x14ac:dyDescent="0.25">
      <c r="A831" s="257"/>
      <c r="B831" s="252"/>
      <c r="C831" s="13"/>
      <c r="D831" s="39">
        <f>IF(AND(D830&lt;F$5,C830&lt;F832),C830/F832*100,IF(AND(D830&lt;J$5,C830&lt;J832),C830/(F832-((D830-F$5)/(J$5-F$5))*(F832-J832))*100,IF(AND(D830&lt;N$5,C830&lt;N832),C830/(J832-((D830-J$5)/(N$5-J$5))*(J832-N832))*100,IF(AND(D830&lt;R$5,C830&lt;R832),C830/(N832-((D830-N$5)/(R$5-N$5))*(N832-R832))*100,IF(AND(D830&lt;V$5,C834&lt;V832),C830/(R832-((D830-R$5)/(V$5-R$5))*(R832-V832))*100,100)))))</f>
        <v>100</v>
      </c>
      <c r="E831" s="28" t="s">
        <v>23</v>
      </c>
      <c r="F831" s="5">
        <v>11200</v>
      </c>
      <c r="G831" s="140">
        <f>(G$843-G$823)/5+G827</f>
        <v>4.29</v>
      </c>
      <c r="H831" s="194">
        <f t="shared" si="131"/>
        <v>2610.7226107226106</v>
      </c>
      <c r="I831" s="190">
        <f>IF($C830&gt;F830,3,IF($C830&gt;F831,2,IF($C830&gt;F832,1,0)))</f>
        <v>1</v>
      </c>
      <c r="J831" s="57">
        <v>11200</v>
      </c>
      <c r="K831" s="140">
        <f>(K$843-K$823)/5+K827</f>
        <v>3.9599999999999995</v>
      </c>
      <c r="L831" s="194">
        <f t="shared" si="126"/>
        <v>2828.2828282828286</v>
      </c>
      <c r="M831" s="190">
        <f>IF($C830&gt;J830,3,IF($C830&gt;J831,2,IF($C830&gt;J832,1,0)))</f>
        <v>1</v>
      </c>
      <c r="N831" s="57">
        <v>11200</v>
      </c>
      <c r="O831" s="140">
        <f>(O$843-O$823)/5+O827</f>
        <v>3.6299999999999994</v>
      </c>
      <c r="P831" s="194">
        <f t="shared" si="127"/>
        <v>3085.3994490358132</v>
      </c>
      <c r="Q831" s="190">
        <f>IF($C830&gt;N830,3,IF($C830&gt;N831,2,IF($C830&gt;N832,1,0)))</f>
        <v>1</v>
      </c>
      <c r="R831" s="57">
        <v>11200</v>
      </c>
      <c r="S831" s="140">
        <f>(S$843-S$823)/5+S827</f>
        <v>3.28</v>
      </c>
      <c r="T831" s="201">
        <f t="shared" si="128"/>
        <v>3414.6341463414637</v>
      </c>
      <c r="U831" s="190">
        <f>IF($C830&gt;R830,3,IF($C830&gt;R831,2,IF($C830&gt;R832,1,0)))</f>
        <v>1</v>
      </c>
      <c r="V831" s="57">
        <v>11200</v>
      </c>
      <c r="W831" s="140">
        <f>(W$843-W$823)/5+W827</f>
        <v>3.01</v>
      </c>
      <c r="X831" s="201">
        <f t="shared" si="129"/>
        <v>3720.9302325581398</v>
      </c>
      <c r="Y831" s="190">
        <f>IF($C830&gt;V830,3,IF($C830&gt;V831,2,IF($C830&gt;V832,1,0)))</f>
        <v>1</v>
      </c>
      <c r="Z831" s="57">
        <v>11200</v>
      </c>
      <c r="AA831" s="140">
        <f>(AA$843-AA$823)/5+AA827</f>
        <v>2.6899999999999995</v>
      </c>
      <c r="AB831" s="209">
        <f t="shared" si="130"/>
        <v>4163.5687732342012</v>
      </c>
      <c r="AC831" s="189">
        <f>IF($C830&gt;Z830,3,IF($C830&gt;Z831,2,IF($C830&gt;Z832,1,0)))</f>
        <v>1</v>
      </c>
      <c r="AL831" s="23"/>
    </row>
    <row r="832" spans="1:38" ht="15.75" thickBot="1" x14ac:dyDescent="0.3">
      <c r="A832" s="257"/>
      <c r="B832" s="253"/>
      <c r="C832" s="35"/>
      <c r="D832" s="33">
        <f>C830/D829</f>
        <v>1738.4906354871071</v>
      </c>
      <c r="E832" s="29" t="s">
        <v>7</v>
      </c>
      <c r="F832" s="158">
        <f>(F$844-F$824)/5+F828</f>
        <v>5160</v>
      </c>
      <c r="G832" s="144">
        <f>(G$844-G$824)/5+G828</f>
        <v>5.1599999999999993</v>
      </c>
      <c r="H832" s="195">
        <f t="shared" si="131"/>
        <v>1000.0000000000001</v>
      </c>
      <c r="I832" s="191">
        <f>IF(I831=1,($C830-F832)/(F831-F832),IF(I831=2,($C830-F831)/(F830-F831),IF(I831=3,($C830-F830)/(F829-F830),0)))</f>
        <v>0.11280170762410374</v>
      </c>
      <c r="J832" s="148">
        <f>(J$844-J$824)/5+J828</f>
        <v>4740</v>
      </c>
      <c r="K832" s="144">
        <f>(K$844-K$824)/5+K828</f>
        <v>3.97</v>
      </c>
      <c r="L832" s="195">
        <f t="shared" si="126"/>
        <v>1193.9546599496221</v>
      </c>
      <c r="M832" s="191">
        <f>IF(M831=1,($C830-J832)/(J831-J832),IF(M831=2,($C830-J831)/(J830-J831),IF(M831=3,($C830-J830)/(J829-J830),0)))</f>
        <v>0.17048333034823321</v>
      </c>
      <c r="N832" s="148">
        <f>(N$844-N$824)/5+N828</f>
        <v>4300</v>
      </c>
      <c r="O832" s="144">
        <f>(O$844-O$824)/5+O828</f>
        <v>3.2600000000000002</v>
      </c>
      <c r="P832" s="195">
        <f t="shared" si="127"/>
        <v>1319.0184049079753</v>
      </c>
      <c r="Q832" s="191">
        <f>IF(Q831=1,($C830-N832)/(N831-N832),IF(Q831=2,($C830-N831)/(N830-N831),IF(Q831=3,($C830-N830)/(N829-N830),0)))</f>
        <v>0.22338004551443283</v>
      </c>
      <c r="R832" s="148">
        <f>(R$844-R$824)/5+R828</f>
        <v>3800</v>
      </c>
      <c r="S832" s="144">
        <f>(S$844-S$824)/5+S828</f>
        <v>2.5199999999999996</v>
      </c>
      <c r="T832" s="204">
        <f t="shared" si="128"/>
        <v>1507.9365079365082</v>
      </c>
      <c r="U832" s="191">
        <f>IF(U831=1,($C830-R832)/(R831-R832),IF(U831=2,($C830-R831)/(R830-R831),IF(U831=3,($C830-R830)/(R829-R830),0)))</f>
        <v>0.27585436676345765</v>
      </c>
      <c r="V832" s="148">
        <f>(V$844-V$824)/5+V828</f>
        <v>3300</v>
      </c>
      <c r="W832" s="144">
        <f>(W$844-W$824)/5+W828</f>
        <v>2.0300000000000002</v>
      </c>
      <c r="X832" s="204">
        <f t="shared" si="129"/>
        <v>1625.6157635467978</v>
      </c>
      <c r="Y832" s="191">
        <f>IF(Y831=1,($C830-V832)/(V831-V832),IF(Y831=2,($C830-V831)/(V830-V831),IF(Y831=3,($C830-V830)/(V829-V830),0)))</f>
        <v>0.32168636886703628</v>
      </c>
      <c r="Z832" s="148">
        <f>(Z$844-Z$824)/5+Z828</f>
        <v>2800</v>
      </c>
      <c r="AA832" s="144">
        <f>(AA$844-AA$824)/5+AA828</f>
        <v>1.51</v>
      </c>
      <c r="AB832" s="211">
        <f t="shared" si="130"/>
        <v>1854.3046357615895</v>
      </c>
      <c r="AC832" s="191">
        <f>IF(AC831=1,($C830-Z832)/(Z831-Z832),IF(AC831=2,($C830-Z831)/(Z830-Z831),IF(AC831=3,($C830-Z830)/(Z829-Z830),0)))</f>
        <v>0.36206218024399839</v>
      </c>
      <c r="AL832" s="23"/>
    </row>
    <row r="833" spans="1:38" x14ac:dyDescent="0.25">
      <c r="A833" s="257"/>
      <c r="B833" s="251">
        <v>5</v>
      </c>
      <c r="C833" s="34"/>
      <c r="D833" s="31">
        <f>IF(D834&gt;V$5,(1-(D834-V$5)/(Z$5-V$5))*(Y833-AC833)+AC833,IF(D834&gt;R$5,(1-(D834-R$5)/(V$5-R$5))*(U833-Y833)+Y833,IF(D834&gt;N$5,(1-(D834-N$5)/(R$5-N$5))*(Q833-U833)+U833,IF(D834&gt;J$5,(1-(D834-J$5)/(N$5-J$5))*(M833-Q833)+Q833,IF(D834&gt;F$5,(1-(D834-F$5)/(J$5-F$5))*(I833-M833)+M833,I833)))))</f>
        <v>3.5624585212719735</v>
      </c>
      <c r="E833" s="27" t="s">
        <v>6</v>
      </c>
      <c r="F833" s="95">
        <f>(F$841-F$821)/5+F829</f>
        <v>16680</v>
      </c>
      <c r="G833" s="143">
        <f>(G$841-G$821)/5+G829</f>
        <v>4.12</v>
      </c>
      <c r="H833" s="193">
        <f t="shared" si="131"/>
        <v>4048.5436893203882</v>
      </c>
      <c r="I833" s="16">
        <f>IF(I835=0,G836,IF(I835=1,(G835-G836)*I836+G836,IF(I835=2,(G834-G835)*I836+G835,IF(I835=3,(G833-G834)*I836+G834,G833))))</f>
        <v>5.5422842130277497</v>
      </c>
      <c r="J833" s="147">
        <f>(J$841-J$821)/5+J829</f>
        <v>16480</v>
      </c>
      <c r="K833" s="143">
        <f>(K$841-K$821)/5+K829</f>
        <v>3.75</v>
      </c>
      <c r="L833" s="193">
        <f t="shared" si="126"/>
        <v>4394.666666666667</v>
      </c>
      <c r="M833" s="16">
        <f>IF(M835=0,K836,IF(M835=1,(K835-K836)*M836+K836,IF(M835=2,(K834-K835)*M836+K835,IF(M835=3,(K833-K834)*M836+K834,K833))))</f>
        <v>4.1461336254107337</v>
      </c>
      <c r="N833" s="147">
        <f>(N$841-N$821)/5+N829</f>
        <v>16240</v>
      </c>
      <c r="O833" s="143">
        <f>(O$841-O$821)/5+O829</f>
        <v>3.38</v>
      </c>
      <c r="P833" s="193">
        <f t="shared" si="127"/>
        <v>4804.7337278106506</v>
      </c>
      <c r="Q833" s="16">
        <f>IF(Q835=0,O836,IF(Q835=1,(O835-O836)*Q836+O836,IF(Q835=2,(O834-O835)*Q836+O835,IF(Q835=3,(O833-O834)*Q836+O834,O833))))</f>
        <v>3.4470364334768946</v>
      </c>
      <c r="R833" s="147">
        <f>(R$841-R$821)/5+R829</f>
        <v>15980</v>
      </c>
      <c r="S833" s="143">
        <f>(S$841-S$821)/5+S829</f>
        <v>2.9800000000000004</v>
      </c>
      <c r="T833" s="203">
        <f t="shared" si="128"/>
        <v>5362.4161073825499</v>
      </c>
      <c r="U833" s="16">
        <f>IF(U835=0,S836,IF(U835=1,(S835-S836)*U836+S836,IF(U835=2,(S834-S835)*U836+S835,IF(U835=3,(S833-S834)*U836+S834,S833))))</f>
        <v>2.7691909525880813</v>
      </c>
      <c r="V833" s="147">
        <f>(V$841-V$821)/5+V829</f>
        <v>15280</v>
      </c>
      <c r="W833" s="143">
        <f>(W$841-W$821)/5+W829</f>
        <v>2.7199999999999998</v>
      </c>
      <c r="X833" s="203">
        <f t="shared" si="129"/>
        <v>5617.6470588235297</v>
      </c>
      <c r="Y833" s="16">
        <f>IF(Y835=0,W836,IF(Y835=1,(W835-W836)*Y836+W836,IF(Y835=2,(W834-W835)*Y836+W835,IF(Y835=3,(W833-W834)*Y836+W834,W833))))</f>
        <v>2.3565370880522396</v>
      </c>
      <c r="Z833" s="147">
        <f>(Z$841-Z$821)/5+Z829</f>
        <v>14480</v>
      </c>
      <c r="AA833" s="143">
        <f>(AA$841-AA$821)/5+AA829</f>
        <v>2.4399999999999995</v>
      </c>
      <c r="AB833" s="207">
        <f t="shared" si="130"/>
        <v>5934.426229508198</v>
      </c>
      <c r="AC833" s="67">
        <f>IF(AC835=0,AA836,IF(AC835=1,(AA835-AA836)*AC836+AA836,IF(AC835=2,(AA834-AA835)*AC836+AA835,IF(AC835=3,(AA833-AA834)*AC836+AA834,AA833))))</f>
        <v>1.923259657889679</v>
      </c>
      <c r="AE833" s="23"/>
      <c r="AF833" s="23"/>
      <c r="AG833" s="23"/>
      <c r="AH833" s="23"/>
      <c r="AI833" s="23"/>
      <c r="AJ833" s="23"/>
      <c r="AK833" s="23"/>
      <c r="AL833" s="23"/>
    </row>
    <row r="834" spans="1:38" x14ac:dyDescent="0.25">
      <c r="A834" s="257"/>
      <c r="B834" s="252"/>
      <c r="C834" s="13">
        <f>C$1/(21-E$1)*(C$749-B833)</f>
        <v>5533.8842975206617</v>
      </c>
      <c r="D834" s="32">
        <f>(C834/P$1)^(1/1.3)*50+C$749+$C$2/2+$N$2/100*5</f>
        <v>39.174491836565679</v>
      </c>
      <c r="E834" s="28" t="s">
        <v>22</v>
      </c>
      <c r="F834" s="5">
        <v>14000</v>
      </c>
      <c r="G834" s="140">
        <f>(G$842-G$822)/5+G830</f>
        <v>4.3</v>
      </c>
      <c r="H834" s="194">
        <f t="shared" si="131"/>
        <v>3255.8139534883721</v>
      </c>
      <c r="I834" s="76">
        <f>$C834/I833</f>
        <v>998.4843946675735</v>
      </c>
      <c r="J834" s="57">
        <v>14000</v>
      </c>
      <c r="K834" s="140">
        <f>(K$842-K$822)/5+K830</f>
        <v>3.9300000000000006</v>
      </c>
      <c r="L834" s="194">
        <f t="shared" si="126"/>
        <v>3562.3409669211192</v>
      </c>
      <c r="M834" s="76">
        <f>$C834/M833</f>
        <v>1334.7095866869104</v>
      </c>
      <c r="N834" s="57">
        <v>14000</v>
      </c>
      <c r="O834" s="140">
        <f>(O$842-O$822)/5+O830</f>
        <v>3.5600000000000005</v>
      </c>
      <c r="P834" s="194">
        <f t="shared" si="127"/>
        <v>3932.5842696629206</v>
      </c>
      <c r="Q834" s="76">
        <f>$C834/Q833</f>
        <v>1605.4034833449216</v>
      </c>
      <c r="R834" s="57">
        <v>14000</v>
      </c>
      <c r="S834" s="140">
        <f>(S$842-S$822)/5+S830</f>
        <v>3.1599999999999997</v>
      </c>
      <c r="T834" s="201">
        <f t="shared" si="128"/>
        <v>4430.3797468354433</v>
      </c>
      <c r="U834" s="76">
        <f>$C834/U833</f>
        <v>1998.3758405496387</v>
      </c>
      <c r="V834" s="57">
        <v>14000</v>
      </c>
      <c r="W834" s="140">
        <f>(W$842-W$822)/5+W830</f>
        <v>2.91</v>
      </c>
      <c r="X834" s="201">
        <f t="shared" si="129"/>
        <v>4810.9965635738827</v>
      </c>
      <c r="Y834" s="76">
        <f>$C834/Y833</f>
        <v>2348.3119894771571</v>
      </c>
      <c r="Z834" s="57">
        <v>14000</v>
      </c>
      <c r="AA834" s="140">
        <f>(AA$842-AA$822)/5+AA830</f>
        <v>2.6099999999999994</v>
      </c>
      <c r="AB834" s="209">
        <f t="shared" si="130"/>
        <v>5363.9846743295029</v>
      </c>
      <c r="AC834" s="76">
        <f>$C834/AC833</f>
        <v>2877.3464232036076</v>
      </c>
      <c r="AG834" s="23"/>
      <c r="AL834" s="23"/>
    </row>
    <row r="835" spans="1:38" x14ac:dyDescent="0.25">
      <c r="A835" s="257"/>
      <c r="B835" s="252"/>
      <c r="C835" s="13"/>
      <c r="D835" s="39">
        <f>IF(AND(D834&lt;F$5,C834&lt;F836),C834/F836*100,IF(AND(D834&lt;J$5,C834&lt;J836),C834/(F836-((D834-F$5)/(J$5-F$5))*(F836-J836))*100,IF(AND(D834&lt;N$5,C834&lt;N836),C834/(J836-((D834-J$5)/(N$5-J$5))*(J836-N836))*100,IF(AND(D834&lt;R$5,C834&lt;R836),C834/(N836-((D834-N$5)/(R$5-N$5))*(N836-R836))*100,IF(AND(D834&lt;V$5,C838&lt;V836),C834/(R836-((D834-R$5)/(V$5-R$5))*(R836-V836))*100,100)))))</f>
        <v>100</v>
      </c>
      <c r="E835" s="28" t="s">
        <v>23</v>
      </c>
      <c r="F835" s="5">
        <v>11200</v>
      </c>
      <c r="G835" s="140">
        <f>(G$843-G$823)/5+G831</f>
        <v>4.6100000000000003</v>
      </c>
      <c r="H835" s="194">
        <f t="shared" si="131"/>
        <v>2429.5010845986985</v>
      </c>
      <c r="I835" s="190">
        <f>IF($C834&gt;F834,3,IF($C834&gt;F835,2,IF($C834&gt;F836,1,0)))</f>
        <v>1</v>
      </c>
      <c r="J835" s="57">
        <v>11200</v>
      </c>
      <c r="K835" s="140">
        <f>(K$843-K$823)/5+K831</f>
        <v>4.2399999999999993</v>
      </c>
      <c r="L835" s="194">
        <f t="shared" si="126"/>
        <v>2641.5094339622647</v>
      </c>
      <c r="M835" s="190">
        <f>IF($C834&gt;J834,3,IF($C834&gt;J835,2,IF($C834&gt;J836,1,0)))</f>
        <v>1</v>
      </c>
      <c r="N835" s="57">
        <v>11200</v>
      </c>
      <c r="O835" s="140">
        <f>(O$843-O$823)/5+O831</f>
        <v>3.8699999999999992</v>
      </c>
      <c r="P835" s="194">
        <f t="shared" si="127"/>
        <v>2894.0568475452201</v>
      </c>
      <c r="Q835" s="190">
        <f>IF($C834&gt;N834,3,IF($C834&gt;N835,2,IF($C834&gt;N836,1,0)))</f>
        <v>1</v>
      </c>
      <c r="R835" s="57">
        <v>11200</v>
      </c>
      <c r="S835" s="140">
        <f>(S$843-S$823)/5+S831</f>
        <v>3.4699999999999998</v>
      </c>
      <c r="T835" s="201">
        <f t="shared" si="128"/>
        <v>3227.6657060518733</v>
      </c>
      <c r="U835" s="190">
        <f>IF($C834&gt;R834,3,IF($C834&gt;R835,2,IF($C834&gt;R836,1,0)))</f>
        <v>1</v>
      </c>
      <c r="V835" s="57">
        <v>11200</v>
      </c>
      <c r="W835" s="140">
        <f>(W$843-W$823)/5+W831</f>
        <v>3.1399999999999997</v>
      </c>
      <c r="X835" s="201">
        <f t="shared" si="129"/>
        <v>3566.8789808917199</v>
      </c>
      <c r="Y835" s="190">
        <f>IF($C834&gt;V834,3,IF($C834&gt;V835,2,IF($C834&gt;V836,1,0)))</f>
        <v>1</v>
      </c>
      <c r="Z835" s="57">
        <v>11200</v>
      </c>
      <c r="AA835" s="140">
        <f>(AA$843-AA$823)/5+AA831</f>
        <v>2.7599999999999993</v>
      </c>
      <c r="AB835" s="209">
        <f t="shared" si="130"/>
        <v>4057.9710144927544</v>
      </c>
      <c r="AC835" s="189">
        <f>IF($C834&gt;Z834,3,IF($C834&gt;Z835,2,IF($C834&gt;Z836,1,0)))</f>
        <v>1</v>
      </c>
      <c r="AG835" s="23"/>
      <c r="AL835" s="23"/>
    </row>
    <row r="836" spans="1:38" ht="15.75" thickBot="1" x14ac:dyDescent="0.3">
      <c r="A836" s="257"/>
      <c r="B836" s="253"/>
      <c r="C836" s="35"/>
      <c r="D836" s="33">
        <f>C834/D833</f>
        <v>1553.3891172281753</v>
      </c>
      <c r="E836" s="29" t="s">
        <v>7</v>
      </c>
      <c r="F836" s="158">
        <f>(F$844-F$824)/5+F832</f>
        <v>4940</v>
      </c>
      <c r="G836" s="144">
        <f>(G$844-G$824)/5+G832</f>
        <v>5.6399999999999988</v>
      </c>
      <c r="H836" s="195">
        <f t="shared" si="131"/>
        <v>875.88652482269526</v>
      </c>
      <c r="I836" s="191">
        <f>IF(I835=1,($C834-F836)/(F835-F836),IF(I835=2,($C834-F835)/(F834-F835),IF(I835=3,($C834-F834)/(F833-F834),0)))</f>
        <v>9.4869696089562569E-2</v>
      </c>
      <c r="J836" s="148">
        <f>(J$844-J$824)/5+J832</f>
        <v>4560</v>
      </c>
      <c r="K836" s="144">
        <f>(K$844-K$824)/5+K832</f>
        <v>4.13</v>
      </c>
      <c r="L836" s="195">
        <f t="shared" si="126"/>
        <v>1104.1162227602906</v>
      </c>
      <c r="M836" s="191">
        <f>IF(M835=1,($C834-J836)/(J835-J836),IF(M835=2,($C834-J835)/(J834-J835),IF(M835=3,($C834-J834)/(J833-J834),0)))</f>
        <v>0.14666932191576229</v>
      </c>
      <c r="N836" s="148">
        <f>(N$844-N$824)/5+N832</f>
        <v>4100</v>
      </c>
      <c r="O836" s="144">
        <f>(O$844-O$824)/5+O832</f>
        <v>3.3400000000000003</v>
      </c>
      <c r="P836" s="195">
        <f t="shared" si="127"/>
        <v>1227.5449101796405</v>
      </c>
      <c r="Q836" s="191">
        <f>IF(Q835=1,($C834-N836)/(N835-N836),IF(Q835=2,($C834-N835)/(N834-N835),IF(Q835=3,($C834-N834)/(N833-N834),0)))</f>
        <v>0.20195553486206502</v>
      </c>
      <c r="R836" s="148">
        <f>(R$844-R$824)/5+R832</f>
        <v>3600</v>
      </c>
      <c r="S836" s="144">
        <f>(S$844-S$824)/5+S832</f>
        <v>2.5299999999999994</v>
      </c>
      <c r="T836" s="204">
        <f t="shared" si="128"/>
        <v>1422.9249011857712</v>
      </c>
      <c r="U836" s="191">
        <f>IF(U835=1,($C834-R836)/(R835-R836),IF(U835=2,($C834-R835)/(R834-R835),IF(U835=3,($C834-R834)/(R833-R834),0)))</f>
        <v>0.25445846020008706</v>
      </c>
      <c r="V836" s="148">
        <f>(V$844-V$824)/5+V832</f>
        <v>3100</v>
      </c>
      <c r="W836" s="144">
        <f>(W$844-W$824)/5+W832</f>
        <v>2.0200000000000005</v>
      </c>
      <c r="X836" s="204">
        <f t="shared" si="129"/>
        <v>1534.6534653465344</v>
      </c>
      <c r="Y836" s="191">
        <f>IF(Y835=1,($C834-V836)/(V835-V836),IF(Y835=2,($C834-V835)/(V834-V835),IF(Y835=3,($C834-V834)/(V833-V834),0)))</f>
        <v>0.30047954290378537</v>
      </c>
      <c r="Z836" s="148">
        <f>(Z$844-Z$824)/5+Z832</f>
        <v>2600</v>
      </c>
      <c r="AA836" s="144">
        <f>(AA$844-AA$824)/5+AA832</f>
        <v>1.49</v>
      </c>
      <c r="AB836" s="211">
        <f t="shared" si="130"/>
        <v>1744.9664429530201</v>
      </c>
      <c r="AC836" s="191">
        <f>IF(AC835=1,($C834-Z836)/(Z835-Z836),IF(AC835=2,($C834-Z835)/(Z834-Z835),IF(AC835=3,($C834-Z834)/(Z833-Z834),0)))</f>
        <v>0.34114933692100718</v>
      </c>
      <c r="AG836" s="23"/>
      <c r="AL836" s="23"/>
    </row>
    <row r="837" spans="1:38" x14ac:dyDescent="0.25">
      <c r="A837" s="257"/>
      <c r="B837" s="251">
        <v>6</v>
      </c>
      <c r="C837" s="34"/>
      <c r="D837" s="31">
        <f>IF(D838&gt;V$5,(1-(D838-V$5)/(Z$5-V$5))*(Y837-AC837)+AC837,IF(D838&gt;R$5,(1-(D838-R$5)/(V$5-R$5))*(U837-Y837)+Y837,IF(D838&gt;N$5,(1-(D838-N$5)/(R$5-N$5))*(Q837-U837)+U837,IF(D838&gt;J$5,(1-(D838-J$5)/(N$5-J$5))*(M837-Q837)+Q837,IF(D838&gt;F$5,(1-(D838-F$5)/(J$5-F$5))*(I837-M837)+M837,I837)))))</f>
        <v>3.7806149056183074</v>
      </c>
      <c r="E837" s="27" t="s">
        <v>6</v>
      </c>
      <c r="F837" s="95">
        <f>(F$841-F$821)/5+F833</f>
        <v>16740</v>
      </c>
      <c r="G837" s="143">
        <f>(G$841-G$821)/5+G833</f>
        <v>4.41</v>
      </c>
      <c r="H837" s="193">
        <f t="shared" si="131"/>
        <v>3795.9183673469388</v>
      </c>
      <c r="I837" s="16">
        <f>IF(I839=0,G840,IF(I839=1,(G839-G840)*I840+G840,IF(I839=2,(G838-G839)*I840+G839,IF(I839=3,(G837-G838)*I840+G838,G837))))</f>
        <v>6.0269952045709605</v>
      </c>
      <c r="J837" s="147">
        <f>(J$841-J$821)/5+J833</f>
        <v>16540</v>
      </c>
      <c r="K837" s="143">
        <f>(K$841-K$821)/5+K833</f>
        <v>4</v>
      </c>
      <c r="L837" s="193">
        <f t="shared" si="126"/>
        <v>4135</v>
      </c>
      <c r="M837" s="16">
        <f>IF(M839=0,K840,IF(M839=1,(K839-K840)*M840+K840,IF(M839=2,(K838-K839)*M840+K839,IF(M839=3,(K837-K838)*M840+K838,K837))))</f>
        <v>4.3185458423208356</v>
      </c>
      <c r="N837" s="147">
        <f>(N$841-N$821)/5+N833</f>
        <v>16320</v>
      </c>
      <c r="O837" s="143">
        <f>(O$841-O$821)/5+O833</f>
        <v>3.59</v>
      </c>
      <c r="P837" s="193">
        <f t="shared" si="127"/>
        <v>4545.9610027855151</v>
      </c>
      <c r="Q837" s="16">
        <f>IF(Q839=0,O840,IF(Q839=1,(O839-O840)*Q840+O840,IF(Q839=2,(O838-O839)*Q840+O839,IF(Q839=3,(O837-O838)*Q840+O838,O837))))</f>
        <v>3.5453764292992189</v>
      </c>
      <c r="R837" s="147">
        <f>(R$841-R$821)/5+R833</f>
        <v>16040</v>
      </c>
      <c r="S837" s="143">
        <f>(S$841-S$821)/5+S833</f>
        <v>3.1400000000000006</v>
      </c>
      <c r="T837" s="203">
        <f t="shared" si="128"/>
        <v>5108.2802547770689</v>
      </c>
      <c r="U837" s="16">
        <f>IF(U839=0,S840,IF(U839=1,(S839-S840)*U840+S840,IF(U839=2,(S838-S839)*U840+S839,IF(U839=3,(S837-S838)*U840+S838,S837))))</f>
        <v>2.8022589531680433</v>
      </c>
      <c r="V837" s="147">
        <f>(V$841-V$821)/5+V833</f>
        <v>15340</v>
      </c>
      <c r="W837" s="143">
        <f>(W$841-W$821)/5+W833</f>
        <v>2.8099999999999996</v>
      </c>
      <c r="X837" s="203">
        <f t="shared" si="129"/>
        <v>5459.0747330960858</v>
      </c>
      <c r="Y837" s="16">
        <f>IF(Y839=0,W840,IF(Y839=1,(W839-W840)*Y840+W840,IF(Y839=2,(W838-W839)*Y840+W839,IF(Y839=3,(W837-W838)*Y840+W838,W837))))</f>
        <v>2.363171363138505</v>
      </c>
      <c r="Z837" s="147">
        <f>(Z$841-Z$821)/5+Z833</f>
        <v>14540</v>
      </c>
      <c r="AA837" s="143">
        <f>(AA$841-AA$821)/5+AA833</f>
        <v>2.4699999999999993</v>
      </c>
      <c r="AB837" s="207">
        <f t="shared" si="130"/>
        <v>5886.6396761133619</v>
      </c>
      <c r="AC837" s="67">
        <f>IF(AC839=0,AA840,IF(AC839=1,(AA839-AA840)*AC840+AA840,IF(AC839=2,(AA838-AA839)*AC840+AA839,IF(AC839=3,(AA837-AA838)*AC840+AA838,AA837))))</f>
        <v>1.906814425244177</v>
      </c>
      <c r="AE837" s="23"/>
      <c r="AF837" s="23"/>
      <c r="AG837" s="23"/>
      <c r="AH837" s="23"/>
      <c r="AI837" s="23"/>
      <c r="AJ837" s="23"/>
      <c r="AK837" s="23"/>
      <c r="AL837" s="23"/>
    </row>
    <row r="838" spans="1:38" x14ac:dyDescent="0.25">
      <c r="A838" s="257"/>
      <c r="B838" s="252"/>
      <c r="C838" s="13">
        <f>C$1/(21-E$1)*(C$749-B837)</f>
        <v>5226.4462809917359</v>
      </c>
      <c r="D838" s="32">
        <f>(C838/P$1)^(1/1.3)*50+C$749+$C$2/2+$N$2/100*5</f>
        <v>38.478739120060666</v>
      </c>
      <c r="E838" s="28" t="s">
        <v>22</v>
      </c>
      <c r="F838" s="5">
        <v>14000</v>
      </c>
      <c r="G838" s="140">
        <f>(G$842-G$822)/5+G834</f>
        <v>4.5999999999999996</v>
      </c>
      <c r="H838" s="194">
        <f t="shared" si="131"/>
        <v>3043.4782608695655</v>
      </c>
      <c r="I838" s="76">
        <f>$C838/I837</f>
        <v>867.17279566240961</v>
      </c>
      <c r="J838" s="57">
        <v>14000</v>
      </c>
      <c r="K838" s="140">
        <f>(K$842-K$822)/5+K834</f>
        <v>4.1900000000000004</v>
      </c>
      <c r="L838" s="194">
        <f t="shared" si="126"/>
        <v>3341.2887828162288</v>
      </c>
      <c r="M838" s="76">
        <f>$C838/M837</f>
        <v>1210.2329052000948</v>
      </c>
      <c r="N838" s="57">
        <v>14000</v>
      </c>
      <c r="O838" s="140">
        <f>(O$842-O$822)/5+O834</f>
        <v>3.7800000000000007</v>
      </c>
      <c r="P838" s="194">
        <f t="shared" si="127"/>
        <v>3703.703703703703</v>
      </c>
      <c r="Q838" s="76">
        <f>$C838/Q837</f>
        <v>1474.1583539056805</v>
      </c>
      <c r="R838" s="57">
        <v>14000</v>
      </c>
      <c r="S838" s="140">
        <f>(S$842-S$822)/5+S834</f>
        <v>3.3299999999999996</v>
      </c>
      <c r="T838" s="201">
        <f t="shared" si="128"/>
        <v>4204.2042042042049</v>
      </c>
      <c r="U838" s="76">
        <f>$C838/U837</f>
        <v>1865.0832661567808</v>
      </c>
      <c r="V838" s="57">
        <v>14000</v>
      </c>
      <c r="W838" s="140">
        <f>(W$842-W$822)/5+W834</f>
        <v>3.0300000000000002</v>
      </c>
      <c r="X838" s="201">
        <f t="shared" si="129"/>
        <v>4620.4620462046205</v>
      </c>
      <c r="Y838" s="76">
        <f>$C838/Y837</f>
        <v>2211.6239061269525</v>
      </c>
      <c r="Z838" s="57">
        <v>14000</v>
      </c>
      <c r="AA838" s="140">
        <f>(AA$842-AA$822)/5+AA834</f>
        <v>2.6799999999999993</v>
      </c>
      <c r="AB838" s="209">
        <f t="shared" si="130"/>
        <v>5223.8805970149269</v>
      </c>
      <c r="AC838" s="76">
        <f>$C838/AC837</f>
        <v>2740.9307438622213</v>
      </c>
      <c r="AL838" s="23"/>
    </row>
    <row r="839" spans="1:38" x14ac:dyDescent="0.25">
      <c r="A839" s="257"/>
      <c r="B839" s="252"/>
      <c r="C839" s="13"/>
      <c r="D839" s="39">
        <f>IF(AND(D838&lt;F$5,C838&lt;F840),C838/F840*100,IF(AND(D838&lt;J$5,C838&lt;J840),C838/(F840-((D838-F$5)/(J$5-F$5))*(F840-J840))*100,IF(AND(D838&lt;N$5,C838&lt;N840),C838/(J840-((D838-J$5)/(N$5-J$5))*(J840-N840))*100,IF(AND(D838&lt;R$5,C838&lt;R840),C838/(N840-((D838-N$5)/(R$5-N$5))*(N840-R840))*100,IF(AND(D838&lt;V$5,C842&lt;V840),C838/(R840-((D838-R$5)/(V$5-R$5))*(R840-V840))*100,100)))))</f>
        <v>100</v>
      </c>
      <c r="E839" s="28" t="s">
        <v>23</v>
      </c>
      <c r="F839" s="5">
        <v>11200</v>
      </c>
      <c r="G839" s="140">
        <f>(G$843-G$823)/5+G835</f>
        <v>4.9300000000000006</v>
      </c>
      <c r="H839" s="194">
        <f t="shared" si="131"/>
        <v>2271.805273833671</v>
      </c>
      <c r="I839" s="190">
        <f>IF($C838&gt;F838,3,IF($C838&gt;F839,2,IF($C838&gt;F840,1,0)))</f>
        <v>1</v>
      </c>
      <c r="J839" s="57">
        <v>11200</v>
      </c>
      <c r="K839" s="140">
        <f>(K$843-K$823)/5+K835</f>
        <v>4.5199999999999996</v>
      </c>
      <c r="L839" s="194">
        <f t="shared" si="126"/>
        <v>2477.8761061946907</v>
      </c>
      <c r="M839" s="190">
        <f>IF($C838&gt;J838,3,IF($C838&gt;J839,2,IF($C838&gt;J840,1,0)))</f>
        <v>1</v>
      </c>
      <c r="N839" s="57">
        <v>11200</v>
      </c>
      <c r="O839" s="140">
        <f>(O$843-O$823)/5+O835</f>
        <v>4.1099999999999994</v>
      </c>
      <c r="P839" s="194">
        <f t="shared" si="127"/>
        <v>2725.0608272506088</v>
      </c>
      <c r="Q839" s="190">
        <f>IF($C838&gt;N838,3,IF($C838&gt;N839,2,IF($C838&gt;N840,1,0)))</f>
        <v>1</v>
      </c>
      <c r="R839" s="57">
        <v>11200</v>
      </c>
      <c r="S839" s="140">
        <f>(S$843-S$823)/5+S835</f>
        <v>3.6599999999999997</v>
      </c>
      <c r="T839" s="201">
        <f t="shared" si="128"/>
        <v>3060.1092896174864</v>
      </c>
      <c r="U839" s="190">
        <f>IF($C838&gt;R838,3,IF($C838&gt;R839,2,IF($C838&gt;R840,1,0)))</f>
        <v>1</v>
      </c>
      <c r="V839" s="57">
        <v>11200</v>
      </c>
      <c r="W839" s="140">
        <f>(W$843-W$823)/5+W835</f>
        <v>3.2699999999999996</v>
      </c>
      <c r="X839" s="201">
        <f t="shared" si="129"/>
        <v>3425.0764525993886</v>
      </c>
      <c r="Y839" s="190">
        <f>IF($C838&gt;V838,3,IF($C838&gt;V839,2,IF($C838&gt;V840,1,0)))</f>
        <v>1</v>
      </c>
      <c r="Z839" s="57">
        <v>11200</v>
      </c>
      <c r="AA839" s="140">
        <f>(AA$843-AA$823)/5+AA835</f>
        <v>2.8299999999999992</v>
      </c>
      <c r="AB839" s="209">
        <f t="shared" si="130"/>
        <v>3957.5971731448776</v>
      </c>
      <c r="AC839" s="189">
        <f>IF($C838&gt;Z838,3,IF($C838&gt;Z839,2,IF($C838&gt;Z840,1,0)))</f>
        <v>1</v>
      </c>
      <c r="AL839" s="23"/>
    </row>
    <row r="840" spans="1:38" ht="15.75" thickBot="1" x14ac:dyDescent="0.3">
      <c r="A840" s="257"/>
      <c r="B840" s="253"/>
      <c r="C840" s="35"/>
      <c r="D840" s="33">
        <f>C838/D837</f>
        <v>1382.4328611794879</v>
      </c>
      <c r="E840" s="29" t="s">
        <v>7</v>
      </c>
      <c r="F840" s="158">
        <f>(F$844-F$824)/5+F836</f>
        <v>4720</v>
      </c>
      <c r="G840" s="144">
        <f>(G$844-G$824)/5+G836</f>
        <v>6.1199999999999983</v>
      </c>
      <c r="H840" s="195">
        <f t="shared" si="131"/>
        <v>771.24183006535964</v>
      </c>
      <c r="I840" s="191">
        <f>IF(I839=1,($C838-F840)/(F839-F840),IF(I839=2,($C838-F839)/(F838-F839),IF(I839=3,($C838-F838)/(F837-F838),0)))</f>
        <v>7.8155290276502448E-2</v>
      </c>
      <c r="J840" s="148">
        <f>(J$844-J$824)/5+J836</f>
        <v>4380</v>
      </c>
      <c r="K840" s="144">
        <f>(K$844-K$824)/5+K836</f>
        <v>4.29</v>
      </c>
      <c r="L840" s="195">
        <f t="shared" si="126"/>
        <v>1020.979020979021</v>
      </c>
      <c r="M840" s="191">
        <f>IF(M839=1,($C838-J840)/(J839-J840),IF(M839=2,($C838-J839)/(J838-J839),IF(M839=3,($C838-J838)/(J837-J838),0)))</f>
        <v>0.12411235791667681</v>
      </c>
      <c r="N840" s="148">
        <f>(N$844-N$824)/5+N836</f>
        <v>3900</v>
      </c>
      <c r="O840" s="144">
        <f>(O$844-O$824)/5+O836</f>
        <v>3.4200000000000004</v>
      </c>
      <c r="P840" s="195">
        <f t="shared" si="127"/>
        <v>1140.3508771929824</v>
      </c>
      <c r="Q840" s="191">
        <f>IF(Q839=1,($C838-N840)/(N839-N840),IF(Q839=2,($C838-N839)/(N838-N839),IF(Q839=3,($C838-N838)/(N837-N838),0)))</f>
        <v>0.18170496999886793</v>
      </c>
      <c r="R840" s="148">
        <f>(R$844-R$824)/5+R836</f>
        <v>3400</v>
      </c>
      <c r="S840" s="144">
        <f>(S$844-S$824)/5+S836</f>
        <v>2.5399999999999991</v>
      </c>
      <c r="T840" s="204">
        <f t="shared" si="128"/>
        <v>1338.5826771653549</v>
      </c>
      <c r="U840" s="191">
        <f>IF(U839=1,($C838-R840)/(R839-R840),IF(U839=2,($C838-R839)/(R838-R839),IF(U839=3,($C838-R838)/(R837-R838),0)))</f>
        <v>0.2341597796143251</v>
      </c>
      <c r="V840" s="148">
        <f>(V$844-V$824)/5+V836</f>
        <v>2900</v>
      </c>
      <c r="W840" s="144">
        <f>(W$844-W$824)/5+W836</f>
        <v>2.0100000000000007</v>
      </c>
      <c r="X840" s="204">
        <f t="shared" si="129"/>
        <v>1442.7860696517407</v>
      </c>
      <c r="Y840" s="191">
        <f>IF(Y839=1,($C838-V840)/(V839-V840),IF(Y839=2,($C838-V839)/(V838-V839),IF(Y839=3,($C838-V838)/(V837-V838),0)))</f>
        <v>0.28029473264960675</v>
      </c>
      <c r="Z840" s="148">
        <f>(Z$844-Z$824)/5+Z836</f>
        <v>2400</v>
      </c>
      <c r="AA840" s="144">
        <f>(AA$844-AA$824)/5+AA836</f>
        <v>1.47</v>
      </c>
      <c r="AB840" s="211">
        <f t="shared" si="130"/>
        <v>1632.6530612244899</v>
      </c>
      <c r="AC840" s="191">
        <f>IF(AC839=1,($C838-Z840)/(Z839-Z840),IF(AC839=2,($C838-Z839)/(Z838-Z839),IF(AC839=3,($C838-Z838)/(Z837-Z838),0)))</f>
        <v>0.32118707738542451</v>
      </c>
      <c r="AL840" s="23"/>
    </row>
    <row r="841" spans="1:38" x14ac:dyDescent="0.25">
      <c r="A841" s="257"/>
      <c r="B841" s="251">
        <v>7</v>
      </c>
      <c r="C841" s="34"/>
      <c r="D841" s="31">
        <f>IF(D842&gt;V$5,(1-(D842-V$5)/(Z$5-V$5))*(Y841-AC841)+AC841,IF(D842&gt;R$5,(1-(D842-R$5)/(V$5-R$5))*(U841-Y841)+Y841,IF(D842&gt;N$5,(1-(D842-N$5)/(R$5-N$5))*(Q841-U841)+U841,IF(D842&gt;J$5,(1-(D842-J$5)/(N$5-J$5))*(M841-Q841)+Q841,IF(D842&gt;F$5,(1-(D842-F$5)/(J$5-F$5))*(I841-M841)+M841,I841)))))</f>
        <v>4.0156827700557463</v>
      </c>
      <c r="E841" s="27" t="s">
        <v>6</v>
      </c>
      <c r="F841" s="3">
        <v>16800</v>
      </c>
      <c r="G841" s="94">
        <v>4.7</v>
      </c>
      <c r="H841" s="193">
        <f t="shared" si="131"/>
        <v>3574.4680851063827</v>
      </c>
      <c r="I841" s="16">
        <f>IF(I843=0,G844,IF(I843=1,(G843-G844)*I844+G844,IF(I843=2,(G842-G843)*I844+G843,IF(I843=3,(G841-G842)*I844+G842,G841))))</f>
        <v>6.5155729616380906</v>
      </c>
      <c r="J841" s="56">
        <v>16600</v>
      </c>
      <c r="K841" s="4">
        <v>4.25</v>
      </c>
      <c r="L841" s="193">
        <f t="shared" si="126"/>
        <v>3905.8823529411766</v>
      </c>
      <c r="M841" s="16">
        <f>IF(M843=0,K844,IF(M843=1,(K843-K844)*M844+K844,IF(M843=2,(K842-K843)*M844+K843,IF(M843=3,(K841-K842)*M844+K842,K841))))</f>
        <v>4.4859504132231409</v>
      </c>
      <c r="N841" s="56">
        <v>16400</v>
      </c>
      <c r="O841" s="4">
        <v>3.8</v>
      </c>
      <c r="P841" s="193">
        <f t="shared" si="127"/>
        <v>4315.7894736842109</v>
      </c>
      <c r="Q841" s="16">
        <f>IF(Q843=0,O844,IF(Q843=1,(O843-O844)*Q844+O844,IF(Q843=2,(O842-O843)*Q844+O843,IF(Q843=3,(O841-O842)*Q844+O842,O841))))</f>
        <v>3.6381542699724516</v>
      </c>
      <c r="R841" s="56">
        <v>16100</v>
      </c>
      <c r="S841" s="4">
        <v>3.3</v>
      </c>
      <c r="T841" s="203">
        <f t="shared" si="128"/>
        <v>4878.787878787879</v>
      </c>
      <c r="U841" s="16">
        <f>IF(U843=0,S844,IF(U843=1,(S843-S844)*U844+S844,IF(U843=2,(S842-S843)*U844+S843,IF(U843=3,(S841-S842)*U844+S842,S841))))</f>
        <v>2.8293388429752064</v>
      </c>
      <c r="V841" s="56">
        <v>15400</v>
      </c>
      <c r="W841" s="4">
        <v>2.9</v>
      </c>
      <c r="X841" s="203">
        <f t="shared" si="129"/>
        <v>5310.3448275862074</v>
      </c>
      <c r="Y841" s="16">
        <f>IF(Y843=0,W844,IF(Y843=1,(W843-W844)*Y844+W844,IF(Y843=2,(W842-W843)*Y844+W843,IF(Y843=3,(W841-W842)*Y844+W842,W841))))</f>
        <v>2.3654837141468157</v>
      </c>
      <c r="Z841" s="56">
        <v>14600</v>
      </c>
      <c r="AA841" s="4">
        <v>2.5</v>
      </c>
      <c r="AB841" s="212">
        <f t="shared" si="130"/>
        <v>5840</v>
      </c>
      <c r="AC841" s="67">
        <f>IF(AC843=0,AA844,IF(AC843=1,(AA843-AA844)*AC844+AA844,IF(AC843=2,(AA842-AA843)*AC844+AA843,IF(AC843=3,(AA841-AA842)*AC844+AA842,AA841))))</f>
        <v>1.8880624426078971</v>
      </c>
      <c r="AE841" s="23"/>
      <c r="AF841" s="23"/>
      <c r="AG841" s="23"/>
      <c r="AH841" s="23"/>
      <c r="AI841" s="23"/>
      <c r="AJ841" s="23"/>
      <c r="AK841" s="23"/>
      <c r="AL841" s="23"/>
    </row>
    <row r="842" spans="1:38" x14ac:dyDescent="0.25">
      <c r="A842" s="257"/>
      <c r="B842" s="252"/>
      <c r="C842" s="13">
        <f>C$1/(21-E$1)*(C$749-B841)</f>
        <v>4919.0082644628101</v>
      </c>
      <c r="D842" s="32">
        <f>(C842/P$1)^(1/1.3)*50+C$749+$C$2/2+$N$2/100*5</f>
        <v>37.773471234277238</v>
      </c>
      <c r="E842" s="28" t="s">
        <v>22</v>
      </c>
      <c r="F842" s="5">
        <v>14000</v>
      </c>
      <c r="G842" s="91">
        <v>4.9000000000000004</v>
      </c>
      <c r="H842" s="194">
        <f t="shared" si="131"/>
        <v>2857.1428571428569</v>
      </c>
      <c r="I842" s="76">
        <f>$C842/I841</f>
        <v>754.96173451277173</v>
      </c>
      <c r="J842" s="57">
        <v>14000</v>
      </c>
      <c r="K842" s="6">
        <v>4.45</v>
      </c>
      <c r="L842" s="194">
        <f t="shared" si="126"/>
        <v>3146.067415730337</v>
      </c>
      <c r="M842" s="76">
        <f>$C842/M841</f>
        <v>1096.5364775239498</v>
      </c>
      <c r="N842" s="57">
        <v>14000</v>
      </c>
      <c r="O842" s="6">
        <v>4</v>
      </c>
      <c r="P842" s="194">
        <f t="shared" si="127"/>
        <v>3500</v>
      </c>
      <c r="Q842" s="76">
        <f>$C842/Q841</f>
        <v>1352.0614848748723</v>
      </c>
      <c r="R842" s="57">
        <v>14000</v>
      </c>
      <c r="S842" s="6">
        <v>3.5</v>
      </c>
      <c r="T842" s="201">
        <f t="shared" si="128"/>
        <v>4000</v>
      </c>
      <c r="U842" s="76">
        <f>$C842/U841</f>
        <v>1738.5716372133784</v>
      </c>
      <c r="V842" s="57">
        <v>14000</v>
      </c>
      <c r="W842" s="6">
        <v>3.15</v>
      </c>
      <c r="X842" s="201">
        <f t="shared" si="129"/>
        <v>4444.4444444444443</v>
      </c>
      <c r="Y842" s="76">
        <f>$C842/Y841</f>
        <v>2079.4936084508199</v>
      </c>
      <c r="Z842" s="57">
        <v>14000</v>
      </c>
      <c r="AA842" s="6">
        <v>2.75</v>
      </c>
      <c r="AB842" s="209">
        <f t="shared" si="130"/>
        <v>5090.909090909091</v>
      </c>
      <c r="AC842" s="76">
        <f>$C842/AC841</f>
        <v>2605.3207528816693</v>
      </c>
      <c r="AL842" s="23"/>
    </row>
    <row r="843" spans="1:38" x14ac:dyDescent="0.25">
      <c r="A843" s="257"/>
      <c r="B843" s="252"/>
      <c r="C843" s="13"/>
      <c r="D843" s="39">
        <f>IF(AND(D842&lt;F$5,C842&lt;F844),C842/F844*100,IF(AND(D842&lt;J$5,C842&lt;J844),C842/(F844-((D842-F$5)/(J$5-F$5))*(F844-J844))*100,IF(AND(D842&lt;N$5,C842&lt;N844),C842/(J844-((D842-J$5)/(N$5-J$5))*(J844-N844))*100,IF(AND(D842&lt;R$5,C842&lt;R844),C842/(N844-((D842-N$5)/(R$5-N$5))*(N844-R844))*100,IF(AND(D842&lt;V$5,C846&lt;V844),C842/(R844-((D842-R$5)/(V$5-R$5))*(R844-V844))*100,100)))))</f>
        <v>100</v>
      </c>
      <c r="E843" s="28" t="s">
        <v>23</v>
      </c>
      <c r="F843" s="5">
        <v>11200</v>
      </c>
      <c r="G843" s="91">
        <v>5.25</v>
      </c>
      <c r="H843" s="194">
        <f t="shared" si="131"/>
        <v>2133.3333333333335</v>
      </c>
      <c r="I843" s="192">
        <f>IF($C842&gt;F842,3,IF($C842&gt;F843,2,IF($C842&gt;F844,1,0)))</f>
        <v>1</v>
      </c>
      <c r="J843" s="57">
        <v>11200</v>
      </c>
      <c r="K843" s="6">
        <v>4.8</v>
      </c>
      <c r="L843" s="194">
        <f t="shared" si="126"/>
        <v>2333.3333333333335</v>
      </c>
      <c r="M843" s="192">
        <f>IF($C842&gt;J842,3,IF($C842&gt;J843,2,IF($C842&gt;J844,1,0)))</f>
        <v>1</v>
      </c>
      <c r="N843" s="57">
        <v>11200</v>
      </c>
      <c r="O843" s="6">
        <v>4.3499999999999996</v>
      </c>
      <c r="P843" s="194">
        <f t="shared" si="127"/>
        <v>2574.7126436781609</v>
      </c>
      <c r="Q843" s="192">
        <f>IF($C842&gt;N842,3,IF($C842&gt;N843,2,IF($C842&gt;N844,1,0)))</f>
        <v>1</v>
      </c>
      <c r="R843" s="57">
        <v>11200</v>
      </c>
      <c r="S843" s="6">
        <v>3.85</v>
      </c>
      <c r="T843" s="201">
        <f t="shared" si="128"/>
        <v>2909.090909090909</v>
      </c>
      <c r="U843" s="192">
        <f>IF($C842&gt;R842,3,IF($C842&gt;R843,2,IF($C842&gt;R844,1,0)))</f>
        <v>1</v>
      </c>
      <c r="V843" s="57">
        <v>11200</v>
      </c>
      <c r="W843" s="6">
        <v>3.4</v>
      </c>
      <c r="X843" s="201">
        <f t="shared" si="129"/>
        <v>3294.1176470588234</v>
      </c>
      <c r="Y843" s="192">
        <f>IF($C842&gt;V842,3,IF($C842&gt;V843,2,IF($C842&gt;V844,1,0)))</f>
        <v>1</v>
      </c>
      <c r="Z843" s="57">
        <v>11200</v>
      </c>
      <c r="AA843" s="6">
        <v>2.9</v>
      </c>
      <c r="AB843" s="209">
        <f t="shared" si="130"/>
        <v>3862.0689655172414</v>
      </c>
      <c r="AC843" s="189">
        <f>IF($C842&gt;Z842,3,IF($C842&gt;Z843,2,IF($C842&gt;Z844,1,0)))</f>
        <v>1</v>
      </c>
      <c r="AL843" s="23"/>
    </row>
    <row r="844" spans="1:38" ht="15.75" thickBot="1" x14ac:dyDescent="0.3">
      <c r="A844" s="257"/>
      <c r="B844" s="253"/>
      <c r="C844" s="35"/>
      <c r="D844" s="33">
        <f>C842/D841</f>
        <v>1224.949416110009</v>
      </c>
      <c r="E844" s="29" t="s">
        <v>7</v>
      </c>
      <c r="F844" s="7">
        <v>4500</v>
      </c>
      <c r="G844" s="93">
        <v>6.6</v>
      </c>
      <c r="H844" s="195">
        <f t="shared" si="131"/>
        <v>681.81818181818187</v>
      </c>
      <c r="I844" s="191">
        <f>IF(I843=1,($C842-F844)/(F843-F844),IF(I843=2,($C842-F843)/(F842-F843),IF(I843=3,($C842-F842)/(F841-F842),0)))</f>
        <v>6.2538546934747766E-2</v>
      </c>
      <c r="J844" s="58">
        <v>4200</v>
      </c>
      <c r="K844" s="8">
        <v>4.45</v>
      </c>
      <c r="L844" s="195">
        <f t="shared" si="126"/>
        <v>943.82022471910113</v>
      </c>
      <c r="M844" s="191">
        <f>IF(M843=1,($C842-J844)/(J843-J844),IF(M843=2,($C842-J843)/(J842-J843),IF(M843=3,($C842-J842)/(J841-J842),0)))</f>
        <v>0.10271546635183001</v>
      </c>
      <c r="N844" s="58">
        <v>3700</v>
      </c>
      <c r="O844" s="8">
        <v>3.5</v>
      </c>
      <c r="P844" s="195">
        <f t="shared" si="127"/>
        <v>1057.1428571428571</v>
      </c>
      <c r="Q844" s="191">
        <f>IF(Q843=1,($C842-N844)/(N843-N844),IF(Q843=2,($C842-N843)/(N842-N843),IF(Q843=3,($C842-N842)/(N841-N842),0)))</f>
        <v>0.16253443526170802</v>
      </c>
      <c r="R844" s="58">
        <v>3200</v>
      </c>
      <c r="S844" s="8">
        <v>2.5499999999999998</v>
      </c>
      <c r="T844" s="204">
        <f t="shared" si="128"/>
        <v>1254.9019607843138</v>
      </c>
      <c r="U844" s="191">
        <f>IF(U843=1,($C842-R844)/(R843-R844),IF(U843=2,($C842-R843)/(R842-R843),IF(U843=3,($C842-R842)/(R841-R842),0)))</f>
        <v>0.21487603305785125</v>
      </c>
      <c r="V844" s="58">
        <v>2700</v>
      </c>
      <c r="W844" s="8">
        <v>2</v>
      </c>
      <c r="X844" s="204">
        <f t="shared" si="129"/>
        <v>1350</v>
      </c>
      <c r="Y844" s="191">
        <f>IF(Y843=1,($C842-V844)/(V843-V844),IF(Y843=2,($C842-V843)/(V842-V843),IF(Y843=3,($C842-V842)/(V841-V842),0)))</f>
        <v>0.26105979581915412</v>
      </c>
      <c r="Z844" s="58">
        <v>2200</v>
      </c>
      <c r="AA844" s="8">
        <v>1.45</v>
      </c>
      <c r="AB844" s="211">
        <f t="shared" si="130"/>
        <v>1517.2413793103449</v>
      </c>
      <c r="AC844" s="191">
        <f>IF(AC843=1,($C842-Z844)/(Z843-Z844),IF(AC843=2,($C842-Z843)/(Z842-Z843),IF(AC843=3,($C842-Z842)/(Z841-Z842),0)))</f>
        <v>0.30211202938475668</v>
      </c>
      <c r="AL844" s="23"/>
    </row>
    <row r="845" spans="1:38" x14ac:dyDescent="0.25">
      <c r="A845" s="257"/>
      <c r="B845" s="251">
        <v>8</v>
      </c>
      <c r="C845" s="34"/>
      <c r="D845" s="31">
        <f>IF(D846&gt;V$5,(1-(D846-V$5)/(Z$5-V$5))*(Y845-AC845)+AC845,IF(D846&gt;R$5,(1-(D846-R$5)/(V$5-R$5))*(U845-Y845)+Y845,IF(D846&gt;N$5,(1-(D846-N$5)/(R$5-N$5))*(Q845-U845)+U845,IF(D846&gt;J$5,(1-(D846-J$5)/(N$5-J$5))*(M845-Q845)+Q845,IF(D846&gt;F$5,(1-(D846-F$5)/(J$5-F$5))*(I845-M845)+M845,I845)))))</f>
        <v>4.2298966515127967</v>
      </c>
      <c r="E845" s="27" t="s">
        <v>6</v>
      </c>
      <c r="F845" s="95">
        <f>(F$861-F$841)/5+F841</f>
        <v>16860</v>
      </c>
      <c r="G845" s="143">
        <f>(G$861-G$841)/5+G841</f>
        <v>4.8100000000000005</v>
      </c>
      <c r="H845" s="193">
        <f t="shared" si="131"/>
        <v>3505.1975051975051</v>
      </c>
      <c r="I845" s="16">
        <f>IF(I847=0,G848,IF(I847=1,(G847-G848)*I848+G848,IF(I847=2,(G846-G847)*I848+G847,IF(I847=3,(G845-G846)*I848+G846,G845))))</f>
        <v>6.31</v>
      </c>
      <c r="J845" s="147">
        <f>(J$861-J$841)/5+J841</f>
        <v>16640</v>
      </c>
      <c r="K845" s="143">
        <f>(K$861-K$841)/5+K841</f>
        <v>4.38</v>
      </c>
      <c r="L845" s="193">
        <f t="shared" si="126"/>
        <v>3799.0867579908677</v>
      </c>
      <c r="M845" s="16">
        <f>IF(M847=0,K848,IF(M847=1,(K847-K848)*M848+K848,IF(M847=2,(K846-K847)*M848+K847,IF(M847=3,(K845-K846)*M848+K846,K845))))</f>
        <v>4.5407187578261956</v>
      </c>
      <c r="N845" s="147">
        <f>(N$861-N$841)/5+N841</f>
        <v>16440</v>
      </c>
      <c r="O845" s="143">
        <f>(O$861-O$841)/5+O841</f>
        <v>3.9299999999999997</v>
      </c>
      <c r="P845" s="193">
        <f t="shared" si="127"/>
        <v>4183.2061068702296</v>
      </c>
      <c r="Q845" s="16">
        <f>IF(Q847=0,O848,IF(Q847=1,(O847-O848)*Q848+O848,IF(Q847=2,(O846-O847)*Q848+O847,IF(Q847=3,(O845-O846)*Q848+O846,O845))))</f>
        <v>3.7855446607834895</v>
      </c>
      <c r="R845" s="147">
        <f>(R$861-R$841)/5+R841</f>
        <v>16160</v>
      </c>
      <c r="S845" s="143">
        <f>(S$861-S$841)/5+S841</f>
        <v>3.48</v>
      </c>
      <c r="T845" s="203">
        <f t="shared" si="128"/>
        <v>4643.6781609195405</v>
      </c>
      <c r="U845" s="16">
        <f>IF(U847=0,S848,IF(U847=1,(S847-S848)*U848+S848,IF(U847=2,(S846-S847)*U848+S847,IF(U847=3,(S845-S846)*U848+S846,S845))))</f>
        <v>3.0577917705190432</v>
      </c>
      <c r="V845" s="147">
        <f>(V$861-V$841)/5+V841</f>
        <v>15440</v>
      </c>
      <c r="W845" s="143">
        <f>(W$861-W$841)/5+W841</f>
        <v>3.06</v>
      </c>
      <c r="X845" s="203">
        <f t="shared" si="129"/>
        <v>5045.751633986928</v>
      </c>
      <c r="Y845" s="16">
        <f>IF(Y847=0,W848,IF(Y847=1,(W847-W848)*Y848+W848,IF(Y847=2,(W846-W847)*Y848+W847,IF(Y847=3,(W845-W846)*Y848+W846,W845))))</f>
        <v>2.558793388429752</v>
      </c>
      <c r="Z845" s="147">
        <f>(Z$861-Z$841)/5+Z841</f>
        <v>14640</v>
      </c>
      <c r="AA845" s="143">
        <f>(AA$861-AA$841)/5+AA841</f>
        <v>2.64</v>
      </c>
      <c r="AB845" s="207">
        <f t="shared" si="130"/>
        <v>5545.454545454545</v>
      </c>
      <c r="AC845" s="67">
        <f>IF(AC847=0,AA848,IF(AC847=1,(AA847-AA848)*AC848+AA848,IF(AC847=2,(AA846-AA847)*AC848+AA847,IF(AC847=3,(AA845-AA846)*AC848+AA846,AA845))))</f>
        <v>2.0530006658571933</v>
      </c>
      <c r="AE845" s="23"/>
      <c r="AF845" s="23"/>
      <c r="AG845" s="23"/>
      <c r="AH845" s="23"/>
      <c r="AI845" s="23"/>
      <c r="AJ845" s="23"/>
      <c r="AK845" s="23"/>
      <c r="AL845" s="23"/>
    </row>
    <row r="846" spans="1:38" x14ac:dyDescent="0.25">
      <c r="A846" s="257"/>
      <c r="B846" s="252"/>
      <c r="C846" s="13">
        <f>C$1/(21-E$1)*(C$749-B845)</f>
        <v>4611.5702479338843</v>
      </c>
      <c r="D846" s="32">
        <f>(C846/P$1)^(1/1.3)*50+C$749+$C$2/2+$N$2/100*5</f>
        <v>37.05794999809045</v>
      </c>
      <c r="E846" s="28" t="s">
        <v>22</v>
      </c>
      <c r="F846" s="5">
        <v>14000</v>
      </c>
      <c r="G846" s="140">
        <f>(G$862-G$842)/5+G842</f>
        <v>5.0200000000000005</v>
      </c>
      <c r="H846" s="194">
        <f t="shared" si="131"/>
        <v>2788.8446215139438</v>
      </c>
      <c r="I846" s="76">
        <f>$C846/I845</f>
        <v>730.83522154261243</v>
      </c>
      <c r="J846" s="57">
        <v>14000</v>
      </c>
      <c r="K846" s="140">
        <f>(K$862-K$842)/5+K842</f>
        <v>4.59</v>
      </c>
      <c r="L846" s="194">
        <f t="shared" si="126"/>
        <v>3050.1089324618738</v>
      </c>
      <c r="M846" s="76">
        <f>$C846/M845</f>
        <v>1015.6035847817203</v>
      </c>
      <c r="N846" s="57">
        <v>14000</v>
      </c>
      <c r="O846" s="140">
        <f>(O$862-O$842)/5+O842</f>
        <v>4.16</v>
      </c>
      <c r="P846" s="194">
        <f t="shared" si="127"/>
        <v>3365.3846153846152</v>
      </c>
      <c r="Q846" s="76">
        <f>$C846/Q845</f>
        <v>1218.2052151458261</v>
      </c>
      <c r="R846" s="57">
        <v>14000</v>
      </c>
      <c r="S846" s="140">
        <f>(S$862-S$842)/5+S842</f>
        <v>3.69</v>
      </c>
      <c r="T846" s="201">
        <f t="shared" si="128"/>
        <v>3794.0379403794041</v>
      </c>
      <c r="U846" s="76">
        <f>$C846/U845</f>
        <v>1508.1374383943403</v>
      </c>
      <c r="V846" s="57">
        <v>14000</v>
      </c>
      <c r="W846" s="140">
        <f>(W$862-W$842)/5+W842</f>
        <v>3.32</v>
      </c>
      <c r="X846" s="201">
        <f t="shared" si="129"/>
        <v>4216.8674698795185</v>
      </c>
      <c r="Y846" s="76">
        <f>$C846/Y845</f>
        <v>1802.2440845698193</v>
      </c>
      <c r="Z846" s="57">
        <v>14000</v>
      </c>
      <c r="AA846" s="140">
        <f>(AA$862-AA$842)/5+AA842</f>
        <v>2.9</v>
      </c>
      <c r="AB846" s="209">
        <f t="shared" si="130"/>
        <v>4827.5862068965516</v>
      </c>
      <c r="AC846" s="76">
        <f>$C846/AC845</f>
        <v>2246.2585252053032</v>
      </c>
      <c r="AL846" s="23"/>
    </row>
    <row r="847" spans="1:38" x14ac:dyDescent="0.25">
      <c r="A847" s="257"/>
      <c r="B847" s="252"/>
      <c r="C847" s="13"/>
      <c r="D847" s="39">
        <f>IF(AND(D846&lt;F$5,C846&lt;F848),C846/F848*100,IF(AND(D846&lt;J$5,C846&lt;J848),C846/(F848-((D846-F$5)/(J$5-F$5))*(F848-J848))*100,IF(AND(D846&lt;N$5,C846&lt;N848),C846/(J848-((D846-J$5)/(N$5-J$5))*(J848-N848))*100,IF(AND(D846&lt;R$5,C846&lt;R848),C846/(N848-((D846-N$5)/(R$5-N$5))*(N848-R848))*100,IF(AND(D846&lt;V$5,C850&lt;V848),C846/(R848-((D846-R$5)/(V$5-R$5))*(R848-V848))*100,100)))))</f>
        <v>100</v>
      </c>
      <c r="E847" s="28" t="s">
        <v>23</v>
      </c>
      <c r="F847" s="5">
        <v>11200</v>
      </c>
      <c r="G847" s="140">
        <f>(G$863-G$843)/5+G843</f>
        <v>5.37</v>
      </c>
      <c r="H847" s="194">
        <f t="shared" si="131"/>
        <v>2085.6610800744879</v>
      </c>
      <c r="I847" s="190">
        <f>IF($C846&gt;F846,3,IF($C846&gt;F847,2,IF($C846&gt;F848,1,0)))</f>
        <v>0</v>
      </c>
      <c r="J847" s="57">
        <v>11200</v>
      </c>
      <c r="K847" s="140">
        <f>(K$863-K$843)/5+K843</f>
        <v>4.95</v>
      </c>
      <c r="L847" s="194">
        <f t="shared" si="126"/>
        <v>2262.6262626262624</v>
      </c>
      <c r="M847" s="190">
        <f>IF($C846&gt;J846,3,IF($C846&gt;J847,2,IF($C846&gt;J848,1,0)))</f>
        <v>1</v>
      </c>
      <c r="N847" s="57">
        <v>11200</v>
      </c>
      <c r="O847" s="140">
        <f>(O$863-O$843)/5+O843</f>
        <v>4.5299999999999994</v>
      </c>
      <c r="P847" s="194">
        <f t="shared" si="127"/>
        <v>2472.4061810154531</v>
      </c>
      <c r="Q847" s="190">
        <f>IF($C846&gt;N846,3,IF($C846&gt;N847,2,IF($C846&gt;N848,1,0)))</f>
        <v>1</v>
      </c>
      <c r="R847" s="57">
        <v>11200</v>
      </c>
      <c r="S847" s="140">
        <f>(S$863-S$843)/5+S843</f>
        <v>4.0600000000000005</v>
      </c>
      <c r="T847" s="201">
        <f t="shared" si="128"/>
        <v>2758.6206896551721</v>
      </c>
      <c r="U847" s="190">
        <f>IF($C846&gt;R846,3,IF($C846&gt;R847,2,IF($C846&gt;R848,1,0)))</f>
        <v>1</v>
      </c>
      <c r="V847" s="57">
        <v>11200</v>
      </c>
      <c r="W847" s="140">
        <f>(W$863-W$843)/5+W843</f>
        <v>3.58</v>
      </c>
      <c r="X847" s="201">
        <f t="shared" si="129"/>
        <v>3128.4916201117317</v>
      </c>
      <c r="Y847" s="190">
        <f>IF($C846&gt;V846,3,IF($C846&gt;V847,2,IF($C846&gt;V848,1,0)))</f>
        <v>1</v>
      </c>
      <c r="Z847" s="57">
        <v>11200</v>
      </c>
      <c r="AA847" s="140">
        <f>(AA$863-AA$843)/5+AA843</f>
        <v>3.06</v>
      </c>
      <c r="AB847" s="209">
        <f t="shared" si="130"/>
        <v>3660.1307189542481</v>
      </c>
      <c r="AC847" s="189">
        <f>IF($C846&gt;Z846,3,IF($C846&gt;Z847,2,IF($C846&gt;Z848,1,0)))</f>
        <v>1</v>
      </c>
      <c r="AL847" s="23"/>
    </row>
    <row r="848" spans="1:38" ht="15.75" thickBot="1" x14ac:dyDescent="0.3">
      <c r="A848" s="257"/>
      <c r="B848" s="253"/>
      <c r="C848" s="35"/>
      <c r="D848" s="33">
        <f>C846/D845</f>
        <v>1090.2323692198447</v>
      </c>
      <c r="E848" s="29" t="s">
        <v>7</v>
      </c>
      <c r="F848" s="158">
        <f>(F$864-F$844)/5+F844</f>
        <v>4920</v>
      </c>
      <c r="G848" s="144">
        <f>(G$864-G$844)/5+G844</f>
        <v>6.31</v>
      </c>
      <c r="H848" s="195">
        <f t="shared" si="131"/>
        <v>779.71473851030112</v>
      </c>
      <c r="I848" s="191">
        <f>IF(I847=1,($C846-F848)/(F847-F848),IF(I847=2,($C846-F847)/(F846-F847),IF(I847=3,($C846-F846)/(F845-F846),0)))</f>
        <v>0</v>
      </c>
      <c r="J848" s="148">
        <f>(J$864-J$844)/5+J844</f>
        <v>4600</v>
      </c>
      <c r="K848" s="144">
        <f>(K$864-K$844)/5+K844</f>
        <v>4.54</v>
      </c>
      <c r="L848" s="195">
        <f t="shared" si="126"/>
        <v>1013.215859030837</v>
      </c>
      <c r="M848" s="191">
        <f>IF(M847=1,($C846-J848)/(J847-J848),IF(M847=2,($C846-J847)/(J846-J847),IF(M847=3,($C846-J846)/(J845-J846),0)))</f>
        <v>1.7530678687703446E-3</v>
      </c>
      <c r="N848" s="148">
        <f>(N$864-N$844)/5+N844</f>
        <v>4120</v>
      </c>
      <c r="O848" s="144">
        <f>(O$864-O$844)/5+O844</f>
        <v>3.73</v>
      </c>
      <c r="P848" s="195">
        <f t="shared" si="127"/>
        <v>1104.5576407506703</v>
      </c>
      <c r="Q848" s="191">
        <f>IF(Q847=1,($C846-N848)/(N847-N848),IF(Q847=2,($C846-N847)/(N846-N847),IF(Q847=3,($C846-N846)/(N845-N846),0)))</f>
        <v>6.943082597936219E-2</v>
      </c>
      <c r="R848" s="148">
        <f>(R$864-R$844)/5+R844</f>
        <v>3640</v>
      </c>
      <c r="S848" s="144">
        <f>(S$864-S$844)/5+S844</f>
        <v>2.9099999999999997</v>
      </c>
      <c r="T848" s="204">
        <f t="shared" si="128"/>
        <v>1250.8591065292098</v>
      </c>
      <c r="U848" s="191">
        <f>IF(U847=1,($C846-R848)/(R847-R848),IF(U847=2,($C846-R847)/(R846-R847),IF(U847=3,($C846-R846)/(R845-R846),0)))</f>
        <v>0.1285145830600376</v>
      </c>
      <c r="V848" s="148">
        <f>(V$864-V$844)/5+V844</f>
        <v>3200</v>
      </c>
      <c r="W848" s="144">
        <f>(W$864-W$844)/5+W844</f>
        <v>2.34</v>
      </c>
      <c r="X848" s="204">
        <f t="shared" si="129"/>
        <v>1367.5213675213677</v>
      </c>
      <c r="Y848" s="191">
        <f>IF(Y847=1,($C846-V848)/(V847-V848),IF(Y847=2,($C846-V847)/(V846-V847),IF(Y847=3,($C846-V846)/(V845-V846),0)))</f>
        <v>0.17644628099173554</v>
      </c>
      <c r="Z848" s="148">
        <f>(Z$864-Z$844)/5+Z844</f>
        <v>2760</v>
      </c>
      <c r="AA848" s="144">
        <f>(AA$864-AA$844)/5+AA844</f>
        <v>1.77</v>
      </c>
      <c r="AB848" s="211">
        <f t="shared" si="130"/>
        <v>1559.3220338983051</v>
      </c>
      <c r="AC848" s="191">
        <f>IF(AC847=1,($C846-Z848)/(Z847-Z848),IF(AC847=2,($C846-Z847)/(Z846-Z847),IF(AC847=3,($C846-Z846)/(Z845-Z846),0)))</f>
        <v>0.21938036112960715</v>
      </c>
      <c r="AL848" s="23"/>
    </row>
    <row r="849" spans="1:38" x14ac:dyDescent="0.25">
      <c r="A849" s="257"/>
      <c r="B849" s="251">
        <v>9</v>
      </c>
      <c r="C849" s="25"/>
      <c r="D849" s="31">
        <f>IF(D850&gt;V$5,(1-(D850-V$5)/(Z$5-V$5))*(Y849-AC849)+AC849,IF(D850&gt;R$5,(1-(D850-R$5)/(V$5-R$5))*(U849-Y849)+Y849,IF(D850&gt;N$5,(1-(D850-N$5)/(R$5-N$5))*(Q849-U849)+U849,IF(D850&gt;J$5,(1-(D850-J$5)/(N$5-J$5))*(M849-Q849)+Q849,IF(D850&gt;F$5,(1-(D850-F$5)/(J$5-F$5))*(I849-M849)+M849,I849)))))</f>
        <v>4.451602265622741</v>
      </c>
      <c r="E849" s="27" t="s">
        <v>6</v>
      </c>
      <c r="F849" s="95">
        <f>(F$861-F$841)/5+F845</f>
        <v>16920</v>
      </c>
      <c r="G849" s="143">
        <f>(G$861-G$841)/5+G845</f>
        <v>4.9200000000000008</v>
      </c>
      <c r="H849" s="193">
        <f t="shared" si="131"/>
        <v>3439.024390243902</v>
      </c>
      <c r="I849" s="16">
        <f>IF(I851=0,G852,IF(I851=1,(G851-G852)*I852+G852,IF(I851=2,(G850-G851)*I852+G851,IF(I851=3,(G849-G850)*I852+G850,G849))))</f>
        <v>6.02</v>
      </c>
      <c r="J849" s="147">
        <f>(J$861-J$841)/5+J845</f>
        <v>16680</v>
      </c>
      <c r="K849" s="143">
        <f>(K$861-K$841)/5+K845</f>
        <v>4.51</v>
      </c>
      <c r="L849" s="193">
        <f t="shared" si="126"/>
        <v>3698.4478935698448</v>
      </c>
      <c r="M849" s="16">
        <f>IF(M851=0,K852,IF(M851=1,(K851-K852)*M852+K852,IF(M851=2,(K850-K851)*M852+K851,IF(M851=3,(K849-K850)*M852+K850,K849))))</f>
        <v>4.63</v>
      </c>
      <c r="N849" s="147">
        <f>(N$861-N$841)/5+N845</f>
        <v>16480</v>
      </c>
      <c r="O849" s="143">
        <f>(O$861-O$841)/5+O845</f>
        <v>4.0599999999999996</v>
      </c>
      <c r="P849" s="193">
        <f t="shared" si="127"/>
        <v>4059.1133004926114</v>
      </c>
      <c r="Q849" s="16">
        <f>IF(Q851=0,O852,IF(Q851=1,(O851-O852)*Q852+O852,IF(Q851=2,(O850-O851)*Q852+O851,IF(Q851=3,(O849-O850)*Q852+O850,O849))))</f>
        <v>3.96</v>
      </c>
      <c r="R849" s="147">
        <f>(R$861-R$841)/5+R845</f>
        <v>16220</v>
      </c>
      <c r="S849" s="143">
        <f>(S$861-S$841)/5+S845</f>
        <v>3.66</v>
      </c>
      <c r="T849" s="203">
        <f t="shared" si="128"/>
        <v>4431.6939890710382</v>
      </c>
      <c r="U849" s="16">
        <f>IF(U851=0,S852,IF(U851=1,(S851-S852)*U852+S852,IF(U851=2,(S850-S851)*U852+S851,IF(U851=3,(S849-S850)*U852+S850,S849))))</f>
        <v>3.3014792459838422</v>
      </c>
      <c r="V849" s="147">
        <f>(V$861-V$841)/5+V845</f>
        <v>15480</v>
      </c>
      <c r="W849" s="143">
        <f>(W$861-W$841)/5+W845</f>
        <v>3.22</v>
      </c>
      <c r="X849" s="203">
        <f t="shared" si="129"/>
        <v>4807.4534161490683</v>
      </c>
      <c r="Y849" s="16">
        <f>IF(Y851=0,W852,IF(Y851=1,(W851-W852)*Y852+W852,IF(Y851=2,(W850-W851)*Y852+W851,IF(Y851=3,(W849-W850)*Y852+W850,W849))))</f>
        <v>2.7669950413223137</v>
      </c>
      <c r="Z849" s="147">
        <f>(Z$861-Z$841)/5+Z845</f>
        <v>14680</v>
      </c>
      <c r="AA849" s="143">
        <f>(AA$861-AA$841)/5+AA845</f>
        <v>2.7800000000000002</v>
      </c>
      <c r="AB849" s="207">
        <f t="shared" si="130"/>
        <v>5280.5755395683445</v>
      </c>
      <c r="AC849" s="67">
        <f>IF(AC851=0,AA852,IF(AC851=1,(AA851-AA852)*AC852+AA852,IF(AC851=2,(AA850-AA851)*AC852+AA851,IF(AC851=3,(AA849-AA850)*AC852+AA850,AA849))))</f>
        <v>2.2311255611024876</v>
      </c>
      <c r="AE849" s="23"/>
      <c r="AF849" s="23"/>
      <c r="AG849" s="23"/>
      <c r="AH849" s="23"/>
      <c r="AI849" s="23"/>
      <c r="AJ849" s="23"/>
      <c r="AK849" s="23"/>
      <c r="AL849" s="23"/>
    </row>
    <row r="850" spans="1:38" x14ac:dyDescent="0.25">
      <c r="A850" s="257"/>
      <c r="B850" s="252"/>
      <c r="C850" s="13">
        <f>C$1/(21-E$1)*(C$749-B849)</f>
        <v>4304.1322314049585</v>
      </c>
      <c r="D850" s="32">
        <f>(C850/P$1)^(1/1.3)*50+C$749+$C$2/2+$N$2/100*5</f>
        <v>36.331326375949693</v>
      </c>
      <c r="E850" s="28" t="s">
        <v>22</v>
      </c>
      <c r="F850" s="5">
        <v>14000</v>
      </c>
      <c r="G850" s="140">
        <f>(G$862-G$842)/5+G846</f>
        <v>5.1400000000000006</v>
      </c>
      <c r="H850" s="194">
        <f t="shared" si="131"/>
        <v>2723.735408560311</v>
      </c>
      <c r="I850" s="76">
        <f>$C850/I849</f>
        <v>714.97213146261777</v>
      </c>
      <c r="J850" s="57">
        <v>14000</v>
      </c>
      <c r="K850" s="140">
        <f>(K$862-K$842)/5+K846</f>
        <v>4.7299999999999995</v>
      </c>
      <c r="L850" s="194">
        <f t="shared" si="126"/>
        <v>2959.8308668076111</v>
      </c>
      <c r="M850" s="76">
        <f>$C850/M849</f>
        <v>929.61819252806879</v>
      </c>
      <c r="N850" s="57">
        <v>14000</v>
      </c>
      <c r="O850" s="140">
        <f>(O$862-O$842)/5+O846</f>
        <v>4.32</v>
      </c>
      <c r="P850" s="194">
        <f t="shared" si="127"/>
        <v>3240.7407407407404</v>
      </c>
      <c r="Q850" s="76">
        <f>$C850/Q849</f>
        <v>1086.9020786376159</v>
      </c>
      <c r="R850" s="57">
        <v>14000</v>
      </c>
      <c r="S850" s="140">
        <f>(S$862-S$842)/5+S846</f>
        <v>3.88</v>
      </c>
      <c r="T850" s="201">
        <f t="shared" si="128"/>
        <v>3608.2474226804125</v>
      </c>
      <c r="U850" s="76">
        <f>$C850/U849</f>
        <v>1303.6981034004123</v>
      </c>
      <c r="V850" s="57">
        <v>14000</v>
      </c>
      <c r="W850" s="140">
        <f>(W$862-W$842)/5+W846</f>
        <v>3.4899999999999998</v>
      </c>
      <c r="X850" s="201">
        <f t="shared" si="129"/>
        <v>4011.4613180515762</v>
      </c>
      <c r="Y850" s="76">
        <f>$C850/Y849</f>
        <v>1555.5258202949526</v>
      </c>
      <c r="Z850" s="57">
        <v>14000</v>
      </c>
      <c r="AA850" s="140">
        <f>(AA$862-AA$842)/5+AA846</f>
        <v>3.05</v>
      </c>
      <c r="AB850" s="209">
        <f t="shared" si="130"/>
        <v>4590.1639344262294</v>
      </c>
      <c r="AC850" s="76">
        <f>$C850/AC849</f>
        <v>1929.1304382161782</v>
      </c>
      <c r="AL850" s="23"/>
    </row>
    <row r="851" spans="1:38" x14ac:dyDescent="0.25">
      <c r="A851" s="257"/>
      <c r="B851" s="252"/>
      <c r="C851" s="13"/>
      <c r="D851" s="39">
        <f>IF(AND(D850&lt;F$5,C850&lt;F852),C850/F852*100,IF(AND(D850&lt;J$5,C850&lt;J852),C850/(F852-((D850-F$5)/(J$5-F$5))*(F852-J852))*100,IF(AND(D850&lt;N$5,C850&lt;N852),C850/(J852-((D850-J$5)/(N$5-J$5))*(J852-N852))*100,IF(AND(D850&lt;R$5,C850&lt;R852),C850/(N852-((D850-N$5)/(R$5-N$5))*(N852-R852))*100,IF(AND(D850&lt;V$5,C854&lt;V852),C850/(R852-((D850-R$5)/(V$5-R$5))*(R852-V852))*100,100)))))</f>
        <v>88.244313088476588</v>
      </c>
      <c r="E851" s="28" t="s">
        <v>23</v>
      </c>
      <c r="F851" s="5">
        <v>11200</v>
      </c>
      <c r="G851" s="140">
        <f>(G$863-G$843)/5+G847</f>
        <v>5.49</v>
      </c>
      <c r="H851" s="194">
        <f t="shared" si="131"/>
        <v>2040.0728597449909</v>
      </c>
      <c r="I851" s="190">
        <f>IF($C850&gt;F850,3,IF($C850&gt;F851,2,IF($C850&gt;F852,1,0)))</f>
        <v>0</v>
      </c>
      <c r="J851" s="57">
        <v>11200</v>
      </c>
      <c r="K851" s="140">
        <f>(K$863-K$843)/5+K847</f>
        <v>5.1000000000000005</v>
      </c>
      <c r="L851" s="194">
        <f t="shared" si="126"/>
        <v>2196.0784313725489</v>
      </c>
      <c r="M851" s="190">
        <f>IF($C850&gt;J850,3,IF($C850&gt;J851,2,IF($C850&gt;J852,1,0)))</f>
        <v>0</v>
      </c>
      <c r="N851" s="57">
        <v>11200</v>
      </c>
      <c r="O851" s="140">
        <f>(O$863-O$843)/5+O847</f>
        <v>4.7099999999999991</v>
      </c>
      <c r="P851" s="194">
        <f t="shared" si="127"/>
        <v>2377.9193205944803</v>
      </c>
      <c r="Q851" s="190">
        <f>IF($C850&gt;N850,3,IF($C850&gt;N851,2,IF($C850&gt;N852,1,0)))</f>
        <v>0</v>
      </c>
      <c r="R851" s="57">
        <v>11200</v>
      </c>
      <c r="S851" s="140">
        <f>(S$863-S$843)/5+S847</f>
        <v>4.2700000000000005</v>
      </c>
      <c r="T851" s="201">
        <f t="shared" si="128"/>
        <v>2622.9508196721308</v>
      </c>
      <c r="U851" s="190">
        <f>IF($C850&gt;R850,3,IF($C850&gt;R851,2,IF($C850&gt;R852,1,0)))</f>
        <v>1</v>
      </c>
      <c r="V851" s="57">
        <v>11200</v>
      </c>
      <c r="W851" s="140">
        <f>(W$863-W$843)/5+W847</f>
        <v>3.7600000000000002</v>
      </c>
      <c r="X851" s="201">
        <f t="shared" si="129"/>
        <v>2978.7234042553191</v>
      </c>
      <c r="Y851" s="190">
        <f>IF($C850&gt;V850,3,IF($C850&gt;V851,2,IF($C850&gt;V852,1,0)))</f>
        <v>1</v>
      </c>
      <c r="Z851" s="57">
        <v>11200</v>
      </c>
      <c r="AA851" s="140">
        <f>(AA$863-AA$843)/5+AA847</f>
        <v>3.22</v>
      </c>
      <c r="AB851" s="209">
        <f t="shared" si="130"/>
        <v>3478.260869565217</v>
      </c>
      <c r="AC851" s="189">
        <f>IF($C850&gt;Z850,3,IF($C850&gt;Z851,2,IF($C850&gt;Z852,1,0)))</f>
        <v>1</v>
      </c>
      <c r="AL851" s="23"/>
    </row>
    <row r="852" spans="1:38" ht="15.75" thickBot="1" x14ac:dyDescent="0.3">
      <c r="A852" s="257"/>
      <c r="B852" s="253"/>
      <c r="C852" s="14"/>
      <c r="D852" s="33">
        <f>C850/D849</f>
        <v>966.87259431135351</v>
      </c>
      <c r="E852" s="29" t="s">
        <v>7</v>
      </c>
      <c r="F852" s="158">
        <f>(F$864-F$844)/5+F848</f>
        <v>5340</v>
      </c>
      <c r="G852" s="144">
        <f>(G$864-G$844)/5+G848</f>
        <v>6.02</v>
      </c>
      <c r="H852" s="195">
        <f t="shared" si="131"/>
        <v>887.04318936877087</v>
      </c>
      <c r="I852" s="191">
        <f>IF(I851=1,($C850-F852)/(F851-F852),IF(I851=2,($C850-F851)/(F850-F851),IF(I851=3,($C850-F850)/(F849-F850),0)))</f>
        <v>0</v>
      </c>
      <c r="J852" s="148">
        <f>(J$864-J$844)/5+J848</f>
        <v>5000</v>
      </c>
      <c r="K852" s="144">
        <f>(K$864-K$844)/5+K848</f>
        <v>4.63</v>
      </c>
      <c r="L852" s="195">
        <f t="shared" si="126"/>
        <v>1079.913606911447</v>
      </c>
      <c r="M852" s="191">
        <f>IF(M851=1,($C850-J852)/(J851-J852),IF(M851=2,($C850-J851)/(J850-J851),IF(M851=3,($C850-J850)/(J849-J850),0)))</f>
        <v>0</v>
      </c>
      <c r="N852" s="148">
        <f>(N$864-N$844)/5+N848</f>
        <v>4540</v>
      </c>
      <c r="O852" s="144">
        <f>(O$864-O$844)/5+O848</f>
        <v>3.96</v>
      </c>
      <c r="P852" s="195">
        <f t="shared" si="127"/>
        <v>1146.4646464646464</v>
      </c>
      <c r="Q852" s="191">
        <f>IF(Q851=1,($C850-N852)/(N851-N852),IF(Q851=2,($C850-N851)/(N850-N851),IF(Q851=3,($C850-N850)/(N849-N850),0)))</f>
        <v>0</v>
      </c>
      <c r="R852" s="148">
        <f>(R$864-R$844)/5+R848</f>
        <v>4080</v>
      </c>
      <c r="S852" s="144">
        <f>(S$864-S$844)/5+S848</f>
        <v>3.2699999999999996</v>
      </c>
      <c r="T852" s="204">
        <f t="shared" si="128"/>
        <v>1247.7064220183488</v>
      </c>
      <c r="U852" s="191">
        <f>IF(U851=1,($C850-R852)/(R851-R852),IF(U851=2,($C850-R851)/(R850-R851),IF(U851=3,($C850-R850)/(R849-R850),0)))</f>
        <v>3.1479245983842483E-2</v>
      </c>
      <c r="V852" s="148">
        <f>(V$864-V$844)/5+V848</f>
        <v>3700</v>
      </c>
      <c r="W852" s="144">
        <f>(W$864-W$844)/5+W848</f>
        <v>2.6799999999999997</v>
      </c>
      <c r="X852" s="204">
        <f t="shared" si="129"/>
        <v>1380.5970149253733</v>
      </c>
      <c r="Y852" s="191">
        <f>IF(Y851=1,($C850-V852)/(V851-V852),IF(Y851=2,($C850-V851)/(V850-V851),IF(Y851=3,($C850-V850)/(V849-V850),0)))</f>
        <v>8.0550964187327795E-2</v>
      </c>
      <c r="Z852" s="148">
        <f>(Z$864-Z$844)/5+Z848</f>
        <v>3320</v>
      </c>
      <c r="AA852" s="144">
        <f>(AA$864-AA$844)/5+AA848</f>
        <v>2.09</v>
      </c>
      <c r="AB852" s="211">
        <f t="shared" si="130"/>
        <v>1588.5167464114834</v>
      </c>
      <c r="AC852" s="191">
        <f>IF(AC851=1,($C850-Z852)/(Z851-Z852),IF(AC851=2,($C850-Z851)/(Z850-Z851),IF(AC851=3,($C850-Z850)/(Z849-Z850),0)))</f>
        <v>0.12488987708184753</v>
      </c>
      <c r="AL852" s="23"/>
    </row>
    <row r="853" spans="1:38" x14ac:dyDescent="0.25">
      <c r="A853" s="186"/>
      <c r="B853" s="251">
        <v>10</v>
      </c>
      <c r="C853" s="34"/>
      <c r="D853" s="31">
        <f>IF(D854&gt;V$5,(1-(D854-V$5)/(Z$5-V$5))*(Y853-AC853)+AC853,IF(D854&gt;R$5,(1-(D854-R$5)/(V$5-R$5))*(U853-Y853)+Y853,IF(D854&gt;N$5,(1-(D854-N$5)/(R$5-N$5))*(Q853-U853)+U853,IF(D854&gt;J$5,(1-(D854-J$5)/(N$5-J$5))*(M853-Q853)+Q853,IF(D854&gt;F$5,(1-(D854-F$5)/(J$5-F$5))*(I853-M853)+M853,I853)))))</f>
        <v>4.6571828515521769</v>
      </c>
      <c r="E853" s="27" t="s">
        <v>6</v>
      </c>
      <c r="F853" s="95">
        <f>(F$861-F$841)/5+F849</f>
        <v>16980</v>
      </c>
      <c r="G853" s="143">
        <f>(G$861-G$841)/5+G849</f>
        <v>5.0300000000000011</v>
      </c>
      <c r="H853" s="193">
        <f t="shared" si="131"/>
        <v>3375.7455268389654</v>
      </c>
      <c r="I853" s="16">
        <f>IF(I855=0,G856,IF(I855=1,(G855-G856)*I856+G856,IF(I855=2,(G854-G855)*I856+G855,IF(I855=3,(G853-G854)*I856+G854,G853))))</f>
        <v>5.7299999999999995</v>
      </c>
      <c r="J853" s="147">
        <f>(J$861-J$841)/5+J849</f>
        <v>16720</v>
      </c>
      <c r="K853" s="143">
        <f>(K$861-K$841)/5+K849</f>
        <v>4.6399999999999997</v>
      </c>
      <c r="L853" s="193">
        <f t="shared" si="126"/>
        <v>3603.4482758620693</v>
      </c>
      <c r="M853" s="16">
        <f>IF(M855=0,K856,IF(M855=1,(K855-K856)*M856+K856,IF(M855=2,(K854-K855)*M856+K855,IF(M855=3,(K853-K854)*M856+K854,K853))))</f>
        <v>4.72</v>
      </c>
      <c r="N853" s="147">
        <f>(N$861-N$841)/5+N849</f>
        <v>16520</v>
      </c>
      <c r="O853" s="143">
        <f>(O$861-O$841)/5+O849</f>
        <v>4.1899999999999995</v>
      </c>
      <c r="P853" s="193">
        <f t="shared" si="127"/>
        <v>3942.7207637231509</v>
      </c>
      <c r="Q853" s="16">
        <f>IF(Q855=0,O856,IF(Q855=1,(O855-O856)*Q856+O856,IF(Q855=2,(O854-O855)*Q856+O855,IF(Q855=3,(O853-O854)*Q856+O854,O853))))</f>
        <v>4.1900000000000004</v>
      </c>
      <c r="R853" s="147">
        <f>(R$861-R$841)/5+R849</f>
        <v>16280</v>
      </c>
      <c r="S853" s="143">
        <f>(S$861-S$841)/5+S849</f>
        <v>3.8400000000000003</v>
      </c>
      <c r="T853" s="203">
        <f t="shared" si="128"/>
        <v>4239.583333333333</v>
      </c>
      <c r="U853" s="16">
        <f>IF(U855=0,S856,IF(U855=1,(S855-S856)*U856+S856,IF(U855=2,(S854-S855)*U856+S855,IF(U855=3,(S853-S854)*U856+S854,S853))))</f>
        <v>3.6299999999999994</v>
      </c>
      <c r="V853" s="147">
        <f>(V$861-V$841)/5+V849</f>
        <v>15520</v>
      </c>
      <c r="W853" s="143">
        <f>(W$861-W$841)/5+W849</f>
        <v>3.3800000000000003</v>
      </c>
      <c r="X853" s="203">
        <f t="shared" si="129"/>
        <v>4591.7159763313603</v>
      </c>
      <c r="Y853" s="16">
        <f>IF(Y855=0,W856,IF(Y855=1,(W855-W856)*Y856+W856,IF(Y855=2,(W854-W855)*Y856+W855,IF(Y855=3,(W853-W854)*Y856+W854,W853))))</f>
        <v>3.0199999999999996</v>
      </c>
      <c r="Z853" s="147">
        <f>(Z$861-Z$841)/5+Z849</f>
        <v>14720</v>
      </c>
      <c r="AA853" s="143">
        <f>(AA$861-AA$841)/5+AA849</f>
        <v>2.9200000000000004</v>
      </c>
      <c r="AB853" s="207">
        <f t="shared" si="130"/>
        <v>5041.0958904109584</v>
      </c>
      <c r="AC853" s="67">
        <f>IF(AC855=0,AA856,IF(AC855=1,(AA855-AA856)*AC856+AA856,IF(AC855=2,(AA854-AA855)*AC856+AA855,IF(AC855=3,(AA853-AA854)*AC856+AA854,AA853))))</f>
        <v>2.4254635776543374</v>
      </c>
      <c r="AE853" s="23"/>
      <c r="AF853" s="23"/>
      <c r="AG853" s="23"/>
      <c r="AH853" s="23"/>
      <c r="AI853" s="23"/>
      <c r="AJ853" s="23"/>
      <c r="AK853" s="23"/>
      <c r="AL853" s="23"/>
    </row>
    <row r="854" spans="1:38" x14ac:dyDescent="0.25">
      <c r="A854" s="186"/>
      <c r="B854" s="252"/>
      <c r="C854" s="13">
        <f>C$1/(21-E$1)*(C$749-B853)</f>
        <v>3996.6942148760331</v>
      </c>
      <c r="D854" s="32">
        <f>(C854/P$1)^(1/1.3)*50+C$749+$C$2/2+$N$2/100*5</f>
        <v>35.592614607998328</v>
      </c>
      <c r="E854" s="28" t="s">
        <v>22</v>
      </c>
      <c r="F854" s="5">
        <v>14000</v>
      </c>
      <c r="G854" s="140">
        <f>(G$862-G$842)/5+G850</f>
        <v>5.2600000000000007</v>
      </c>
      <c r="H854" s="194">
        <f t="shared" si="131"/>
        <v>2661.5969581749046</v>
      </c>
      <c r="I854" s="76">
        <f>$C854/I853</f>
        <v>697.50335338150671</v>
      </c>
      <c r="J854" s="57">
        <v>14000</v>
      </c>
      <c r="K854" s="140">
        <f>(K$862-K$842)/5+K850</f>
        <v>4.8699999999999992</v>
      </c>
      <c r="L854" s="194">
        <f t="shared" si="126"/>
        <v>2874.7433264887068</v>
      </c>
      <c r="M854" s="76">
        <f>$C854/M853</f>
        <v>846.75724891441382</v>
      </c>
      <c r="N854" s="57">
        <v>14000</v>
      </c>
      <c r="O854" s="140">
        <f>(O$862-O$842)/5+O850</f>
        <v>4.4800000000000004</v>
      </c>
      <c r="P854" s="194">
        <f t="shared" si="127"/>
        <v>3124.9999999999995</v>
      </c>
      <c r="Q854" s="76">
        <f>$C854/Q853</f>
        <v>953.86496775084311</v>
      </c>
      <c r="R854" s="57">
        <v>14000</v>
      </c>
      <c r="S854" s="140">
        <f>(S$862-S$842)/5+S850</f>
        <v>4.07</v>
      </c>
      <c r="T854" s="201">
        <f t="shared" si="128"/>
        <v>3439.8034398034397</v>
      </c>
      <c r="U854" s="76">
        <f>$C854/U853</f>
        <v>1101.0176900484942</v>
      </c>
      <c r="V854" s="57">
        <v>14000</v>
      </c>
      <c r="W854" s="140">
        <f>(W$862-W$842)/5+W850</f>
        <v>3.6599999999999997</v>
      </c>
      <c r="X854" s="201">
        <f t="shared" si="129"/>
        <v>3825.1366120218581</v>
      </c>
      <c r="Y854" s="76">
        <f>$C854/Y853</f>
        <v>1323.4086804225278</v>
      </c>
      <c r="Z854" s="57">
        <v>14000</v>
      </c>
      <c r="AA854" s="140">
        <f>(AA$862-AA$842)/5+AA850</f>
        <v>3.1999999999999997</v>
      </c>
      <c r="AB854" s="209">
        <f t="shared" si="130"/>
        <v>4375</v>
      </c>
      <c r="AC854" s="76">
        <f>$C854/AC853</f>
        <v>1647.8063211079966</v>
      </c>
      <c r="AL854" s="23"/>
    </row>
    <row r="855" spans="1:38" x14ac:dyDescent="0.25">
      <c r="A855" s="186"/>
      <c r="B855" s="252"/>
      <c r="C855" s="13"/>
      <c r="D855" s="39">
        <f>IF(AND(D854&lt;F$5,C854&lt;F856),C854/F856*100,IF(AND(D854&lt;J$5,C854&lt;J856),C854/(F856-((D854-F$5)/(J$5-F$5))*(F856-J856))*100,IF(AND(D854&lt;N$5,C854&lt;N856),C854/(J856-((D854-J$5)/(N$5-J$5))*(J856-N856))*100,IF(AND(D854&lt;R$5,C854&lt;R856),C854/(N856-((D854-N$5)/(R$5-N$5))*(N856-R856))*100,IF(AND(D854&lt;V$5,C858&lt;V856),C854/(R856-((D854-R$5)/(V$5-R$5))*(R856-V856))*100,100)))))</f>
        <v>74.734599489084303</v>
      </c>
      <c r="E855" s="28" t="s">
        <v>23</v>
      </c>
      <c r="F855" s="5">
        <v>11200</v>
      </c>
      <c r="G855" s="140">
        <f>(G$863-G$843)/5+G851</f>
        <v>5.61</v>
      </c>
      <c r="H855" s="194">
        <f t="shared" si="131"/>
        <v>1996.434937611408</v>
      </c>
      <c r="I855" s="190">
        <f>IF($C854&gt;F854,3,IF($C854&gt;F855,2,IF($C854&gt;F856,1,0)))</f>
        <v>0</v>
      </c>
      <c r="J855" s="57">
        <v>11200</v>
      </c>
      <c r="K855" s="140">
        <f>(K$863-K$843)/5+K851</f>
        <v>5.2500000000000009</v>
      </c>
      <c r="L855" s="194">
        <f t="shared" si="126"/>
        <v>2133.333333333333</v>
      </c>
      <c r="M855" s="190">
        <f>IF($C854&gt;J854,3,IF($C854&gt;J855,2,IF($C854&gt;J856,1,0)))</f>
        <v>0</v>
      </c>
      <c r="N855" s="57">
        <v>11200</v>
      </c>
      <c r="O855" s="140">
        <f>(O$863-O$843)/5+O851</f>
        <v>4.8899999999999988</v>
      </c>
      <c r="P855" s="194">
        <f t="shared" si="127"/>
        <v>2290.3885480572603</v>
      </c>
      <c r="Q855" s="190">
        <f>IF($C854&gt;N854,3,IF($C854&gt;N855,2,IF($C854&gt;N856,1,0)))</f>
        <v>0</v>
      </c>
      <c r="R855" s="57">
        <v>11200</v>
      </c>
      <c r="S855" s="140">
        <f>(S$863-S$843)/5+S851</f>
        <v>4.4800000000000004</v>
      </c>
      <c r="T855" s="201">
        <f t="shared" si="128"/>
        <v>2499.9999999999995</v>
      </c>
      <c r="U855" s="190">
        <f>IF($C854&gt;R854,3,IF($C854&gt;R855,2,IF($C854&gt;R856,1,0)))</f>
        <v>0</v>
      </c>
      <c r="V855" s="57">
        <v>11200</v>
      </c>
      <c r="W855" s="140">
        <f>(W$863-W$843)/5+W851</f>
        <v>3.9400000000000004</v>
      </c>
      <c r="X855" s="201">
        <f t="shared" si="129"/>
        <v>2842.6395939086292</v>
      </c>
      <c r="Y855" s="190">
        <f>IF($C854&gt;V854,3,IF($C854&gt;V855,2,IF($C854&gt;V856,1,0)))</f>
        <v>0</v>
      </c>
      <c r="Z855" s="57">
        <v>11200</v>
      </c>
      <c r="AA855" s="140">
        <f>(AA$863-AA$843)/5+AA851</f>
        <v>3.3800000000000003</v>
      </c>
      <c r="AB855" s="209">
        <f t="shared" si="130"/>
        <v>3313.6094674556211</v>
      </c>
      <c r="AC855" s="189">
        <f>IF($C854&gt;Z854,3,IF($C854&gt;Z855,2,IF($C854&gt;Z856,1,0)))</f>
        <v>1</v>
      </c>
      <c r="AL855" s="23"/>
    </row>
    <row r="856" spans="1:38" ht="15.75" thickBot="1" x14ac:dyDescent="0.3">
      <c r="A856" s="186"/>
      <c r="B856" s="253"/>
      <c r="C856" s="35"/>
      <c r="D856" s="33">
        <f>C854/D853</f>
        <v>858.17850453176607</v>
      </c>
      <c r="E856" s="29" t="s">
        <v>7</v>
      </c>
      <c r="F856" s="158">
        <f>(F$864-F$844)/5+F852</f>
        <v>5760</v>
      </c>
      <c r="G856" s="144">
        <f>(G$864-G$844)/5+G852</f>
        <v>5.7299999999999995</v>
      </c>
      <c r="H856" s="195">
        <f t="shared" si="131"/>
        <v>1005.2356020942409</v>
      </c>
      <c r="I856" s="191">
        <f>IF(I855=1,($C854-F856)/(F855-F856),IF(I855=2,($C854-F855)/(F854-F855),IF(I855=3,($C854-F854)/(F853-F854),0)))</f>
        <v>0</v>
      </c>
      <c r="J856" s="148">
        <f>(J$864-J$844)/5+J852</f>
        <v>5400</v>
      </c>
      <c r="K856" s="144">
        <f>(K$864-K$844)/5+K852</f>
        <v>4.72</v>
      </c>
      <c r="L856" s="195">
        <f t="shared" si="126"/>
        <v>1144.0677966101696</v>
      </c>
      <c r="M856" s="191">
        <f>IF(M855=1,($C854-J856)/(J855-J856),IF(M855=2,($C854-J855)/(J854-J855),IF(M855=3,($C854-J854)/(J853-J854),0)))</f>
        <v>0</v>
      </c>
      <c r="N856" s="148">
        <f>(N$864-N$844)/5+N852</f>
        <v>4960</v>
      </c>
      <c r="O856" s="144">
        <f>(O$864-O$844)/5+O852</f>
        <v>4.1900000000000004</v>
      </c>
      <c r="P856" s="195">
        <f t="shared" si="127"/>
        <v>1183.7708830548925</v>
      </c>
      <c r="Q856" s="191">
        <f>IF(Q855=1,($C854-N856)/(N855-N856),IF(Q855=2,($C854-N855)/(N854-N855),IF(Q855=3,($C854-N854)/(N853-N854),0)))</f>
        <v>0</v>
      </c>
      <c r="R856" s="148">
        <f>(R$864-R$844)/5+R852</f>
        <v>4520</v>
      </c>
      <c r="S856" s="144">
        <f>(S$864-S$844)/5+S852</f>
        <v>3.6299999999999994</v>
      </c>
      <c r="T856" s="204">
        <f t="shared" si="128"/>
        <v>1245.1790633608816</v>
      </c>
      <c r="U856" s="191">
        <f>IF(U855=1,($C854-R856)/(R855-R856),IF(U855=2,($C854-R855)/(R854-R855),IF(U855=3,($C854-R854)/(R853-R854),0)))</f>
        <v>0</v>
      </c>
      <c r="V856" s="148">
        <f>(V$864-V$844)/5+V852</f>
        <v>4200</v>
      </c>
      <c r="W856" s="144">
        <f>(W$864-W$844)/5+W852</f>
        <v>3.0199999999999996</v>
      </c>
      <c r="X856" s="204">
        <f t="shared" si="129"/>
        <v>1390.7284768211923</v>
      </c>
      <c r="Y856" s="191">
        <f>IF(Y855=1,($C854-V856)/(V855-V856),IF(Y855=2,($C854-V855)/(V854-V855),IF(Y855=3,($C854-V854)/(V853-V854),0)))</f>
        <v>0</v>
      </c>
      <c r="Z856" s="148">
        <f>(Z$864-Z$844)/5+Z852</f>
        <v>3880</v>
      </c>
      <c r="AA856" s="144">
        <f>(AA$864-AA$844)/5+AA852</f>
        <v>2.4099999999999997</v>
      </c>
      <c r="AB856" s="211">
        <f t="shared" si="130"/>
        <v>1609.9585062240667</v>
      </c>
      <c r="AC856" s="191">
        <f>IF(AC855=1,($C854-Z856)/(Z855-Z856),IF(AC855=2,($C854-Z855)/(Z854-Z855),IF(AC855=3,($C854-Z854)/(Z853-Z854),0)))</f>
        <v>1.5941832633337861E-2</v>
      </c>
      <c r="AL856" s="23"/>
    </row>
    <row r="857" spans="1:38" x14ac:dyDescent="0.25">
      <c r="A857" s="186"/>
      <c r="B857" s="251">
        <v>11</v>
      </c>
      <c r="C857" s="25"/>
      <c r="D857" s="31">
        <f>IF(D858&gt;V$5,(1-(D858-V$5)/(Z$5-V$5))*(Y857-AC857)+AC857,IF(D858&gt;R$5,(1-(D858-R$5)/(V$5-R$5))*(U857-Y857)+Y857,IF(D858&gt;N$5,(1-(D858-N$5)/(R$5-N$5))*(Q857-U857)+U857,IF(D858&gt;J$5,(1-(D858-J$5)/(N$5-J$5))*(M857-Q857)+Q857,IF(D858&gt;F$5,(1-(D858-F$5)/(J$5-F$5))*(I857-M857)+M857,I857)))))</f>
        <v>4.820038557893942</v>
      </c>
      <c r="E857" s="27" t="s">
        <v>6</v>
      </c>
      <c r="F857" s="95">
        <f>(F$861-F$841)/5+F853</f>
        <v>17040</v>
      </c>
      <c r="G857" s="143">
        <f>(G$861-G$841)/5+G853</f>
        <v>5.1400000000000015</v>
      </c>
      <c r="H857" s="193">
        <f t="shared" si="131"/>
        <v>3315.1750972762638</v>
      </c>
      <c r="I857" s="16">
        <f>IF(I859=0,G860,IF(I859=1,(G859-G860)*I860+G860,IF(I859=2,(G858-G859)*I860+G859,IF(I859=3,(G857-G858)*I860+G858,G857))))</f>
        <v>5.4399999999999995</v>
      </c>
      <c r="J857" s="147">
        <f>(J$861-J$841)/5+J853</f>
        <v>16760</v>
      </c>
      <c r="K857" s="143">
        <f>(K$861-K$841)/5+K853</f>
        <v>4.7699999999999996</v>
      </c>
      <c r="L857" s="193">
        <f t="shared" si="126"/>
        <v>3513.6268343815518</v>
      </c>
      <c r="M857" s="16">
        <f>IF(M859=0,K860,IF(M859=1,(K859-K860)*M860+K860,IF(M859=2,(K858-K859)*M860+K859,IF(M859=3,(K857-K858)*M860+K858,K857))))</f>
        <v>4.8099999999999996</v>
      </c>
      <c r="N857" s="147">
        <f>(N$861-N$841)/5+N853</f>
        <v>16560</v>
      </c>
      <c r="O857" s="143">
        <f>(O$861-O$841)/5+O853</f>
        <v>4.3199999999999994</v>
      </c>
      <c r="P857" s="193">
        <f t="shared" si="127"/>
        <v>3833.3333333333339</v>
      </c>
      <c r="Q857" s="16">
        <f>IF(Q859=0,O860,IF(Q859=1,(O859-O860)*Q860+O860,IF(Q859=2,(O858-O859)*Q860+O859,IF(Q859=3,(O857-O858)*Q860+O858,O857))))</f>
        <v>4.4200000000000008</v>
      </c>
      <c r="R857" s="147">
        <f>(R$861-R$841)/5+R853</f>
        <v>16340</v>
      </c>
      <c r="S857" s="143">
        <f>(S$861-S$841)/5+S853</f>
        <v>4.0200000000000005</v>
      </c>
      <c r="T857" s="203">
        <f t="shared" si="128"/>
        <v>4064.6766169154225</v>
      </c>
      <c r="U857" s="16">
        <f>IF(U859=0,S860,IF(U859=1,(S859-S860)*U860+S860,IF(U859=2,(S858-S859)*U860+S859,IF(U859=3,(S857-S858)*U860+S858,S857))))</f>
        <v>3.9899999999999993</v>
      </c>
      <c r="V857" s="147">
        <f>(V$861-V$841)/5+V853</f>
        <v>15560</v>
      </c>
      <c r="W857" s="143">
        <f>(W$861-W$841)/5+W853</f>
        <v>3.5400000000000005</v>
      </c>
      <c r="X857" s="203">
        <f t="shared" si="129"/>
        <v>4395.4802259887001</v>
      </c>
      <c r="Y857" s="16">
        <f>IF(Y859=0,W860,IF(Y859=1,(W859-W860)*Y860+W860,IF(Y859=2,(W858-W859)*Y860+W859,IF(Y859=3,(W857-W858)*Y860+W858,W857))))</f>
        <v>3.3599999999999994</v>
      </c>
      <c r="Z857" s="147">
        <f>(Z$861-Z$841)/5+Z853</f>
        <v>14760</v>
      </c>
      <c r="AA857" s="143">
        <f>(AA$861-AA$841)/5+AA853</f>
        <v>3.0600000000000005</v>
      </c>
      <c r="AB857" s="207">
        <f t="shared" si="130"/>
        <v>4823.5294117647054</v>
      </c>
      <c r="AC857" s="67">
        <f>IF(AC859=0,AA860,IF(AC859=1,(AA859-AA860)*AC860+AA860,IF(AC859=2,(AA858-AA859)*AC860+AA859,IF(AC859=3,(AA857-AA858)*AC860+AA858,AA857))))</f>
        <v>2.7299999999999995</v>
      </c>
      <c r="AE857" s="23"/>
      <c r="AF857" s="23"/>
      <c r="AG857" s="23"/>
      <c r="AH857" s="23"/>
      <c r="AI857" s="23"/>
      <c r="AJ857" s="23"/>
      <c r="AK857" s="23"/>
      <c r="AL857" s="23"/>
    </row>
    <row r="858" spans="1:38" x14ac:dyDescent="0.25">
      <c r="A858" s="186"/>
      <c r="B858" s="252"/>
      <c r="C858" s="13">
        <f>C$1/(21-E$1)*(C$749-B857)</f>
        <v>3689.2561983471078</v>
      </c>
      <c r="D858" s="32">
        <f>(C858/P$1)^(1/1.3)*50+C$749+$C$2/2+$N$2/100*5</f>
        <v>34.840657811207265</v>
      </c>
      <c r="E858" s="28" t="s">
        <v>22</v>
      </c>
      <c r="F858" s="5">
        <v>14000</v>
      </c>
      <c r="G858" s="140">
        <f>(G$862-G$842)/5+G854</f>
        <v>5.3800000000000008</v>
      </c>
      <c r="H858" s="194">
        <f t="shared" si="131"/>
        <v>2602.2304832713753</v>
      </c>
      <c r="I858" s="76">
        <f>$C858/I857</f>
        <v>678.17209528439491</v>
      </c>
      <c r="J858" s="57">
        <v>14000</v>
      </c>
      <c r="K858" s="140">
        <f>(K$862-K$842)/5+K854</f>
        <v>5.0099999999999989</v>
      </c>
      <c r="L858" s="194">
        <f t="shared" si="126"/>
        <v>2794.4111776447112</v>
      </c>
      <c r="M858" s="76">
        <f>$C858/M857</f>
        <v>766.99713063349441</v>
      </c>
      <c r="N858" s="57">
        <v>14000</v>
      </c>
      <c r="O858" s="140">
        <f>(O$862-O$842)/5+O854</f>
        <v>4.6400000000000006</v>
      </c>
      <c r="P858" s="194">
        <f t="shared" si="127"/>
        <v>3017.2413793103447</v>
      </c>
      <c r="Q858" s="76">
        <f>$C858/Q857</f>
        <v>834.6733480423319</v>
      </c>
      <c r="R858" s="57">
        <v>14000</v>
      </c>
      <c r="S858" s="140">
        <f>(S$862-S$842)/5+S854</f>
        <v>4.2600000000000007</v>
      </c>
      <c r="T858" s="201">
        <f t="shared" si="128"/>
        <v>3286.384976525821</v>
      </c>
      <c r="U858" s="76">
        <f>$C858/U857</f>
        <v>924.6256136208292</v>
      </c>
      <c r="V858" s="57">
        <v>14000</v>
      </c>
      <c r="W858" s="140">
        <f>(W$862-W$842)/5+W854</f>
        <v>3.8299999999999996</v>
      </c>
      <c r="X858" s="201">
        <f t="shared" si="129"/>
        <v>3655.352480417755</v>
      </c>
      <c r="Y858" s="76">
        <f>$C858/Y857</f>
        <v>1097.9929161747345</v>
      </c>
      <c r="Z858" s="57">
        <v>14000</v>
      </c>
      <c r="AA858" s="140">
        <f>(AA$862-AA$842)/5+AA854</f>
        <v>3.3499999999999996</v>
      </c>
      <c r="AB858" s="209">
        <f t="shared" si="130"/>
        <v>4179.1044776119406</v>
      </c>
      <c r="AC858" s="76">
        <f>$C858/AC857</f>
        <v>1351.3758968304426</v>
      </c>
      <c r="AL858" s="23"/>
    </row>
    <row r="859" spans="1:38" x14ac:dyDescent="0.25">
      <c r="A859" s="186"/>
      <c r="B859" s="252"/>
      <c r="C859" s="13"/>
      <c r="D859" s="39">
        <f>IF(AND(D858&lt;F$5,C858&lt;F860),C858/F860*100,IF(AND(D858&lt;J$5,C858&lt;J860),C858/(F860-((D858-F$5)/(J$5-F$5))*(F860-J860))*100,IF(AND(D858&lt;N$5,C858&lt;N860),C858/(J860-((D858-J$5)/(N$5-J$5))*(J860-N860))*100,IF(AND(D858&lt;R$5,C858&lt;R860),C858/(N860-((D858-N$5)/(R$5-N$5))*(N860-R860))*100,IF(AND(D858&lt;V$5,C862&lt;V860),C858/(R860-((D858-R$5)/(V$5-R$5))*(R860-V860))*100,100)))))</f>
        <v>63.541530287436487</v>
      </c>
      <c r="E859" s="28" t="s">
        <v>23</v>
      </c>
      <c r="F859" s="5">
        <v>11200</v>
      </c>
      <c r="G859" s="140">
        <f>(G$863-G$843)/5+G855</f>
        <v>5.73</v>
      </c>
      <c r="H859" s="194">
        <f t="shared" si="131"/>
        <v>1954.6247818499126</v>
      </c>
      <c r="I859" s="190">
        <f>IF($C858&gt;F858,3,IF($C858&gt;F859,2,IF($C858&gt;F860,1,0)))</f>
        <v>0</v>
      </c>
      <c r="J859" s="57">
        <v>11200</v>
      </c>
      <c r="K859" s="140">
        <f>(K$863-K$843)/5+K855</f>
        <v>5.4000000000000012</v>
      </c>
      <c r="L859" s="194">
        <f t="shared" si="126"/>
        <v>2074.0740740740735</v>
      </c>
      <c r="M859" s="190">
        <f>IF($C858&gt;J858,3,IF($C858&gt;J859,2,IF($C858&gt;J860,1,0)))</f>
        <v>0</v>
      </c>
      <c r="N859" s="57">
        <v>11200</v>
      </c>
      <c r="O859" s="140">
        <f>(O$863-O$843)/5+O855</f>
        <v>5.0699999999999985</v>
      </c>
      <c r="P859" s="194">
        <f t="shared" si="127"/>
        <v>2209.0729783037482</v>
      </c>
      <c r="Q859" s="190">
        <f>IF($C858&gt;N858,3,IF($C858&gt;N859,2,IF($C858&gt;N860,1,0)))</f>
        <v>0</v>
      </c>
      <c r="R859" s="57">
        <v>11200</v>
      </c>
      <c r="S859" s="140">
        <f>(S$863-S$843)/5+S855</f>
        <v>4.6900000000000004</v>
      </c>
      <c r="T859" s="201">
        <f t="shared" si="128"/>
        <v>2388.059701492537</v>
      </c>
      <c r="U859" s="190">
        <f>IF($C858&gt;R858,3,IF($C858&gt;R859,2,IF($C858&gt;R860,1,0)))</f>
        <v>0</v>
      </c>
      <c r="V859" s="57">
        <v>11200</v>
      </c>
      <c r="W859" s="140">
        <f>(W$863-W$843)/5+W855</f>
        <v>4.12</v>
      </c>
      <c r="X859" s="201">
        <f t="shared" si="129"/>
        <v>2718.4466019417473</v>
      </c>
      <c r="Y859" s="190">
        <f>IF($C858&gt;V858,3,IF($C858&gt;V859,2,IF($C858&gt;V860,1,0)))</f>
        <v>0</v>
      </c>
      <c r="Z859" s="57">
        <v>11200</v>
      </c>
      <c r="AA859" s="140">
        <f>(AA$863-AA$843)/5+AA855</f>
        <v>3.5400000000000005</v>
      </c>
      <c r="AB859" s="209">
        <f t="shared" si="130"/>
        <v>3163.8418079096041</v>
      </c>
      <c r="AC859" s="189">
        <f>IF($C858&gt;Z858,3,IF($C858&gt;Z859,2,IF($C858&gt;Z860,1,0)))</f>
        <v>0</v>
      </c>
      <c r="AL859" s="23"/>
    </row>
    <row r="860" spans="1:38" ht="15.75" thickBot="1" x14ac:dyDescent="0.3">
      <c r="A860" s="186"/>
      <c r="B860" s="253"/>
      <c r="C860" s="14"/>
      <c r="D860" s="33">
        <f>C858/D857</f>
        <v>765.39972741609847</v>
      </c>
      <c r="E860" s="29" t="s">
        <v>7</v>
      </c>
      <c r="F860" s="158">
        <f>(F$864-F$844)/5+F856</f>
        <v>6180</v>
      </c>
      <c r="G860" s="144">
        <f>(G$864-G$844)/5+G856</f>
        <v>5.4399999999999995</v>
      </c>
      <c r="H860" s="195">
        <f t="shared" si="131"/>
        <v>1136.0294117647061</v>
      </c>
      <c r="I860" s="191">
        <f>IF(I859=1,($C858-F860)/(F859-F860),IF(I859=2,($C858-F859)/(F858-F859),IF(I859=3,($C858-F858)/(F857-F858),0)))</f>
        <v>0</v>
      </c>
      <c r="J860" s="148">
        <f>(J$864-J$844)/5+J856</f>
        <v>5800</v>
      </c>
      <c r="K860" s="144">
        <f>(K$864-K$844)/5+K856</f>
        <v>4.8099999999999996</v>
      </c>
      <c r="L860" s="195">
        <f t="shared" si="126"/>
        <v>1205.8212058212059</v>
      </c>
      <c r="M860" s="191">
        <f>IF(M859=1,($C858-J860)/(J859-J860),IF(M859=2,($C858-J859)/(J858-J859),IF(M859=3,($C858-J858)/(J857-J858),0)))</f>
        <v>0</v>
      </c>
      <c r="N860" s="148">
        <f>(N$864-N$844)/5+N856</f>
        <v>5380</v>
      </c>
      <c r="O860" s="144">
        <f>(O$864-O$844)/5+O856</f>
        <v>4.4200000000000008</v>
      </c>
      <c r="P860" s="195">
        <f t="shared" si="127"/>
        <v>1217.1945701357463</v>
      </c>
      <c r="Q860" s="191">
        <f>IF(Q859=1,($C858-N860)/(N859-N860),IF(Q859=2,($C858-N859)/(N858-N859),IF(Q859=3,($C858-N858)/(N857-N858),0)))</f>
        <v>0</v>
      </c>
      <c r="R860" s="148">
        <f>(R$864-R$844)/5+R856</f>
        <v>4960</v>
      </c>
      <c r="S860" s="144">
        <f>(S$864-S$844)/5+S856</f>
        <v>3.9899999999999993</v>
      </c>
      <c r="T860" s="204">
        <f t="shared" si="128"/>
        <v>1243.1077694235591</v>
      </c>
      <c r="U860" s="191">
        <f>IF(U859=1,($C858-R860)/(R859-R860),IF(U859=2,($C858-R859)/(R858-R859),IF(U859=3,($C858-R858)/(R857-R858),0)))</f>
        <v>0</v>
      </c>
      <c r="V860" s="148">
        <f>(V$864-V$844)/5+V856</f>
        <v>4700</v>
      </c>
      <c r="W860" s="144">
        <f>(W$864-W$844)/5+W856</f>
        <v>3.3599999999999994</v>
      </c>
      <c r="X860" s="204">
        <f t="shared" si="129"/>
        <v>1398.8095238095241</v>
      </c>
      <c r="Y860" s="191">
        <f>IF(Y859=1,($C858-V860)/(V859-V860),IF(Y859=2,($C858-V859)/(V858-V859),IF(Y859=3,($C858-V858)/(V857-V858),0)))</f>
        <v>0</v>
      </c>
      <c r="Z860" s="148">
        <f>(Z$864-Z$844)/5+Z856</f>
        <v>4440</v>
      </c>
      <c r="AA860" s="144">
        <f>(AA$864-AA$844)/5+AA856</f>
        <v>2.7299999999999995</v>
      </c>
      <c r="AB860" s="211">
        <f t="shared" si="130"/>
        <v>1626.3736263736266</v>
      </c>
      <c r="AC860" s="191">
        <f>IF(AC859=1,($C858-Z860)/(Z859-Z860),IF(AC859=2,($C858-Z859)/(Z858-Z859),IF(AC859=3,($C858-Z858)/(Z857-Z858),0)))</f>
        <v>0</v>
      </c>
      <c r="AL860" s="23"/>
    </row>
    <row r="861" spans="1:38" x14ac:dyDescent="0.25">
      <c r="A861" s="186"/>
      <c r="B861" s="251">
        <v>12</v>
      </c>
      <c r="C861" s="34"/>
      <c r="D861" s="31">
        <f>IF(D862&gt;V$5,(1-(D862-V$5)/(Z$5-V$5))*(Y861-AC861)+AC861,IF(D862&gt;R$5,(1-(D862-R$5)/(V$5-R$5))*(U861-Y861)+Y861,IF(D862&gt;N$5,(1-(D862-N$5)/(R$5-N$5))*(Q861-U861)+U861,IF(D862&gt;J$5,(1-(D862-J$5)/(N$5-J$5))*(M861-Q861)+Q861,IF(D862&gt;F$5,(1-(D862-F$5)/(J$5-F$5))*(I861-M861)+M861,I861)))))</f>
        <v>4.9231479680693537</v>
      </c>
      <c r="E861" s="27" t="s">
        <v>6</v>
      </c>
      <c r="F861" s="3">
        <v>17100</v>
      </c>
      <c r="G861" s="94">
        <v>5.25</v>
      </c>
      <c r="H861" s="193">
        <f t="shared" si="131"/>
        <v>3257.1428571428573</v>
      </c>
      <c r="I861" s="16">
        <f>IF(I863=0,G864,IF(I863=1,(G863-G864)*I864+G864,IF(I863=2,(G862-G863)*I864+G863,IF(I863=3,(G861-G862)*I864+G862,G861))))</f>
        <v>5.15</v>
      </c>
      <c r="J861" s="56">
        <v>16800</v>
      </c>
      <c r="K861" s="4">
        <v>4.9000000000000004</v>
      </c>
      <c r="L861" s="193">
        <f t="shared" si="126"/>
        <v>3428.5714285714284</v>
      </c>
      <c r="M861" s="16">
        <f>IF(M863=0,K864,IF(M863=1,(K863-K864)*M864+K864,IF(M863=2,(K862-K863)*M864+K863,IF(M863=3,(K861-K862)*M864+K862,K861))))</f>
        <v>4.9000000000000004</v>
      </c>
      <c r="N861" s="56">
        <v>16600</v>
      </c>
      <c r="O861" s="4">
        <v>4.45</v>
      </c>
      <c r="P861" s="193">
        <f t="shared" si="127"/>
        <v>3730.3370786516853</v>
      </c>
      <c r="Q861" s="16">
        <f>IF(Q863=0,O864,IF(Q863=1,(O863-O864)*Q864+O864,IF(Q863=2,(O862-O863)*Q864+O863,IF(Q863=3,(O861-O862)*Q864+O862,O861))))</f>
        <v>4.6500000000000004</v>
      </c>
      <c r="R861" s="56">
        <v>16400</v>
      </c>
      <c r="S861" s="4">
        <v>4.2</v>
      </c>
      <c r="T861" s="203">
        <f t="shared" si="128"/>
        <v>3904.7619047619046</v>
      </c>
      <c r="U861" s="16">
        <f>IF(U863=0,S864,IF(U863=1,(S863-S864)*U864+S864,IF(U863=2,(S862-S863)*U864+S863,IF(U863=3,(S861-S862)*U864+S862,S861))))</f>
        <v>4.3499999999999996</v>
      </c>
      <c r="V861" s="56">
        <v>15600</v>
      </c>
      <c r="W861" s="4">
        <v>3.7</v>
      </c>
      <c r="X861" s="203">
        <f t="shared" si="129"/>
        <v>4216.2162162162158</v>
      </c>
      <c r="Y861" s="16">
        <f>IF(Y863=0,W864,IF(Y863=1,(W863-W864)*Y864+W864,IF(Y863=2,(W862-W863)*Y864+W863,IF(Y863=3,(W861-W862)*Y864+W862,W861))))</f>
        <v>3.7</v>
      </c>
      <c r="Z861" s="56">
        <v>14800</v>
      </c>
      <c r="AA861" s="4">
        <v>3.2</v>
      </c>
      <c r="AB861" s="212">
        <f t="shared" si="130"/>
        <v>4625</v>
      </c>
      <c r="AC861" s="67">
        <f>IF(AC863=0,AA864,IF(AC863=1,(AA863-AA864)*AC864+AA864,IF(AC863=2,(AA862-AA863)*AC864+AA863,IF(AC863=3,(AA861-AA862)*AC864+AA862,AA861))))</f>
        <v>3.05</v>
      </c>
      <c r="AE861" s="23"/>
      <c r="AF861" s="23"/>
      <c r="AG861" s="23"/>
      <c r="AH861" s="23"/>
      <c r="AI861" s="23"/>
      <c r="AJ861" s="23"/>
      <c r="AK861" s="23"/>
      <c r="AL861" s="23"/>
    </row>
    <row r="862" spans="1:38" x14ac:dyDescent="0.25">
      <c r="A862" s="186"/>
      <c r="B862" s="252"/>
      <c r="C862" s="13">
        <f>C$1/(21-E$1)*(C$749-B861)</f>
        <v>3381.818181818182</v>
      </c>
      <c r="D862" s="32">
        <f>(C862/P$1)^(1/1.3)*50+C$749+$C$2/2+$N$2/100*5</f>
        <v>34.074081277225872</v>
      </c>
      <c r="E862" s="28" t="s">
        <v>22</v>
      </c>
      <c r="F862" s="5">
        <v>14000</v>
      </c>
      <c r="G862" s="91">
        <v>5.5</v>
      </c>
      <c r="H862" s="194">
        <f t="shared" si="131"/>
        <v>2545.4545454545455</v>
      </c>
      <c r="I862" s="76">
        <f>$C862/I861</f>
        <v>656.66372462488971</v>
      </c>
      <c r="J862" s="57">
        <v>14000</v>
      </c>
      <c r="K862" s="6">
        <v>5.15</v>
      </c>
      <c r="L862" s="194">
        <f t="shared" si="126"/>
        <v>2718.4466019417473</v>
      </c>
      <c r="M862" s="76">
        <f>$C862/M861</f>
        <v>690.16697588126158</v>
      </c>
      <c r="N862" s="57">
        <v>14000</v>
      </c>
      <c r="O862" s="6">
        <v>4.8</v>
      </c>
      <c r="P862" s="194">
        <f t="shared" si="127"/>
        <v>2916.666666666667</v>
      </c>
      <c r="Q862" s="76">
        <f>$C862/Q861</f>
        <v>727.27272727272725</v>
      </c>
      <c r="R862" s="57">
        <v>14000</v>
      </c>
      <c r="S862" s="6">
        <v>4.45</v>
      </c>
      <c r="T862" s="201">
        <f t="shared" si="128"/>
        <v>3146.067415730337</v>
      </c>
      <c r="U862" s="76">
        <f>$C862/U861</f>
        <v>777.42946708463955</v>
      </c>
      <c r="V862" s="57">
        <v>14000</v>
      </c>
      <c r="W862" s="6">
        <v>4</v>
      </c>
      <c r="X862" s="201">
        <f t="shared" si="129"/>
        <v>3500</v>
      </c>
      <c r="Y862" s="76">
        <f>$C862/Y861</f>
        <v>914.00491400491399</v>
      </c>
      <c r="Z862" s="57">
        <v>14000</v>
      </c>
      <c r="AA862" s="6">
        <v>3.5</v>
      </c>
      <c r="AB862" s="208">
        <f t="shared" si="130"/>
        <v>4000</v>
      </c>
      <c r="AC862" s="76">
        <f>$C862/AC861</f>
        <v>1108.7928464977647</v>
      </c>
      <c r="AL862" s="23"/>
    </row>
    <row r="863" spans="1:38" x14ac:dyDescent="0.25">
      <c r="A863" s="186"/>
      <c r="B863" s="252"/>
      <c r="C863" s="13"/>
      <c r="D863" s="39">
        <f>IF(AND(D862&lt;F$5,C862&lt;F864),C862/F864*100,IF(AND(D862&lt;J$5,C862&lt;J864),C862/(F864-((D862-F$5)/(J$5-F$5))*(F864-J864))*100,IF(AND(D862&lt;N$5,C862&lt;N864),C862/(J864-((D862-J$5)/(N$5-J$5))*(J864-N864))*100,IF(AND(D862&lt;R$5,C862&lt;R864),C862/(N864-((D862-N$5)/(R$5-N$5))*(N864-R864))*100,IF(AND(D862&lt;V$5,C866&lt;V864),C862/(R864-((D862-R$5)/(V$5-R$5))*(R864-V864))*100,100)))))</f>
        <v>54.221552925893434</v>
      </c>
      <c r="E863" s="28" t="s">
        <v>23</v>
      </c>
      <c r="F863" s="5">
        <v>11200</v>
      </c>
      <c r="G863" s="91">
        <v>5.85</v>
      </c>
      <c r="H863" s="194">
        <f t="shared" si="131"/>
        <v>1914.5299145299145</v>
      </c>
      <c r="I863" s="190">
        <f>IF($C862&gt;F862,3,IF($C862&gt;F863,2,IF($C862&gt;F864,1,0)))</f>
        <v>0</v>
      </c>
      <c r="J863" s="57">
        <v>11200</v>
      </c>
      <c r="K863" s="6">
        <v>5.55</v>
      </c>
      <c r="L863" s="194">
        <f t="shared" si="126"/>
        <v>2018.018018018018</v>
      </c>
      <c r="M863" s="190">
        <f>IF($C862&gt;J862,3,IF($C862&gt;J863,2,IF($C862&gt;J864,1,0)))</f>
        <v>0</v>
      </c>
      <c r="N863" s="57">
        <v>11200</v>
      </c>
      <c r="O863" s="6">
        <v>5.25</v>
      </c>
      <c r="P863" s="194">
        <f t="shared" si="127"/>
        <v>2133.3333333333335</v>
      </c>
      <c r="Q863" s="190">
        <f>IF($C862&gt;N862,3,IF($C862&gt;N863,2,IF($C862&gt;N864,1,0)))</f>
        <v>0</v>
      </c>
      <c r="R863" s="57">
        <v>11200</v>
      </c>
      <c r="S863" s="6">
        <v>4.9000000000000004</v>
      </c>
      <c r="T863" s="201">
        <f t="shared" si="128"/>
        <v>2285.7142857142853</v>
      </c>
      <c r="U863" s="190">
        <f>IF($C862&gt;R862,3,IF($C862&gt;R863,2,IF($C862&gt;R864,1,0)))</f>
        <v>0</v>
      </c>
      <c r="V863" s="57">
        <v>11200</v>
      </c>
      <c r="W863" s="6">
        <v>4.3</v>
      </c>
      <c r="X863" s="201">
        <f t="shared" si="129"/>
        <v>2604.651162790698</v>
      </c>
      <c r="Y863" s="190">
        <f>IF($C862&gt;V862,3,IF($C862&gt;V863,2,IF($C862&gt;V864,1,0)))</f>
        <v>0</v>
      </c>
      <c r="Z863" s="57">
        <v>11200</v>
      </c>
      <c r="AA863" s="6">
        <v>3.7</v>
      </c>
      <c r="AB863" s="209">
        <f t="shared" si="130"/>
        <v>3027.0270270270271</v>
      </c>
      <c r="AC863" s="189">
        <f>IF($C862&gt;Z862,3,IF($C862&gt;Z863,2,IF($C862&gt;Z864,1,0)))</f>
        <v>0</v>
      </c>
      <c r="AL863" s="23"/>
    </row>
    <row r="864" spans="1:38" ht="15.75" thickBot="1" x14ac:dyDescent="0.3">
      <c r="A864" s="186"/>
      <c r="B864" s="253"/>
      <c r="C864" s="35"/>
      <c r="D864" s="33">
        <f>C862/D861</f>
        <v>686.92190520212728</v>
      </c>
      <c r="E864" s="29" t="s">
        <v>7</v>
      </c>
      <c r="F864" s="7">
        <v>6600</v>
      </c>
      <c r="G864" s="93">
        <v>5.15</v>
      </c>
      <c r="H864" s="195">
        <f t="shared" si="131"/>
        <v>1281.5533980582522</v>
      </c>
      <c r="I864" s="191">
        <f>IF(I863=1,($C862-F864)/(F863-F864),IF(I863=2,($C862-F863)/(F862-F863),IF(I863=3,($C862-F862)/(F861-F862),0)))</f>
        <v>0</v>
      </c>
      <c r="J864" s="58">
        <v>6200</v>
      </c>
      <c r="K864" s="8">
        <v>4.9000000000000004</v>
      </c>
      <c r="L864" s="195">
        <f t="shared" si="126"/>
        <v>1265.3061224489795</v>
      </c>
      <c r="M864" s="191">
        <f>IF(M863=1,($C862-J864)/(J863-J864),IF(M863=2,($C862-J863)/(J862-J863),IF(M863=3,($C862-J862)/(J861-J862),0)))</f>
        <v>0</v>
      </c>
      <c r="N864" s="58">
        <v>5800</v>
      </c>
      <c r="O864" s="8">
        <v>4.6500000000000004</v>
      </c>
      <c r="P864" s="195">
        <f t="shared" si="127"/>
        <v>1247.3118279569892</v>
      </c>
      <c r="Q864" s="191">
        <f>IF(Q863=1,($C862-N864)/(N863-N864),IF(Q863=2,($C862-N863)/(N862-N863),IF(Q863=3,($C862-N862)/(N861-N862),0)))</f>
        <v>0</v>
      </c>
      <c r="R864" s="58">
        <v>5400</v>
      </c>
      <c r="S864" s="8">
        <v>4.3499999999999996</v>
      </c>
      <c r="T864" s="204">
        <f t="shared" si="128"/>
        <v>1241.3793103448277</v>
      </c>
      <c r="U864" s="191">
        <f>IF(U863=1,($C862-R864)/(R863-R864),IF(U863=2,($C862-R863)/(R862-R863),IF(U863=3,($C862-R862)/(R861-R862),0)))</f>
        <v>0</v>
      </c>
      <c r="V864" s="58">
        <v>5200</v>
      </c>
      <c r="W864" s="8">
        <v>3.7</v>
      </c>
      <c r="X864" s="204">
        <f t="shared" si="129"/>
        <v>1405.4054054054054</v>
      </c>
      <c r="Y864" s="191">
        <f>IF(Y863=1,($C862-V864)/(V863-V864),IF(Y863=2,($C862-V863)/(V862-V863),IF(Y863=3,($C862-V862)/(V861-V862),0)))</f>
        <v>0</v>
      </c>
      <c r="Z864" s="58">
        <v>5000</v>
      </c>
      <c r="AA864" s="8">
        <v>3.05</v>
      </c>
      <c r="AB864" s="211">
        <f t="shared" si="130"/>
        <v>1639.344262295082</v>
      </c>
      <c r="AC864" s="191">
        <f>IF(AC863=1,($C862-Z864)/(Z863-Z864),IF(AC863=2,($C862-Z863)/(Z862-Z863),IF(AC863=3,($C862-Z862)/(Z861-Z862),0)))</f>
        <v>0</v>
      </c>
      <c r="AL864" s="23"/>
    </row>
    <row r="865" spans="1:38" x14ac:dyDescent="0.25">
      <c r="A865" s="186"/>
      <c r="B865" s="251">
        <v>13</v>
      </c>
      <c r="C865" s="25"/>
      <c r="D865" s="31">
        <f>IF(D866&gt;V$5,(1-(D866-V$5)/(Z$5-V$5))*(Y865-AC865)+AC865,IF(D866&gt;R$5,(1-(D866-R$5)/(V$5-R$5))*(U865-Y865)+Y865,IF(D866&gt;N$5,(1-(D866-N$5)/(R$5-N$5))*(Q865-U865)+U865,IF(D866&gt;J$5,(1-(D866-J$5)/(N$5-J$5))*(M865-Q865)+Q865,IF(D866&gt;F$5,(1-(D866-F$5)/(J$5-F$5))*(I865-M865)+M865,I865)))))</f>
        <v>4.9979941621968411</v>
      </c>
      <c r="E865" s="27" t="s">
        <v>6</v>
      </c>
      <c r="F865" s="95">
        <f>(F$873-F$861)/3+F861</f>
        <v>17566.666666666668</v>
      </c>
      <c r="G865" s="143">
        <f>(G$873-G$861)/3+G861</f>
        <v>5.2833333333333332</v>
      </c>
      <c r="H865" s="193">
        <f t="shared" si="131"/>
        <v>3324.9211356466881</v>
      </c>
      <c r="I865" s="16">
        <f>IF(I867=0,G868,IF(I867=1,(G867-G868)*I868+G868,IF(I867=2,(G866-G867)*I868+G867,IF(I867=3,(G865-G866)*I868+G866,G865))))</f>
        <v>5.15</v>
      </c>
      <c r="J865" s="147">
        <f>(J$873-J$861)/3+J861</f>
        <v>17266.666666666668</v>
      </c>
      <c r="K865" s="143">
        <f>(K$873-K$861)/3+K861</f>
        <v>4.9333333333333336</v>
      </c>
      <c r="L865" s="193">
        <f t="shared" si="126"/>
        <v>3500</v>
      </c>
      <c r="M865" s="16">
        <f>IF(M867=0,K868,IF(M867=1,(K867-K868)*M868+K868,IF(M867=2,(K866-K867)*M868+K867,IF(M867=3,(K865-K866)*M868+K866,K865))))</f>
        <v>4.9666666666666668</v>
      </c>
      <c r="N865" s="147">
        <f>(N$873-N$861)/3+N861</f>
        <v>17033.333333333332</v>
      </c>
      <c r="O865" s="143">
        <f>(O$873-O$861)/3+O861</f>
        <v>4.55</v>
      </c>
      <c r="P865" s="193">
        <f t="shared" si="127"/>
        <v>3743.5897435897436</v>
      </c>
      <c r="Q865" s="16">
        <f>IF(Q867=0,O868,IF(Q867=1,(O867-O868)*Q868+O868,IF(Q867=2,(O866-O867)*Q868+O867,IF(Q867=3,(O865-O866)*Q868+O866,O865))))</f>
        <v>4.7833333333333332</v>
      </c>
      <c r="R865" s="147">
        <f>(R$873-R$861)/3+R861</f>
        <v>16833.333333333332</v>
      </c>
      <c r="S865" s="143">
        <f>(S$873-S$861)/3+S861</f>
        <v>4.3</v>
      </c>
      <c r="T865" s="203">
        <f t="shared" si="128"/>
        <v>3914.7286821705425</v>
      </c>
      <c r="U865" s="16">
        <f>IF(U867=0,S868,IF(U867=1,(S867-S868)*U868+S868,IF(U867=2,(S866-S867)*U868+S867,IF(U867=3,(S865-S866)*U868+S866,S865))))</f>
        <v>4.55</v>
      </c>
      <c r="V865" s="147">
        <f>(V$873-V$861)/3+V861</f>
        <v>16033.333333333334</v>
      </c>
      <c r="W865" s="143">
        <f>(W$873-W$861)/3+W861</f>
        <v>3.8000000000000003</v>
      </c>
      <c r="X865" s="203">
        <f t="shared" si="129"/>
        <v>4219.2982456140353</v>
      </c>
      <c r="Y865" s="16">
        <f>IF(Y867=0,W868,IF(Y867=1,(W867-W868)*Y868+W868,IF(Y867=2,(W866-W867)*Y868+W867,IF(Y867=3,(W865-W866)*Y868+W866,W865))))</f>
        <v>3.9166666666666665</v>
      </c>
      <c r="Z865" s="147">
        <f>(Z$873-Z$861)/3+Z861</f>
        <v>15200</v>
      </c>
      <c r="AA865" s="143">
        <f>(AA$873-AA$861)/3+AA861</f>
        <v>3.3000000000000003</v>
      </c>
      <c r="AB865" s="207">
        <f t="shared" si="130"/>
        <v>4606.060606060606</v>
      </c>
      <c r="AC865" s="67">
        <f>IF(AC867=0,AA868,IF(AC867=1,(AA867-AA868)*AC868+AA868,IF(AC867=2,(AA866-AA867)*AC868+AA867,IF(AC867=3,(AA865-AA866)*AC868+AA866,AA865))))</f>
        <v>3.2666666666666666</v>
      </c>
      <c r="AE865" s="23"/>
      <c r="AF865" s="23"/>
      <c r="AG865" s="23"/>
      <c r="AH865" s="23"/>
      <c r="AI865" s="23"/>
      <c r="AJ865" s="23"/>
      <c r="AK865" s="23"/>
      <c r="AL865" s="23"/>
    </row>
    <row r="866" spans="1:38" x14ac:dyDescent="0.25">
      <c r="A866" s="186"/>
      <c r="B866" s="252"/>
      <c r="C866" s="13">
        <f>C$1/(21-E$1)*(C$749-B865)</f>
        <v>3074.3801652892562</v>
      </c>
      <c r="D866" s="32">
        <f>(C866/P$1)^(1/1.3)*50+C$749+$C$2/2+$N$2/100*5</f>
        <v>33.291227516535955</v>
      </c>
      <c r="E866" s="28" t="s">
        <v>22</v>
      </c>
      <c r="F866" s="5">
        <v>14000</v>
      </c>
      <c r="G866" s="140">
        <f>(G$874-G$862)/3+G862</f>
        <v>5.5</v>
      </c>
      <c r="H866" s="194">
        <f t="shared" si="131"/>
        <v>2545.4545454545455</v>
      </c>
      <c r="I866" s="76">
        <f>$C866/I865</f>
        <v>596.96702238626335</v>
      </c>
      <c r="J866" s="57">
        <v>14000</v>
      </c>
      <c r="K866" s="140">
        <f>(K$874-K$862)/3+K862</f>
        <v>5.1833333333333336</v>
      </c>
      <c r="L866" s="194">
        <f t="shared" si="126"/>
        <v>2700.9646302250803</v>
      </c>
      <c r="M866" s="76">
        <f>$C866/M865</f>
        <v>619.00271784347433</v>
      </c>
      <c r="N866" s="57">
        <v>14000</v>
      </c>
      <c r="O866" s="140">
        <f>(O$874-O$862)/3+O862</f>
        <v>4.8666666666666663</v>
      </c>
      <c r="P866" s="194">
        <f t="shared" si="127"/>
        <v>2876.7123287671234</v>
      </c>
      <c r="Q866" s="76">
        <f>$C866/Q865</f>
        <v>642.72756068764943</v>
      </c>
      <c r="R866" s="57">
        <v>14000</v>
      </c>
      <c r="S866" s="140">
        <f>(S$874-S$862)/3+S862</f>
        <v>4.55</v>
      </c>
      <c r="T866" s="201">
        <f t="shared" si="128"/>
        <v>3076.9230769230771</v>
      </c>
      <c r="U866" s="76">
        <f>$C866/U865</f>
        <v>675.68794841522117</v>
      </c>
      <c r="V866" s="57">
        <v>14000</v>
      </c>
      <c r="W866" s="140">
        <f>(W$874-W$862)/3+W862</f>
        <v>4.0999999999999996</v>
      </c>
      <c r="X866" s="201">
        <f t="shared" si="129"/>
        <v>3414.6341463414637</v>
      </c>
      <c r="Y866" s="76">
        <f>$C866/Y865</f>
        <v>784.94812730789522</v>
      </c>
      <c r="Z866" s="57">
        <v>14000</v>
      </c>
      <c r="AA866" s="140">
        <f>(AA$874-AA$862)/3+AA862</f>
        <v>3.6166666666666667</v>
      </c>
      <c r="AB866" s="209">
        <f t="shared" si="130"/>
        <v>3870.9677419354839</v>
      </c>
      <c r="AC866" s="76">
        <f>$C866/AC865</f>
        <v>941.1367852926295</v>
      </c>
      <c r="AL866" s="23"/>
    </row>
    <row r="867" spans="1:38" x14ac:dyDescent="0.25">
      <c r="A867" s="186"/>
      <c r="B867" s="252"/>
      <c r="C867" s="13"/>
      <c r="D867" s="39">
        <f>IF(AND(D866&lt;F$5,C866&lt;F868),C866/F868*100,IF(AND(D866&lt;J$5,C866&lt;J868),C866/(F868-((D866-F$5)/(J$5-F$5))*(F868-J868))*100,IF(AND(D866&lt;N$5,C866&lt;N868),C866/(J868-((D866-J$5)/(N$5-J$5))*(J868-N868))*100,IF(AND(D866&lt;R$5,C866&lt;R868),C866/(N868-((D866-N$5)/(R$5-N$5))*(N868-R868))*100,IF(AND(D866&lt;V$5,C870&lt;V868),C866/(R868-((D866-R$5)/(V$5-R$5))*(R868-V868))*100,100)))))</f>
        <v>48.4863442853596</v>
      </c>
      <c r="E867" s="28" t="s">
        <v>23</v>
      </c>
      <c r="F867" s="5">
        <v>11200</v>
      </c>
      <c r="G867" s="140">
        <f>(G$875-G$863)/3+G863</f>
        <v>5.8999999999999995</v>
      </c>
      <c r="H867" s="194">
        <f t="shared" si="131"/>
        <v>1898.305084745763</v>
      </c>
      <c r="I867" s="190">
        <f>IF($C866&gt;F866,3,IF($C866&gt;F867,2,IF($C866&gt;F868,1,0)))</f>
        <v>0</v>
      </c>
      <c r="J867" s="57">
        <v>11200</v>
      </c>
      <c r="K867" s="140">
        <f>(K$875-K$863)/3+K863</f>
        <v>5.583333333333333</v>
      </c>
      <c r="L867" s="194">
        <f t="shared" si="126"/>
        <v>2005.9701492537315</v>
      </c>
      <c r="M867" s="190">
        <f>IF($C866&gt;J866,3,IF($C866&gt;J867,2,IF($C866&gt;J868,1,0)))</f>
        <v>0</v>
      </c>
      <c r="N867" s="57">
        <v>11200</v>
      </c>
      <c r="O867" s="140">
        <f>(O$875-O$863)/3+O863</f>
        <v>5.3166666666666664</v>
      </c>
      <c r="P867" s="194">
        <f t="shared" si="127"/>
        <v>2106.5830721003135</v>
      </c>
      <c r="Q867" s="190">
        <f>IF($C866&gt;N866,3,IF($C866&gt;N867,2,IF($C866&gt;N868,1,0)))</f>
        <v>0</v>
      </c>
      <c r="R867" s="57">
        <v>11200</v>
      </c>
      <c r="S867" s="140">
        <f>(S$875-S$863)/3+S863</f>
        <v>5.0166666666666666</v>
      </c>
      <c r="T867" s="201">
        <f t="shared" si="128"/>
        <v>2232.5581395348836</v>
      </c>
      <c r="U867" s="190">
        <f>IF($C866&gt;R866,3,IF($C866&gt;R867,2,IF($C866&gt;R868,1,0)))</f>
        <v>0</v>
      </c>
      <c r="V867" s="57">
        <v>11200</v>
      </c>
      <c r="W867" s="140">
        <f>(W$875-W$863)/3+W863</f>
        <v>4.416666666666667</v>
      </c>
      <c r="X867" s="201">
        <f t="shared" si="129"/>
        <v>2535.8490566037735</v>
      </c>
      <c r="Y867" s="190">
        <f>IF($C866&gt;V866,3,IF($C866&gt;V867,2,IF($C866&gt;V868,1,0)))</f>
        <v>0</v>
      </c>
      <c r="Z867" s="57">
        <v>11200</v>
      </c>
      <c r="AA867" s="140">
        <f>(AA$875-AA$863)/3+AA863</f>
        <v>3.8166666666666669</v>
      </c>
      <c r="AB867" s="209">
        <f t="shared" si="130"/>
        <v>2934.4978165938865</v>
      </c>
      <c r="AC867" s="189">
        <f>IF($C866&gt;Z866,3,IF($C866&gt;Z867,2,IF($C866&gt;Z868,1,0)))</f>
        <v>0</v>
      </c>
      <c r="AL867" s="23"/>
    </row>
    <row r="868" spans="1:38" ht="15.75" thickBot="1" x14ac:dyDescent="0.3">
      <c r="A868" s="186"/>
      <c r="B868" s="253"/>
      <c r="C868" s="14"/>
      <c r="D868" s="33">
        <f>C866/D865</f>
        <v>615.12280037116511</v>
      </c>
      <c r="E868" s="29" t="s">
        <v>7</v>
      </c>
      <c r="F868" s="158">
        <f>(F$876-F$864)/3+F864</f>
        <v>6700</v>
      </c>
      <c r="G868" s="144">
        <f>(G$876-G$864)/3+G864</f>
        <v>5.15</v>
      </c>
      <c r="H868" s="195">
        <f t="shared" si="131"/>
        <v>1300.9708737864078</v>
      </c>
      <c r="I868" s="191">
        <f>IF(I867=1,($C866-F868)/(F867-F868),IF(I867=2,($C866-F867)/(F866-F867),IF(I867=3,($C866-F866)/(F865-F866),0)))</f>
        <v>0</v>
      </c>
      <c r="J868" s="148">
        <f>(J$876-J$864)/3+J864</f>
        <v>6266.666666666667</v>
      </c>
      <c r="K868" s="144">
        <f>(K$876-K$864)/3+K864</f>
        <v>4.9666666666666668</v>
      </c>
      <c r="L868" s="195">
        <f t="shared" si="126"/>
        <v>1261.744966442953</v>
      </c>
      <c r="M868" s="191">
        <f>IF(M867=1,($C866-J868)/(J867-J868),IF(M867=2,($C866-J867)/(J866-J867),IF(M867=3,($C866-J866)/(J865-J866),0)))</f>
        <v>0</v>
      </c>
      <c r="N868" s="148">
        <f>(N$876-N$864)/3+N864</f>
        <v>5833.333333333333</v>
      </c>
      <c r="O868" s="144">
        <f>(O$876-O$864)/3+O864</f>
        <v>4.7833333333333332</v>
      </c>
      <c r="P868" s="195">
        <f t="shared" si="127"/>
        <v>1219.5121951219512</v>
      </c>
      <c r="Q868" s="191">
        <f>IF(Q867=1,($C866-N868)/(N867-N868),IF(Q867=2,($C866-N867)/(N866-N867),IF(Q867=3,($C866-N866)/(N865-N866),0)))</f>
        <v>0</v>
      </c>
      <c r="R868" s="148">
        <f>(R$876-R$864)/3+R864</f>
        <v>5400</v>
      </c>
      <c r="S868" s="144">
        <f>(S$876-S$864)/3+S864</f>
        <v>4.55</v>
      </c>
      <c r="T868" s="204">
        <f t="shared" si="128"/>
        <v>1186.8131868131868</v>
      </c>
      <c r="U868" s="191">
        <f>IF(U867=1,($C866-R868)/(R867-R868),IF(U867=2,($C866-R867)/(R866-R867),IF(U867=3,($C866-R866)/(R865-R866),0)))</f>
        <v>0</v>
      </c>
      <c r="V868" s="148">
        <f>(V$876-V$864)/3+V864</f>
        <v>5233.333333333333</v>
      </c>
      <c r="W868" s="144">
        <f>(W$876-W$864)/3+W864</f>
        <v>3.9166666666666665</v>
      </c>
      <c r="X868" s="204">
        <f t="shared" si="129"/>
        <v>1336.1702127659573</v>
      </c>
      <c r="Y868" s="191">
        <f>IF(Y867=1,($C866-V868)/(V867-V868),IF(Y867=2,($C866-V867)/(V866-V867),IF(Y867=3,($C866-V866)/(V865-V866),0)))</f>
        <v>0</v>
      </c>
      <c r="Z868" s="148">
        <f>(Z$876-Z$864)/3+Z864</f>
        <v>5066.666666666667</v>
      </c>
      <c r="AA868" s="144">
        <f>(AA$876-AA$864)/3+AA864</f>
        <v>3.2666666666666666</v>
      </c>
      <c r="AB868" s="211">
        <f t="shared" si="130"/>
        <v>1551.0204081632655</v>
      </c>
      <c r="AC868" s="191">
        <f>IF(AC867=1,($C866-Z868)/(Z867-Z868),IF(AC867=2,($C866-Z867)/(Z866-Z867),IF(AC867=3,($C866-Z866)/(Z865-Z866),0)))</f>
        <v>0</v>
      </c>
      <c r="AL868" s="23"/>
    </row>
    <row r="869" spans="1:38" x14ac:dyDescent="0.25">
      <c r="A869" s="186"/>
      <c r="B869" s="251">
        <v>14</v>
      </c>
      <c r="C869" s="34"/>
      <c r="D869" s="31">
        <f>IF(D870&gt;V$5,(1-(D870-V$5)/(Z$5-V$5))*(Y869-AC869)+AC869,IF(D870&gt;R$5,(1-(D870-R$5)/(V$5-R$5))*(U869-Y869)+Y869,IF(D870&gt;N$5,(1-(D870-N$5)/(R$5-N$5))*(Q869-U869)+U869,IF(D870&gt;J$5,(1-(D870-J$5)/(N$5-J$5))*(M869-Q869)+Q869,IF(D870&gt;F$5,(1-(D870-F$5)/(J$5-F$5))*(I869-M869)+M869,I869)))))</f>
        <v>5.0626159279865481</v>
      </c>
      <c r="E869" s="27" t="s">
        <v>6</v>
      </c>
      <c r="F869" s="95">
        <f>(F$873-F$861)/3+F865</f>
        <v>18033.333333333336</v>
      </c>
      <c r="G869" s="143">
        <f>(G$873-G$861)/3+G865</f>
        <v>5.3166666666666664</v>
      </c>
      <c r="H869" s="193">
        <f t="shared" si="131"/>
        <v>3391.8495297805648</v>
      </c>
      <c r="I869" s="16">
        <f>IF(I871=0,G872,IF(I871=1,(G871-G872)*I872+G872,IF(I871=2,(G870-G871)*I872+G871,IF(I871=3,(G869-G870)*I872+G870,G869))))</f>
        <v>5.15</v>
      </c>
      <c r="J869" s="147">
        <f>(J$873-J$861)/3+J865</f>
        <v>17733.333333333336</v>
      </c>
      <c r="K869" s="143">
        <f>(K$873-K$861)/3+K865</f>
        <v>4.9666666666666668</v>
      </c>
      <c r="L869" s="193">
        <f t="shared" si="126"/>
        <v>3570.4697986577185</v>
      </c>
      <c r="M869" s="16">
        <f>IF(M871=0,K872,IF(M871=1,(K871-K872)*M872+K872,IF(M871=2,(K870-K871)*M872+K871,IF(M871=3,(K869-K870)*M872+K870,K869))))</f>
        <v>5.0333333333333332</v>
      </c>
      <c r="N869" s="147">
        <f>(N$873-N$861)/3+N865</f>
        <v>17466.666666666664</v>
      </c>
      <c r="O869" s="143">
        <f>(O$873-O$861)/3+O865</f>
        <v>4.6499999999999995</v>
      </c>
      <c r="P869" s="193">
        <f t="shared" si="127"/>
        <v>3756.2724014336918</v>
      </c>
      <c r="Q869" s="16">
        <f>IF(Q871=0,O872,IF(Q871=1,(O871-O872)*Q872+O872,IF(Q871=2,(O870-O871)*Q872+O871,IF(Q871=3,(O869-O870)*Q872+O870,O869))))</f>
        <v>4.9166666666666661</v>
      </c>
      <c r="R869" s="147">
        <f>(R$873-R$861)/3+R865</f>
        <v>17266.666666666664</v>
      </c>
      <c r="S869" s="143">
        <f>(S$873-S$861)/3+S865</f>
        <v>4.3999999999999995</v>
      </c>
      <c r="T869" s="203">
        <f t="shared" si="128"/>
        <v>3924.242424242424</v>
      </c>
      <c r="U869" s="16">
        <f>IF(U871=0,S872,IF(U871=1,(S871-S872)*U872+S872,IF(U871=2,(S870-S871)*U872+S871,IF(U871=3,(S869-S870)*U872+S870,S869))))</f>
        <v>4.75</v>
      </c>
      <c r="V869" s="147">
        <f>(V$873-V$861)/3+V865</f>
        <v>16466.666666666668</v>
      </c>
      <c r="W869" s="143">
        <f>(W$873-W$861)/3+W865</f>
        <v>3.9000000000000004</v>
      </c>
      <c r="X869" s="203">
        <f t="shared" si="129"/>
        <v>4222.2222222222217</v>
      </c>
      <c r="Y869" s="16">
        <f>IF(Y871=0,W872,IF(Y871=1,(W871-W872)*Y872+W872,IF(Y871=2,(W870-W871)*Y872+W871,IF(Y871=3,(W869-W870)*Y872+W870,W869))))</f>
        <v>4.1333333333333329</v>
      </c>
      <c r="Z869" s="147">
        <f>(Z$873-Z$861)/3+Z865</f>
        <v>15600</v>
      </c>
      <c r="AA869" s="143">
        <f>(AA$873-AA$861)/3+AA865</f>
        <v>3.4000000000000004</v>
      </c>
      <c r="AB869" s="207">
        <f t="shared" si="130"/>
        <v>4588.2352941176468</v>
      </c>
      <c r="AC869" s="67">
        <f>IF(AC871=0,AA872,IF(AC871=1,(AA871-AA872)*AC872+AA872,IF(AC871=2,(AA870-AA871)*AC872+AA871,IF(AC871=3,(AA869-AA870)*AC872+AA870,AA869))))</f>
        <v>3.4833333333333334</v>
      </c>
      <c r="AE869" s="23"/>
      <c r="AF869" s="23"/>
      <c r="AG869" s="23"/>
      <c r="AH869" s="23"/>
      <c r="AI869" s="23"/>
      <c r="AJ869" s="23"/>
      <c r="AK869" s="23"/>
      <c r="AL869" s="23"/>
    </row>
    <row r="870" spans="1:38" x14ac:dyDescent="0.25">
      <c r="A870" s="186"/>
      <c r="B870" s="252"/>
      <c r="C870" s="13">
        <f>C$1/(21-E$1)*(C$749-B869)</f>
        <v>2766.9421487603308</v>
      </c>
      <c r="D870" s="32">
        <f>(C870/P$1)^(1/1.3)*50+C$749+$C$2/2+$N$2/100*5</f>
        <v>32.490063315438718</v>
      </c>
      <c r="E870" s="28" t="s">
        <v>22</v>
      </c>
      <c r="F870" s="5">
        <v>14000</v>
      </c>
      <c r="G870" s="140">
        <f>(G$874-G$862)/3+G866</f>
        <v>5.5</v>
      </c>
      <c r="H870" s="194">
        <f t="shared" si="131"/>
        <v>2545.4545454545455</v>
      </c>
      <c r="I870" s="76">
        <f>$C870/I869</f>
        <v>537.27032014763699</v>
      </c>
      <c r="J870" s="57">
        <v>14000</v>
      </c>
      <c r="K870" s="140">
        <f>(K$874-K$862)/3+K866</f>
        <v>5.2166666666666668</v>
      </c>
      <c r="L870" s="194">
        <f t="shared" si="126"/>
        <v>2683.7060702875397</v>
      </c>
      <c r="M870" s="76">
        <f>$C870/M869</f>
        <v>549.72360571397303</v>
      </c>
      <c r="N870" s="57">
        <v>14000</v>
      </c>
      <c r="O870" s="140">
        <f>(O$874-O$862)/3+O866</f>
        <v>4.9333333333333327</v>
      </c>
      <c r="P870" s="194">
        <f t="shared" si="127"/>
        <v>2837.8378378378384</v>
      </c>
      <c r="Q870" s="76">
        <f>$C870/Q869</f>
        <v>562.76789466311823</v>
      </c>
      <c r="R870" s="57">
        <v>14000</v>
      </c>
      <c r="S870" s="140">
        <f>(S$874-S$862)/3+S866</f>
        <v>4.6499999999999995</v>
      </c>
      <c r="T870" s="201">
        <f t="shared" si="128"/>
        <v>3010.7526881720432</v>
      </c>
      <c r="U870" s="76">
        <f>$C870/U869</f>
        <v>582.51413658112233</v>
      </c>
      <c r="V870" s="57">
        <v>14000</v>
      </c>
      <c r="W870" s="140">
        <f>(W$874-W$862)/3+W866</f>
        <v>4.1999999999999993</v>
      </c>
      <c r="X870" s="201">
        <f t="shared" si="129"/>
        <v>3333.3333333333339</v>
      </c>
      <c r="Y870" s="76">
        <f>$C870/Y869</f>
        <v>669.42148760330588</v>
      </c>
      <c r="Z870" s="57">
        <v>14000</v>
      </c>
      <c r="AA870" s="140">
        <f>(AA$874-AA$862)/3+AA866</f>
        <v>3.7333333333333334</v>
      </c>
      <c r="AB870" s="209">
        <f t="shared" si="130"/>
        <v>3750</v>
      </c>
      <c r="AC870" s="76">
        <f>$C870/AC869</f>
        <v>794.33745897425763</v>
      </c>
      <c r="AL870" s="23"/>
    </row>
    <row r="871" spans="1:38" x14ac:dyDescent="0.25">
      <c r="A871" s="186"/>
      <c r="B871" s="252"/>
      <c r="C871" s="13"/>
      <c r="D871" s="39">
        <f>IF(AND(D870&lt;F$5,C870&lt;F872),C870/F872*100,IF(AND(D870&lt;J$5,C870&lt;J872),C870/(F872-((D870-F$5)/(J$5-F$5))*(F872-J872))*100,IF(AND(D870&lt;N$5,C870&lt;N872),C870/(J872-((D870-J$5)/(N$5-J$5))*(J872-N872))*100,IF(AND(D870&lt;R$5,C870&lt;R872),C870/(N872-((D870-N$5)/(R$5-N$5))*(N872-R872))*100,IF(AND(D870&lt;V$5,C874&lt;V872),C870/(R872-((D870-R$5)/(V$5-R$5))*(R872-V872))*100,100)))))</f>
        <v>42.895244006039157</v>
      </c>
      <c r="E871" s="28" t="s">
        <v>23</v>
      </c>
      <c r="F871" s="5">
        <v>11200</v>
      </c>
      <c r="G871" s="140">
        <f>(G$875-G$863)/3+G867</f>
        <v>5.9499999999999993</v>
      </c>
      <c r="H871" s="194">
        <f t="shared" si="131"/>
        <v>1882.3529411764707</v>
      </c>
      <c r="I871" s="190">
        <f>IF($C870&gt;F870,3,IF($C870&gt;F871,2,IF($C870&gt;F872,1,0)))</f>
        <v>0</v>
      </c>
      <c r="J871" s="57">
        <v>11200</v>
      </c>
      <c r="K871" s="140">
        <f>(K$875-K$863)/3+K867</f>
        <v>5.6166666666666663</v>
      </c>
      <c r="L871" s="194">
        <f t="shared" si="126"/>
        <v>1994.06528189911</v>
      </c>
      <c r="M871" s="190">
        <f>IF($C870&gt;J870,3,IF($C870&gt;J871,2,IF($C870&gt;J872,1,0)))</f>
        <v>0</v>
      </c>
      <c r="N871" s="57">
        <v>11200</v>
      </c>
      <c r="O871" s="140">
        <f>(O$875-O$863)/3+O867</f>
        <v>5.3833333333333329</v>
      </c>
      <c r="P871" s="194">
        <f t="shared" si="127"/>
        <v>2080.4953560371519</v>
      </c>
      <c r="Q871" s="190">
        <f>IF($C870&gt;N870,3,IF($C870&gt;N871,2,IF($C870&gt;N872,1,0)))</f>
        <v>0</v>
      </c>
      <c r="R871" s="57">
        <v>11200</v>
      </c>
      <c r="S871" s="140">
        <f>(S$875-S$863)/3+S867</f>
        <v>5.1333333333333329</v>
      </c>
      <c r="T871" s="201">
        <f t="shared" si="128"/>
        <v>2181.818181818182</v>
      </c>
      <c r="U871" s="190">
        <f>IF($C870&gt;R870,3,IF($C870&gt;R871,2,IF($C870&gt;R872,1,0)))</f>
        <v>0</v>
      </c>
      <c r="V871" s="57">
        <v>11200</v>
      </c>
      <c r="W871" s="140">
        <f>(W$875-W$863)/3+W867</f>
        <v>4.5333333333333341</v>
      </c>
      <c r="X871" s="201">
        <f t="shared" si="129"/>
        <v>2470.5882352941171</v>
      </c>
      <c r="Y871" s="190">
        <f>IF($C870&gt;V870,3,IF($C870&gt;V871,2,IF($C870&gt;V872,1,0)))</f>
        <v>0</v>
      </c>
      <c r="Z871" s="57">
        <v>11200</v>
      </c>
      <c r="AA871" s="140">
        <f>(AA$875-AA$863)/3+AA867</f>
        <v>3.9333333333333336</v>
      </c>
      <c r="AB871" s="209">
        <f t="shared" si="130"/>
        <v>2847.4576271186438</v>
      </c>
      <c r="AC871" s="189">
        <f>IF($C870&gt;Z870,3,IF($C870&gt;Z871,2,IF($C870&gt;Z872,1,0)))</f>
        <v>0</v>
      </c>
      <c r="AL871" s="23"/>
    </row>
    <row r="872" spans="1:38" ht="15.75" thickBot="1" x14ac:dyDescent="0.3">
      <c r="A872" s="186"/>
      <c r="B872" s="253"/>
      <c r="C872" s="35"/>
      <c r="D872" s="33">
        <f>C870/D869</f>
        <v>546.54395832487546</v>
      </c>
      <c r="E872" s="29" t="s">
        <v>7</v>
      </c>
      <c r="F872" s="158">
        <f>(F$876-F$864)/3+F868</f>
        <v>6800</v>
      </c>
      <c r="G872" s="144">
        <f>(G$876-G$864)/3+G868</f>
        <v>5.15</v>
      </c>
      <c r="H872" s="195">
        <f t="shared" si="131"/>
        <v>1320.3883495145631</v>
      </c>
      <c r="I872" s="191">
        <f>IF(I871=1,($C870-F872)/(F871-F872),IF(I871=2,($C870-F871)/(F870-F871),IF(I871=3,($C870-F870)/(F869-F870),0)))</f>
        <v>0</v>
      </c>
      <c r="J872" s="148">
        <f>(J$876-J$864)/3+J868</f>
        <v>6333.3333333333339</v>
      </c>
      <c r="K872" s="144">
        <f>(K$876-K$864)/3+K868</f>
        <v>5.0333333333333332</v>
      </c>
      <c r="L872" s="195">
        <f t="shared" si="126"/>
        <v>1258.2781456953644</v>
      </c>
      <c r="M872" s="191">
        <f>IF(M871=1,($C870-J872)/(J871-J872),IF(M871=2,($C870-J871)/(J870-J871),IF(M871=3,($C870-J870)/(J869-J870),0)))</f>
        <v>0</v>
      </c>
      <c r="N872" s="148">
        <f>(N$876-N$864)/3+N868</f>
        <v>5866.6666666666661</v>
      </c>
      <c r="O872" s="144">
        <f>(O$876-O$864)/3+O868</f>
        <v>4.9166666666666661</v>
      </c>
      <c r="P872" s="195">
        <f t="shared" si="127"/>
        <v>1193.2203389830509</v>
      </c>
      <c r="Q872" s="191">
        <f>IF(Q871=1,($C870-N872)/(N871-N872),IF(Q871=2,($C870-N871)/(N870-N871),IF(Q871=3,($C870-N870)/(N869-N870),0)))</f>
        <v>0</v>
      </c>
      <c r="R872" s="148">
        <f>(R$876-R$864)/3+R868</f>
        <v>5400</v>
      </c>
      <c r="S872" s="144">
        <f>(S$876-S$864)/3+S868</f>
        <v>4.75</v>
      </c>
      <c r="T872" s="204">
        <f t="shared" si="128"/>
        <v>1136.8421052631579</v>
      </c>
      <c r="U872" s="191">
        <f>IF(U871=1,($C870-R872)/(R871-R872),IF(U871=2,($C870-R871)/(R870-R871),IF(U871=3,($C870-R870)/(R869-R870),0)))</f>
        <v>0</v>
      </c>
      <c r="V872" s="148">
        <f>(V$876-V$864)/3+V868</f>
        <v>5266.6666666666661</v>
      </c>
      <c r="W872" s="144">
        <f>(W$876-W$864)/3+W868</f>
        <v>4.1333333333333329</v>
      </c>
      <c r="X872" s="204">
        <f t="shared" si="129"/>
        <v>1274.1935483870968</v>
      </c>
      <c r="Y872" s="191">
        <f>IF(Y871=1,($C870-V872)/(V871-V872),IF(Y871=2,($C870-V871)/(V870-V871),IF(Y871=3,($C870-V870)/(V869-V870),0)))</f>
        <v>0</v>
      </c>
      <c r="Z872" s="148">
        <f>(Z$876-Z$864)/3+Z868</f>
        <v>5133.3333333333339</v>
      </c>
      <c r="AA872" s="144">
        <f>(AA$876-AA$864)/3+AA868</f>
        <v>3.4833333333333334</v>
      </c>
      <c r="AB872" s="211">
        <f t="shared" si="130"/>
        <v>1473.6842105263158</v>
      </c>
      <c r="AC872" s="191">
        <f>IF(AC871=1,($C870-Z872)/(Z871-Z872),IF(AC871=2,($C870-Z871)/(Z870-Z871),IF(AC871=3,($C870-Z870)/(Z869-Z870),0)))</f>
        <v>0</v>
      </c>
      <c r="AL872" s="23"/>
    </row>
    <row r="873" spans="1:38" x14ac:dyDescent="0.25">
      <c r="A873" s="186"/>
      <c r="B873" s="251">
        <v>15</v>
      </c>
      <c r="C873" s="25"/>
      <c r="D873" s="31">
        <f>IF(D874&gt;V$5,(1-(D874-V$5)/(Z$5-V$5))*(Y873-AC873)+AC873,IF(D874&gt;R$5,(1-(D874-R$5)/(V$5-R$5))*(U873-Y873)+Y873,IF(D874&gt;N$5,(1-(D874-N$5)/(R$5-N$5))*(Q873-U873)+U873,IF(D874&gt;J$5,(1-(D874-J$5)/(N$5-J$5))*(M873-Q873)+Q873,IF(D874&gt;F$5,(1-(D874-F$5)/(J$5-F$5))*(I873-M873)+M873,I873)))))</f>
        <v>5.1166597891238998</v>
      </c>
      <c r="E873" s="27" t="s">
        <v>6</v>
      </c>
      <c r="F873" s="3">
        <v>18500</v>
      </c>
      <c r="G873" s="94">
        <v>5.35</v>
      </c>
      <c r="H873" s="193">
        <f t="shared" si="131"/>
        <v>3457.9439252336451</v>
      </c>
      <c r="I873" s="16">
        <f>IF(I875=0,G876,IF(I875=1,(G875-G876)*I876+G876,IF(I875=2,(G874-G875)*I876+G875,IF(I875=3,(G873-G874)*I876+G874,G873))))</f>
        <v>5.15</v>
      </c>
      <c r="J873" s="56">
        <v>18200</v>
      </c>
      <c r="K873" s="4">
        <v>5</v>
      </c>
      <c r="L873" s="193">
        <f t="shared" si="126"/>
        <v>3640</v>
      </c>
      <c r="M873" s="16">
        <f>IF(M875=0,K876,IF(M875=1,(K875-K876)*M876+K876,IF(M875=2,(K874-K875)*M876+K875,IF(M875=3,(K873-K874)*M876+K874,K873))))</f>
        <v>5.0999999999999996</v>
      </c>
      <c r="N873" s="56">
        <v>17900</v>
      </c>
      <c r="O873" s="4">
        <v>4.75</v>
      </c>
      <c r="P873" s="193">
        <f t="shared" si="127"/>
        <v>3768.4210526315787</v>
      </c>
      <c r="Q873" s="16">
        <f>IF(Q875=0,O876,IF(Q875=1,(O875-O876)*Q876+O876,IF(Q875=2,(O874-O875)*Q876+O875,IF(Q875=3,(O873-O874)*Q876+O874,O873))))</f>
        <v>5.05</v>
      </c>
      <c r="R873" s="56">
        <v>17700</v>
      </c>
      <c r="S873" s="4">
        <v>4.5</v>
      </c>
      <c r="T873" s="203">
        <f t="shared" si="128"/>
        <v>3933.3333333333335</v>
      </c>
      <c r="U873" s="16">
        <f>IF(U875=0,S876,IF(U875=1,(S875-S876)*U876+S876,IF(U875=2,(S874-S875)*U876+S875,IF(U875=3,(S873-S874)*U876+S874,S873))))</f>
        <v>4.95</v>
      </c>
      <c r="V873" s="56">
        <v>16900</v>
      </c>
      <c r="W873" s="4">
        <v>4</v>
      </c>
      <c r="X873" s="203">
        <f t="shared" si="129"/>
        <v>4225</v>
      </c>
      <c r="Y873" s="16">
        <f>IF(Y875=0,W876,IF(Y875=1,(W875-W876)*Y876+W876,IF(Y875=2,(W874-W875)*Y876+W875,IF(Y875=3,(W873-W874)*Y876+W874,W873))))</f>
        <v>4.3499999999999996</v>
      </c>
      <c r="Z873" s="56">
        <v>16000</v>
      </c>
      <c r="AA873" s="4">
        <v>3.5</v>
      </c>
      <c r="AB873" s="207">
        <f t="shared" si="130"/>
        <v>4571.4285714285716</v>
      </c>
      <c r="AC873" s="67">
        <f>IF(AC875=0,AA876,IF(AC875=1,(AA875-AA876)*AC876+AA876,IF(AC875=2,(AA874-AA875)*AC876+AA875,IF(AC875=3,(AA873-AA874)*AC876+AA874,AA873))))</f>
        <v>3.7</v>
      </c>
      <c r="AE873" s="23"/>
      <c r="AF873" s="23"/>
      <c r="AG873" s="23"/>
      <c r="AH873" s="23"/>
      <c r="AI873" s="23"/>
      <c r="AJ873" s="23"/>
      <c r="AK873" s="23"/>
      <c r="AL873" s="23"/>
    </row>
    <row r="874" spans="1:38" x14ac:dyDescent="0.25">
      <c r="A874" s="186"/>
      <c r="B874" s="252"/>
      <c r="C874" s="13">
        <f>C$1/(21-E$1)*(C$749-B873)</f>
        <v>2459.504132231405</v>
      </c>
      <c r="D874" s="32">
        <f>(C874/P$1)^(1/1.3)*50+C$749+$C$2/2+$N$2/100*5</f>
        <v>31.668042175220044</v>
      </c>
      <c r="E874" s="28" t="s">
        <v>22</v>
      </c>
      <c r="F874" s="5">
        <v>14000</v>
      </c>
      <c r="G874" s="91">
        <v>5.5</v>
      </c>
      <c r="H874" s="194">
        <f t="shared" si="131"/>
        <v>2545.4545454545455</v>
      </c>
      <c r="I874" s="76">
        <f>$C874/I873</f>
        <v>477.57361790901064</v>
      </c>
      <c r="J874" s="57">
        <v>14000</v>
      </c>
      <c r="K874" s="6">
        <v>5.25</v>
      </c>
      <c r="L874" s="194">
        <f t="shared" si="126"/>
        <v>2666.6666666666665</v>
      </c>
      <c r="M874" s="76">
        <f>$C874/M873</f>
        <v>482.25571220223634</v>
      </c>
      <c r="N874" s="57">
        <v>14000</v>
      </c>
      <c r="O874" s="6">
        <v>5</v>
      </c>
      <c r="P874" s="194">
        <f t="shared" si="127"/>
        <v>2800</v>
      </c>
      <c r="Q874" s="76">
        <f>$C874/Q873</f>
        <v>487.03052123394161</v>
      </c>
      <c r="R874" s="57">
        <v>14000</v>
      </c>
      <c r="S874" s="6">
        <v>4.75</v>
      </c>
      <c r="T874" s="201">
        <f t="shared" si="128"/>
        <v>2947.3684210526317</v>
      </c>
      <c r="U874" s="76">
        <f>$C874/U873</f>
        <v>496.86952166291007</v>
      </c>
      <c r="V874" s="57">
        <v>14000</v>
      </c>
      <c r="W874" s="6">
        <v>4.3</v>
      </c>
      <c r="X874" s="201">
        <f t="shared" si="129"/>
        <v>3255.8139534883721</v>
      </c>
      <c r="Y874" s="76">
        <f>$C874/Y873</f>
        <v>565.40324878882882</v>
      </c>
      <c r="Z874" s="57">
        <v>14000</v>
      </c>
      <c r="AA874" s="6">
        <v>3.85</v>
      </c>
      <c r="AB874" s="209">
        <f t="shared" si="130"/>
        <v>3636.3636363636365</v>
      </c>
      <c r="AC874" s="76">
        <f>$C874/AC873</f>
        <v>664.73084654902834</v>
      </c>
      <c r="AL874" s="23"/>
    </row>
    <row r="875" spans="1:38" x14ac:dyDescent="0.25">
      <c r="A875" s="186"/>
      <c r="B875" s="252"/>
      <c r="C875" s="13"/>
      <c r="D875" s="39">
        <f>IF(AND(D874&lt;F$5,C874&lt;F876),C874/F876*100,IF(AND(D874&lt;J$5,C874&lt;J876),C874/(F876-((D874-F$5)/(J$5-F$5))*(F876-J876))*100,IF(AND(D874&lt;N$5,C874&lt;N876),C874/(J876-((D874-J$5)/(N$5-J$5))*(J876-N876))*100,IF(AND(D874&lt;R$5,C874&lt;R876),C874/(N876-((D874-N$5)/(R$5-N$5))*(N876-R876))*100,IF(AND(D874&lt;V$5,C878&lt;V876),C874/(R876-((D874-R$5)/(V$5-R$5))*(R876-V876))*100,100)))))</f>
        <v>37.454769927557443</v>
      </c>
      <c r="E875" s="28" t="s">
        <v>23</v>
      </c>
      <c r="F875" s="5">
        <v>11200</v>
      </c>
      <c r="G875" s="91">
        <v>6</v>
      </c>
      <c r="H875" s="194">
        <f t="shared" si="131"/>
        <v>1866.6666666666667</v>
      </c>
      <c r="I875" s="190">
        <f>IF($C874&gt;F874,3,IF($C874&gt;F875,2,IF($C874&gt;F876,1,0)))</f>
        <v>0</v>
      </c>
      <c r="J875" s="57">
        <v>11200</v>
      </c>
      <c r="K875" s="6">
        <v>5.65</v>
      </c>
      <c r="L875" s="194">
        <f t="shared" si="126"/>
        <v>1982.3008849557521</v>
      </c>
      <c r="M875" s="190">
        <f>IF($C874&gt;J874,3,IF($C874&gt;J875,2,IF($C874&gt;J876,1,0)))</f>
        <v>0</v>
      </c>
      <c r="N875" s="57">
        <v>11200</v>
      </c>
      <c r="O875" s="6">
        <v>5.45</v>
      </c>
      <c r="P875" s="194">
        <f t="shared" si="127"/>
        <v>2055.0458715596328</v>
      </c>
      <c r="Q875" s="190">
        <f>IF($C874&gt;N874,3,IF($C874&gt;N875,2,IF($C874&gt;N876,1,0)))</f>
        <v>0</v>
      </c>
      <c r="R875" s="57">
        <v>11200</v>
      </c>
      <c r="S875" s="6">
        <v>5.25</v>
      </c>
      <c r="T875" s="201">
        <f t="shared" si="128"/>
        <v>2133.3333333333335</v>
      </c>
      <c r="U875" s="190">
        <f>IF($C874&gt;R874,3,IF($C874&gt;R875,2,IF($C874&gt;R876,1,0)))</f>
        <v>0</v>
      </c>
      <c r="V875" s="57">
        <v>11200</v>
      </c>
      <c r="W875" s="6">
        <v>4.6500000000000004</v>
      </c>
      <c r="X875" s="201">
        <f t="shared" si="129"/>
        <v>2408.6021505376343</v>
      </c>
      <c r="Y875" s="190">
        <f>IF($C874&gt;V874,3,IF($C874&gt;V875,2,IF($C874&gt;V876,1,0)))</f>
        <v>0</v>
      </c>
      <c r="Z875" s="57">
        <v>11200</v>
      </c>
      <c r="AA875" s="6">
        <v>4.05</v>
      </c>
      <c r="AB875" s="209">
        <f t="shared" si="130"/>
        <v>2765.4320987654323</v>
      </c>
      <c r="AC875" s="189">
        <f>IF($C874&gt;Z874,3,IF($C874&gt;Z875,2,IF($C874&gt;Z876,1,0)))</f>
        <v>0</v>
      </c>
      <c r="AL875" s="23"/>
    </row>
    <row r="876" spans="1:38" ht="15.75" thickBot="1" x14ac:dyDescent="0.3">
      <c r="A876" s="186"/>
      <c r="B876" s="253"/>
      <c r="C876" s="14"/>
      <c r="D876" s="33">
        <f>C874/D873</f>
        <v>480.68549280125848</v>
      </c>
      <c r="E876" s="29" t="s">
        <v>7</v>
      </c>
      <c r="F876" s="7">
        <v>6900</v>
      </c>
      <c r="G876" s="93">
        <v>5.15</v>
      </c>
      <c r="H876" s="195">
        <f t="shared" si="131"/>
        <v>1339.8058252427184</v>
      </c>
      <c r="I876" s="191">
        <f>IF(I875=1,($C874-F876)/(F875-F876),IF(I875=2,($C874-F875)/(F874-F875),IF(I875=3,($C874-F874)/(F873-F874),0)))</f>
        <v>0</v>
      </c>
      <c r="J876" s="58">
        <v>6400</v>
      </c>
      <c r="K876" s="8">
        <v>5.0999999999999996</v>
      </c>
      <c r="L876" s="195">
        <f t="shared" si="126"/>
        <v>1254.9019607843138</v>
      </c>
      <c r="M876" s="191">
        <f>IF(M875=1,($C874-J876)/(J875-J876),IF(M875=2,($C874-J875)/(J874-J875),IF(M875=3,($C874-J874)/(J873-J874),0)))</f>
        <v>0</v>
      </c>
      <c r="N876" s="58">
        <v>5900</v>
      </c>
      <c r="O876" s="8">
        <v>5.05</v>
      </c>
      <c r="P876" s="195">
        <f t="shared" si="127"/>
        <v>1168.3168316831684</v>
      </c>
      <c r="Q876" s="191">
        <f>IF(Q875=1,($C874-N876)/(N875-N876),IF(Q875=2,($C874-N875)/(N874-N875),IF(Q875=3,($C874-N874)/(N873-N874),0)))</f>
        <v>0</v>
      </c>
      <c r="R876" s="58">
        <v>5400</v>
      </c>
      <c r="S876" s="8">
        <v>4.95</v>
      </c>
      <c r="T876" s="204">
        <f t="shared" si="128"/>
        <v>1090.9090909090908</v>
      </c>
      <c r="U876" s="191">
        <f>IF(U875=1,($C874-R876)/(R875-R876),IF(U875=2,($C874-R875)/(R874-R875),IF(U875=3,($C874-R874)/(R873-R874),0)))</f>
        <v>0</v>
      </c>
      <c r="V876" s="58">
        <v>5300</v>
      </c>
      <c r="W876" s="8">
        <v>4.3499999999999996</v>
      </c>
      <c r="X876" s="204">
        <f t="shared" si="129"/>
        <v>1218.3908045977012</v>
      </c>
      <c r="Y876" s="191">
        <f>IF(Y875=1,($C874-V876)/(V875-V876),IF(Y875=2,($C874-V875)/(V874-V875),IF(Y875=3,($C874-V874)/(V873-V874),0)))</f>
        <v>0</v>
      </c>
      <c r="Z876" s="58">
        <v>5200</v>
      </c>
      <c r="AA876" s="8">
        <v>3.7</v>
      </c>
      <c r="AB876" s="211">
        <f t="shared" si="130"/>
        <v>1405.4054054054054</v>
      </c>
      <c r="AC876" s="191">
        <f>IF(AC875=1,($C874-Z876)/(Z875-Z876),IF(AC875=2,($C874-Z875)/(Z874-Z875),IF(AC875=3,($C874-Z874)/(Z873-Z874),0)))</f>
        <v>0</v>
      </c>
      <c r="AL876" s="23"/>
    </row>
    <row r="877" spans="1:38" x14ac:dyDescent="0.25">
      <c r="A877" s="186"/>
      <c r="B877" s="251">
        <v>16</v>
      </c>
      <c r="C877" s="34"/>
      <c r="D877" s="31">
        <f>IF(D878&gt;V$5,(1-(D878-V$5)/(Z$5-V$5))*(Y877-AC877)+AC877,IF(D878&gt;R$5,(1-(D878-R$5)/(V$5-R$5))*(U877-Y877)+Y877,IF(D878&gt;N$5,(1-(D878-N$5)/(R$5-N$5))*(Q877-U877)+U877,IF(D878&gt;J$5,(1-(D878-J$5)/(N$5-J$5))*(M877-Q877)+Q877,IF(D878&gt;F$5,(1-(D878-F$5)/(J$5-F$5))*(I877-M877)+M877,I877)))))</f>
        <v>6.1980853683411885</v>
      </c>
      <c r="E877" s="27" t="s">
        <v>6</v>
      </c>
      <c r="F877" s="95">
        <f>(F$893-F$873)/5+F873</f>
        <v>19020</v>
      </c>
      <c r="G877" s="143">
        <f>(G$893-G$873)/5+G873</f>
        <v>5.7299999999999995</v>
      </c>
      <c r="H877" s="193">
        <f t="shared" si="131"/>
        <v>3319.3717277486912</v>
      </c>
      <c r="I877" s="16">
        <f>IF(I879=0,G880,IF(I879=1,(G879-G880)*I880+G880,IF(I879=2,(G878-G879)*I880+G879,IF(I879=3,(G877-G878)*I880+G878,G877))))</f>
        <v>6.92</v>
      </c>
      <c r="J877" s="147">
        <f>(J$893-J$873)/5+J873</f>
        <v>18720</v>
      </c>
      <c r="K877" s="143">
        <f>(K$893-K$873)/5+K873</f>
        <v>5.3</v>
      </c>
      <c r="L877" s="193">
        <f t="shared" si="126"/>
        <v>3532.0754716981132</v>
      </c>
      <c r="M877" s="16">
        <f>IF(M879=0,K880,IF(M879=1,(K879-K880)*M880+K880,IF(M879=2,(K878-K879)*M880+K879,IF(M879=3,(K877-K878)*M880+K878,K877))))</f>
        <v>5.68</v>
      </c>
      <c r="N877" s="147">
        <f>(N$893-N$873)/5+N873</f>
        <v>18420</v>
      </c>
      <c r="O877" s="143">
        <f>(O$893-O$873)/5+O873</f>
        <v>4.95</v>
      </c>
      <c r="P877" s="193">
        <f t="shared" si="127"/>
        <v>3721.212121212121</v>
      </c>
      <c r="Q877" s="16">
        <f>IF(Q879=0,O880,IF(Q879=1,(O879-O880)*Q880+O880,IF(Q879=2,(O878-O879)*Q880+O879,IF(Q879=3,(O877-O878)*Q880+O878,O877))))</f>
        <v>5.37</v>
      </c>
      <c r="R877" s="147">
        <f>(R$893-R$873)/5+R873</f>
        <v>18200</v>
      </c>
      <c r="S877" s="143">
        <f>(S$893-S$873)/5+S873</f>
        <v>4.59</v>
      </c>
      <c r="T877" s="203">
        <f t="shared" si="128"/>
        <v>3965.1416122004357</v>
      </c>
      <c r="U877" s="16">
        <f>IF(U879=0,S880,IF(U879=1,(S879-S880)*U880+S880,IF(U879=2,(S878-S879)*U880+S879,IF(U879=3,(S877-S878)*U880+S878,S877))))</f>
        <v>5.0200000000000005</v>
      </c>
      <c r="V877" s="147">
        <f>(V$893-V$873)/5+V873</f>
        <v>17380</v>
      </c>
      <c r="W877" s="143">
        <f>(W$893-W$873)/5+W873</f>
        <v>4.08</v>
      </c>
      <c r="X877" s="203">
        <f t="shared" si="129"/>
        <v>4259.8039215686276</v>
      </c>
      <c r="Y877" s="16">
        <f>IF(Y879=0,W880,IF(Y879=1,(W879-W880)*Y880+W880,IF(Y879=2,(W878-W879)*Y880+W879,IF(Y879=3,(W877-W878)*Y880+W878,W877))))</f>
        <v>4.3599999999999994</v>
      </c>
      <c r="Z877" s="147">
        <f>(Z$893-Z$873)/5+Z873</f>
        <v>16460</v>
      </c>
      <c r="AA877" s="143">
        <f>(AA$893-AA$873)/5+AA873</f>
        <v>3.56</v>
      </c>
      <c r="AB877" s="207">
        <f t="shared" si="130"/>
        <v>4623.5955056179773</v>
      </c>
      <c r="AC877" s="67">
        <f>IF(AC879=0,AA880,IF(AC879=1,(AA879-AA880)*AC880+AA880,IF(AC879=2,(AA878-AA879)*AC880+AA879,IF(AC879=3,(AA877-AA878)*AC880+AA878,AA877))))</f>
        <v>3.6500000000000004</v>
      </c>
      <c r="AE877" s="23"/>
      <c r="AF877" s="23"/>
      <c r="AG877" s="23"/>
      <c r="AH877" s="23"/>
      <c r="AI877" s="23"/>
      <c r="AJ877" s="23"/>
      <c r="AK877" s="23"/>
      <c r="AL877" s="23"/>
    </row>
    <row r="878" spans="1:38" x14ac:dyDescent="0.25">
      <c r="A878" s="186"/>
      <c r="B878" s="252"/>
      <c r="C878" s="13">
        <f>C$1/(21-E$1)*(C$749-B877)</f>
        <v>2152.0661157024792</v>
      </c>
      <c r="D878" s="32">
        <f>(C878/P$1)^(1/1.3)*50+C$749+$C$2/2+$N$2/100*5</f>
        <v>30.821892190796866</v>
      </c>
      <c r="E878" s="28" t="s">
        <v>22</v>
      </c>
      <c r="F878" s="5">
        <v>14000</v>
      </c>
      <c r="G878" s="140">
        <f>(G$894-G$874)/5+G874</f>
        <v>5.93</v>
      </c>
      <c r="H878" s="194">
        <f t="shared" si="131"/>
        <v>2360.8768971332211</v>
      </c>
      <c r="I878" s="76">
        <f>$C878/I877</f>
        <v>310.99221325180338</v>
      </c>
      <c r="J878" s="57">
        <v>14000</v>
      </c>
      <c r="K878" s="140">
        <f>(K$894-K$874)/5+K874</f>
        <v>5.57</v>
      </c>
      <c r="L878" s="194">
        <f t="shared" si="126"/>
        <v>2513.4649910233393</v>
      </c>
      <c r="M878" s="76">
        <f>$C878/M877</f>
        <v>378.88487952508439</v>
      </c>
      <c r="N878" s="57">
        <v>14000</v>
      </c>
      <c r="O878" s="140">
        <f>(O$894-O$874)/5+O874</f>
        <v>5.21</v>
      </c>
      <c r="P878" s="194">
        <f t="shared" si="127"/>
        <v>2687.1401151631476</v>
      </c>
      <c r="Q878" s="76">
        <f>$C878/Q877</f>
        <v>400.75719100604829</v>
      </c>
      <c r="R878" s="57">
        <v>14000</v>
      </c>
      <c r="S878" s="140">
        <f>(S$894-S$874)/5+S874</f>
        <v>4.8499999999999996</v>
      </c>
      <c r="T878" s="201">
        <f t="shared" si="128"/>
        <v>2886.5979381443303</v>
      </c>
      <c r="U878" s="76">
        <f>$C878/U877</f>
        <v>428.69842942280457</v>
      </c>
      <c r="V878" s="57">
        <v>14000</v>
      </c>
      <c r="W878" s="140">
        <f>(W$894-W$874)/5+W874</f>
        <v>4.3899999999999997</v>
      </c>
      <c r="X878" s="201">
        <f t="shared" si="129"/>
        <v>3189.0660592255126</v>
      </c>
      <c r="Y878" s="76">
        <f>$C878/Y877</f>
        <v>493.59314580332097</v>
      </c>
      <c r="Z878" s="57">
        <v>14000</v>
      </c>
      <c r="AA878" s="140">
        <f>(AA$894-AA$874)/5+AA874</f>
        <v>3.92</v>
      </c>
      <c r="AB878" s="209">
        <f t="shared" si="130"/>
        <v>3571.4285714285716</v>
      </c>
      <c r="AC878" s="76">
        <f>$C878/AC877</f>
        <v>589.6071549869805</v>
      </c>
      <c r="AL878" s="23"/>
    </row>
    <row r="879" spans="1:38" x14ac:dyDescent="0.25">
      <c r="A879" s="186"/>
      <c r="B879" s="252"/>
      <c r="C879" s="13"/>
      <c r="D879" s="39">
        <f>IF(AND(D878&lt;F$5,C878&lt;F880),C878/F880*100,IF(AND(D878&lt;J$5,C878&lt;J880),C878/(F880-((D878-F$5)/(J$5-F$5))*(F880-J880))*100,IF(AND(D878&lt;N$5,C878&lt;N880),C878/(J880-((D878-J$5)/(N$5-J$5))*(J880-N880))*100,IF(AND(D878&lt;R$5,C878&lt;R880),C878/(N880-((D878-N$5)/(R$5-N$5))*(N880-R880))*100,IF(AND(D878&lt;V$5,C882&lt;V880),C878/(R880-((D878-R$5)/(V$5-R$5))*(R880-V880))*100,100)))))</f>
        <v>32.229770865100932</v>
      </c>
      <c r="E879" s="28" t="s">
        <v>23</v>
      </c>
      <c r="F879" s="5">
        <v>11200</v>
      </c>
      <c r="G879" s="140">
        <f>(G$895-G$875)/5+G875</f>
        <v>6.42</v>
      </c>
      <c r="H879" s="194">
        <f t="shared" si="131"/>
        <v>1744.5482866043615</v>
      </c>
      <c r="I879" s="190">
        <f>IF($C878&gt;F878,3,IF($C878&gt;F879,2,IF($C878&gt;F880,1,0)))</f>
        <v>0</v>
      </c>
      <c r="J879" s="57">
        <v>11200</v>
      </c>
      <c r="K879" s="140">
        <f>(K$895-K$875)/5+K875</f>
        <v>5.99</v>
      </c>
      <c r="L879" s="194">
        <f t="shared" si="126"/>
        <v>1869.7829716193655</v>
      </c>
      <c r="M879" s="190">
        <f>IF($C878&gt;J878,3,IF($C878&gt;J879,2,IF($C878&gt;J880,1,0)))</f>
        <v>0</v>
      </c>
      <c r="N879" s="57">
        <v>11200</v>
      </c>
      <c r="O879" s="140">
        <f>(O$895-O$875)/5+O875</f>
        <v>5.68</v>
      </c>
      <c r="P879" s="194">
        <f t="shared" si="127"/>
        <v>1971.8309859154931</v>
      </c>
      <c r="Q879" s="190">
        <f>IF($C878&gt;N878,3,IF($C878&gt;N879,2,IF($C878&gt;N880,1,0)))</f>
        <v>0</v>
      </c>
      <c r="R879" s="57">
        <v>11200</v>
      </c>
      <c r="S879" s="140">
        <f>(S$895-S$875)/5+S875</f>
        <v>5.36</v>
      </c>
      <c r="T879" s="201">
        <f t="shared" si="128"/>
        <v>2089.5522388059699</v>
      </c>
      <c r="U879" s="190">
        <f>IF($C878&gt;R878,3,IF($C878&gt;R879,2,IF($C878&gt;R880,1,0)))</f>
        <v>0</v>
      </c>
      <c r="V879" s="57">
        <v>11200</v>
      </c>
      <c r="W879" s="140">
        <f>(W$895-W$875)/5+W875</f>
        <v>4.74</v>
      </c>
      <c r="X879" s="201">
        <f t="shared" si="129"/>
        <v>2362.8691983122362</v>
      </c>
      <c r="Y879" s="190">
        <f>IF($C878&gt;V878,3,IF($C878&gt;V879,2,IF($C878&gt;V880,1,0)))</f>
        <v>0</v>
      </c>
      <c r="Z879" s="57">
        <v>11200</v>
      </c>
      <c r="AA879" s="140">
        <f>(AA$895-AA$875)/5+AA875</f>
        <v>4.12</v>
      </c>
      <c r="AB879" s="209">
        <f t="shared" si="130"/>
        <v>2718.4466019417473</v>
      </c>
      <c r="AC879" s="189">
        <f>IF($C878&gt;Z878,3,IF($C878&gt;Z879,2,IF($C878&gt;Z880,1,0)))</f>
        <v>0</v>
      </c>
      <c r="AL879" s="23"/>
    </row>
    <row r="880" spans="1:38" ht="15.75" thickBot="1" x14ac:dyDescent="0.3">
      <c r="A880" s="186"/>
      <c r="B880" s="253"/>
      <c r="C880" s="35"/>
      <c r="D880" s="33">
        <f>C878/D877</f>
        <v>347.21466191719185</v>
      </c>
      <c r="E880" s="29" t="s">
        <v>7</v>
      </c>
      <c r="F880" s="158">
        <f>(F$896-F$876)/5+F876</f>
        <v>6980</v>
      </c>
      <c r="G880" s="144">
        <f>(G$896-G$876)/5+G876</f>
        <v>6.92</v>
      </c>
      <c r="H880" s="195">
        <f t="shared" si="131"/>
        <v>1008.6705202312139</v>
      </c>
      <c r="I880" s="191">
        <f>IF(I879=1,($C878-F880)/(F879-F880),IF(I879=2,($C878-F879)/(F878-F879),IF(I879=3,($C878-F878)/(F877-F878),0)))</f>
        <v>0</v>
      </c>
      <c r="J880" s="148">
        <f>(J$896-J$876)/5+J876</f>
        <v>6460</v>
      </c>
      <c r="K880" s="144">
        <f>(K$896-K$876)/5+K876</f>
        <v>5.68</v>
      </c>
      <c r="L880" s="195">
        <f t="shared" si="126"/>
        <v>1137.323943661972</v>
      </c>
      <c r="M880" s="191">
        <f>IF(M879=1,($C878-J880)/(J879-J880),IF(M879=2,($C878-J879)/(J878-J879),IF(M879=3,($C878-J878)/(J877-J878),0)))</f>
        <v>0</v>
      </c>
      <c r="N880" s="148">
        <f>(N$896-N$876)/5+N876</f>
        <v>6000</v>
      </c>
      <c r="O880" s="144">
        <f>(O$896-O$876)/5+O876</f>
        <v>5.37</v>
      </c>
      <c r="P880" s="195">
        <f t="shared" si="127"/>
        <v>1117.31843575419</v>
      </c>
      <c r="Q880" s="191">
        <f>IF(Q879=1,($C878-N880)/(N879-N880),IF(Q879=2,($C878-N879)/(N878-N879),IF(Q879=3,($C878-N878)/(N877-N878),0)))</f>
        <v>0</v>
      </c>
      <c r="R880" s="148">
        <f>(R$896-R$876)/5+R876</f>
        <v>5520</v>
      </c>
      <c r="S880" s="144">
        <f>(S$896-S$876)/5+S876</f>
        <v>5.0200000000000005</v>
      </c>
      <c r="T880" s="204">
        <f t="shared" si="128"/>
        <v>1099.6015936254978</v>
      </c>
      <c r="U880" s="191">
        <f>IF(U879=1,($C878-R880)/(R879-R880),IF(U879=2,($C878-R879)/(R878-R879),IF(U879=3,($C878-R878)/(R877-R878),0)))</f>
        <v>0</v>
      </c>
      <c r="V880" s="148">
        <f>(V$896-V$876)/5+V876</f>
        <v>5360</v>
      </c>
      <c r="W880" s="144">
        <f>(W$896-W$876)/5+W876</f>
        <v>4.3599999999999994</v>
      </c>
      <c r="X880" s="204">
        <f t="shared" si="129"/>
        <v>1229.3577981651379</v>
      </c>
      <c r="Y880" s="191">
        <f>IF(Y879=1,($C878-V880)/(V879-V880),IF(Y879=2,($C878-V879)/(V878-V879),IF(Y879=3,($C878-V878)/(V877-V878),0)))</f>
        <v>0</v>
      </c>
      <c r="Z880" s="148">
        <f>(Z$896-Z$876)/5+Z876</f>
        <v>5180</v>
      </c>
      <c r="AA880" s="144">
        <f>(AA$896-AA$876)/5+AA876</f>
        <v>3.6500000000000004</v>
      </c>
      <c r="AB880" s="211">
        <f t="shared" si="130"/>
        <v>1419.1780821917807</v>
      </c>
      <c r="AC880" s="191">
        <f>IF(AC879=1,($C878-Z880)/(Z879-Z880),IF(AC879=2,($C878-Z879)/(Z878-Z879),IF(AC879=3,($C878-Z878)/(Z877-Z878),0)))</f>
        <v>0</v>
      </c>
      <c r="AL880" s="23"/>
    </row>
    <row r="881" spans="1:38" x14ac:dyDescent="0.25">
      <c r="A881" s="186"/>
      <c r="B881" s="251">
        <v>17</v>
      </c>
      <c r="C881" s="25"/>
      <c r="D881" s="31">
        <f>IF(D882&gt;V$5,(1-(D882-V$5)/(Z$5-V$5))*(Y881-AC881)+AC881,IF(D882&gt;R$5,(1-(D882-R$5)/(V$5-R$5))*(U881-Y881)+Y881,IF(D882&gt;N$5,(1-(D882-N$5)/(R$5-N$5))*(Q881-U881)+U881,IF(D882&gt;J$5,(1-(D882-J$5)/(N$5-J$5))*(M881-Q881)+Q881,IF(D882&gt;F$5,(1-(D882-F$5)/(J$5-F$5))*(I881-M881)+M881,I881)))))</f>
        <v>7.4878129329295557</v>
      </c>
      <c r="E881" s="27" t="s">
        <v>6</v>
      </c>
      <c r="F881" s="95">
        <f>(F$893-F$873)/5+F877</f>
        <v>19540</v>
      </c>
      <c r="G881" s="143">
        <f>(G$893-G$873)/5+G877</f>
        <v>6.1099999999999994</v>
      </c>
      <c r="H881" s="193">
        <f t="shared" si="131"/>
        <v>3198.0360065466452</v>
      </c>
      <c r="I881" s="16">
        <f>IF(I883=0,G884,IF(I883=1,(G883-G884)*I884+G884,IF(I883=2,(G882-G883)*I884+G883,IF(I883=3,(G881-G882)*I884+G882,G881))))</f>
        <v>8.69</v>
      </c>
      <c r="J881" s="147">
        <f>(J$893-J$873)/5+J877</f>
        <v>19240</v>
      </c>
      <c r="K881" s="143">
        <f>(K$893-K$873)/5+K877</f>
        <v>5.6</v>
      </c>
      <c r="L881" s="193">
        <f t="shared" ref="L881:L896" si="132">J881/K881</f>
        <v>3435.7142857142858</v>
      </c>
      <c r="M881" s="16">
        <f>IF(M883=0,K884,IF(M883=1,(K883-K884)*M884+K884,IF(M883=2,(K882-K883)*M884+K883,IF(M883=3,(K881-K882)*M884+K882,K881))))</f>
        <v>6.26</v>
      </c>
      <c r="N881" s="147">
        <f>(N$893-N$873)/5+N877</f>
        <v>18940</v>
      </c>
      <c r="O881" s="143">
        <f>(O$893-O$873)/5+O877</f>
        <v>5.15</v>
      </c>
      <c r="P881" s="193">
        <f t="shared" ref="P881:P896" si="133">N881/O881</f>
        <v>3677.6699029126212</v>
      </c>
      <c r="Q881" s="16">
        <f>IF(Q883=0,O884,IF(Q883=1,(O883-O884)*Q884+O884,IF(Q883=2,(O882-O883)*Q884+O883,IF(Q883=3,(O881-O882)*Q884+O882,O881))))</f>
        <v>5.69</v>
      </c>
      <c r="R881" s="147">
        <f>(R$893-R$873)/5+R877</f>
        <v>18700</v>
      </c>
      <c r="S881" s="143">
        <f>(S$893-S$873)/5+S877</f>
        <v>4.68</v>
      </c>
      <c r="T881" s="203">
        <f t="shared" ref="T881:T896" si="134">R881/S881</f>
        <v>3995.7264957264961</v>
      </c>
      <c r="U881" s="16">
        <f>IF(U883=0,S884,IF(U883=1,(S883-S884)*U884+S884,IF(U883=2,(S882-S883)*U884+S883,IF(U883=3,(S881-S882)*U884+S882,S881))))</f>
        <v>5.0900000000000007</v>
      </c>
      <c r="V881" s="147">
        <f>(V$893-V$873)/5+V877</f>
        <v>17860</v>
      </c>
      <c r="W881" s="143">
        <f>(W$893-W$873)/5+W877</f>
        <v>4.16</v>
      </c>
      <c r="X881" s="203">
        <f t="shared" ref="X881:X896" si="135">V881/W881</f>
        <v>4293.2692307692305</v>
      </c>
      <c r="Y881" s="16">
        <f>IF(Y883=0,W884,IF(Y883=1,(W883-W884)*Y884+W884,IF(Y883=2,(W882-W883)*Y884+W883,IF(Y883=3,(W881-W882)*Y884+W882,W881))))</f>
        <v>4.3699999999999992</v>
      </c>
      <c r="Z881" s="147">
        <f>(Z$893-Z$873)/5+Z877</f>
        <v>16920</v>
      </c>
      <c r="AA881" s="143">
        <f>(AA$893-AA$873)/5+AA877</f>
        <v>3.62</v>
      </c>
      <c r="AB881" s="207">
        <f t="shared" ref="AB881:AB896" si="136">Z881/AA881</f>
        <v>4674.0331491712705</v>
      </c>
      <c r="AC881" s="67">
        <f>IF(AC883=0,AA884,IF(AC883=1,(AA883-AA884)*AC884+AA884,IF(AC883=2,(AA882-AA883)*AC884+AA883,IF(AC883=3,(AA881-AA882)*AC884+AA882,AA881))))</f>
        <v>3.6000000000000005</v>
      </c>
      <c r="AE881" s="23"/>
      <c r="AF881" s="23"/>
      <c r="AG881" s="23"/>
      <c r="AH881" s="23"/>
      <c r="AI881" s="23"/>
      <c r="AJ881" s="23"/>
      <c r="AK881" s="23"/>
      <c r="AL881" s="23"/>
    </row>
    <row r="882" spans="1:38" x14ac:dyDescent="0.25">
      <c r="A882" s="186"/>
      <c r="B882" s="252"/>
      <c r="C882" s="13">
        <f>C$1/(21-E$1)*(C$749-B881)</f>
        <v>1844.6280991735539</v>
      </c>
      <c r="D882" s="32">
        <f>(C882/P$1)^(1/1.3)*50+C$749+$C$2/2+$N$2/100*5</f>
        <v>29.947271880948328</v>
      </c>
      <c r="E882" s="28" t="s">
        <v>22</v>
      </c>
      <c r="F882" s="5">
        <v>14000</v>
      </c>
      <c r="G882" s="140">
        <f>(G$894-G$874)/5+G878</f>
        <v>6.3599999999999994</v>
      </c>
      <c r="H882" s="194">
        <f t="shared" si="131"/>
        <v>2201.2578616352203</v>
      </c>
      <c r="I882" s="76">
        <f>$C882/I881</f>
        <v>212.2702070395344</v>
      </c>
      <c r="J882" s="57">
        <v>14000</v>
      </c>
      <c r="K882" s="140">
        <f>(K$894-K$874)/5+K878</f>
        <v>5.8900000000000006</v>
      </c>
      <c r="L882" s="194">
        <f t="shared" si="132"/>
        <v>2376.9100169779285</v>
      </c>
      <c r="M882" s="76">
        <f>$C882/M881</f>
        <v>294.66902542708527</v>
      </c>
      <c r="N882" s="57">
        <v>14000</v>
      </c>
      <c r="O882" s="140">
        <f>(O$894-O$874)/5+O878</f>
        <v>5.42</v>
      </c>
      <c r="P882" s="194">
        <f t="shared" si="133"/>
        <v>2583.0258302583024</v>
      </c>
      <c r="Q882" s="76">
        <f>$C882/Q881</f>
        <v>324.18771514473707</v>
      </c>
      <c r="R882" s="57">
        <v>14000</v>
      </c>
      <c r="S882" s="140">
        <f>(S$894-S$874)/5+S878</f>
        <v>4.9499999999999993</v>
      </c>
      <c r="T882" s="201">
        <f t="shared" si="134"/>
        <v>2828.2828282828286</v>
      </c>
      <c r="U882" s="76">
        <f>$C882/U881</f>
        <v>362.40237704784943</v>
      </c>
      <c r="V882" s="57">
        <v>14000</v>
      </c>
      <c r="W882" s="140">
        <f>(W$894-W$874)/5+W878</f>
        <v>4.4799999999999995</v>
      </c>
      <c r="X882" s="201">
        <f t="shared" si="135"/>
        <v>3125.0000000000005</v>
      </c>
      <c r="Y882" s="76">
        <f>$C882/Y881</f>
        <v>422.11169317472638</v>
      </c>
      <c r="Z882" s="57">
        <v>14000</v>
      </c>
      <c r="AA882" s="140">
        <f>(AA$894-AA$874)/5+AA878</f>
        <v>3.9899999999999998</v>
      </c>
      <c r="AB882" s="209">
        <f t="shared" si="136"/>
        <v>3508.7719298245615</v>
      </c>
      <c r="AC882" s="76">
        <f>$C882/AC881</f>
        <v>512.39669421487599</v>
      </c>
      <c r="AL882" s="23"/>
    </row>
    <row r="883" spans="1:38" x14ac:dyDescent="0.25">
      <c r="A883" s="186"/>
      <c r="B883" s="252"/>
      <c r="C883" s="13"/>
      <c r="D883" s="39">
        <f>IF(AND(D882&lt;F$5,C882&lt;F884),C882/F884*100,IF(AND(D882&lt;J$5,C882&lt;J884),C882/(F884-((D882-F$5)/(J$5-F$5))*(F884-J884))*100,IF(AND(D882&lt;N$5,C882&lt;N884),C882/(J884-((D882-J$5)/(N$5-J$5))*(J884-N884))*100,IF(AND(D882&lt;R$5,C882&lt;R884),C882/(N884-((D882-N$5)/(R$5-N$5))*(N884-R884))*100,IF(AND(D882&lt;V$5,C886&lt;V884),C882/(R884-((D882-R$5)/(V$5-R$5))*(R884-V884))*100,100)))))</f>
        <v>27.155447674631716</v>
      </c>
      <c r="E883" s="28" t="s">
        <v>23</v>
      </c>
      <c r="F883" s="5">
        <v>11200</v>
      </c>
      <c r="G883" s="140">
        <f>(G$895-G$875)/5+G879</f>
        <v>6.84</v>
      </c>
      <c r="H883" s="194">
        <f t="shared" si="131"/>
        <v>1637.4269005847952</v>
      </c>
      <c r="I883" s="190">
        <f>IF($C882&gt;F882,3,IF($C882&gt;F883,2,IF($C882&gt;F884,1,0)))</f>
        <v>0</v>
      </c>
      <c r="J883" s="57">
        <v>11200</v>
      </c>
      <c r="K883" s="140">
        <f>(K$895-K$875)/5+K879</f>
        <v>6.33</v>
      </c>
      <c r="L883" s="194">
        <f t="shared" si="132"/>
        <v>1769.3522906793048</v>
      </c>
      <c r="M883" s="190">
        <f>IF($C882&gt;J882,3,IF($C882&gt;J883,2,IF($C882&gt;J884,1,0)))</f>
        <v>0</v>
      </c>
      <c r="N883" s="57">
        <v>11200</v>
      </c>
      <c r="O883" s="140">
        <f>(O$895-O$875)/5+O879</f>
        <v>5.9099999999999993</v>
      </c>
      <c r="P883" s="194">
        <f t="shared" si="133"/>
        <v>1895.0930626057532</v>
      </c>
      <c r="Q883" s="190">
        <f>IF($C882&gt;N882,3,IF($C882&gt;N883,2,IF($C882&gt;N884,1,0)))</f>
        <v>0</v>
      </c>
      <c r="R883" s="57">
        <v>11200</v>
      </c>
      <c r="S883" s="140">
        <f>(S$895-S$875)/5+S879</f>
        <v>5.4700000000000006</v>
      </c>
      <c r="T883" s="201">
        <f t="shared" si="134"/>
        <v>2047.5319926873856</v>
      </c>
      <c r="U883" s="190">
        <f>IF($C882&gt;R882,3,IF($C882&gt;R883,2,IF($C882&gt;R884,1,0)))</f>
        <v>0</v>
      </c>
      <c r="V883" s="57">
        <v>11200</v>
      </c>
      <c r="W883" s="140">
        <f>(W$895-W$875)/5+W879</f>
        <v>4.83</v>
      </c>
      <c r="X883" s="201">
        <f t="shared" si="135"/>
        <v>2318.840579710145</v>
      </c>
      <c r="Y883" s="190">
        <f>IF($C882&gt;V882,3,IF($C882&gt;V883,2,IF($C882&gt;V884,1,0)))</f>
        <v>0</v>
      </c>
      <c r="Z883" s="57">
        <v>11200</v>
      </c>
      <c r="AA883" s="140">
        <f>(AA$895-AA$875)/5+AA879</f>
        <v>4.1900000000000004</v>
      </c>
      <c r="AB883" s="209">
        <f t="shared" si="136"/>
        <v>2673.0310262529829</v>
      </c>
      <c r="AC883" s="189">
        <f>IF($C882&gt;Z882,3,IF($C882&gt;Z883,2,IF($C882&gt;Z884,1,0)))</f>
        <v>0</v>
      </c>
      <c r="AL883" s="23"/>
    </row>
    <row r="884" spans="1:38" ht="15.75" thickBot="1" x14ac:dyDescent="0.3">
      <c r="A884" s="186"/>
      <c r="B884" s="253"/>
      <c r="C884" s="14"/>
      <c r="D884" s="33">
        <f>C882/D881</f>
        <v>246.35071892105293</v>
      </c>
      <c r="E884" s="29" t="s">
        <v>7</v>
      </c>
      <c r="F884" s="158">
        <f>(F$896-F$876)/5+F880</f>
        <v>7060</v>
      </c>
      <c r="G884" s="144">
        <f>(G$896-G$876)/5+G880</f>
        <v>8.69</v>
      </c>
      <c r="H884" s="195">
        <f t="shared" si="131"/>
        <v>812.42807825086311</v>
      </c>
      <c r="I884" s="191">
        <f>IF(I883=1,($C882-F884)/(F883-F884),IF(I883=2,($C882-F883)/(F882-F883),IF(I883=3,($C882-F882)/(F881-F882),0)))</f>
        <v>0</v>
      </c>
      <c r="J884" s="148">
        <f>(J$896-J$876)/5+J880</f>
        <v>6520</v>
      </c>
      <c r="K884" s="144">
        <f>(K$896-K$876)/5+K880</f>
        <v>6.26</v>
      </c>
      <c r="L884" s="195">
        <f t="shared" si="132"/>
        <v>1041.5335463258787</v>
      </c>
      <c r="M884" s="191">
        <f>IF(M883=1,($C882-J884)/(J883-J884),IF(M883=2,($C882-J883)/(J882-J883),IF(M883=3,($C882-J882)/(J881-J882),0)))</f>
        <v>0</v>
      </c>
      <c r="N884" s="148">
        <f>(N$896-N$876)/5+N880</f>
        <v>6100</v>
      </c>
      <c r="O884" s="144">
        <f>(O$896-O$876)/5+O880</f>
        <v>5.69</v>
      </c>
      <c r="P884" s="195">
        <f t="shared" si="133"/>
        <v>1072.0562390158173</v>
      </c>
      <c r="Q884" s="191">
        <f>IF(Q883=1,($C882-N884)/(N883-N884),IF(Q883=2,($C882-N883)/(N882-N883),IF(Q883=3,($C882-N882)/(N881-N882),0)))</f>
        <v>0</v>
      </c>
      <c r="R884" s="148">
        <f>(R$896-R$876)/5+R880</f>
        <v>5640</v>
      </c>
      <c r="S884" s="144">
        <f>(S$896-S$876)/5+S880</f>
        <v>5.0900000000000007</v>
      </c>
      <c r="T884" s="204">
        <f t="shared" si="134"/>
        <v>1108.0550098231824</v>
      </c>
      <c r="U884" s="191">
        <f>IF(U883=1,($C882-R884)/(R883-R884),IF(U883=2,($C882-R883)/(R882-R883),IF(U883=3,($C882-R882)/(R881-R882),0)))</f>
        <v>0</v>
      </c>
      <c r="V884" s="148">
        <f>(V$896-V$876)/5+V880</f>
        <v>5420</v>
      </c>
      <c r="W884" s="144">
        <f>(W$896-W$876)/5+W880</f>
        <v>4.3699999999999992</v>
      </c>
      <c r="X884" s="204">
        <f t="shared" si="135"/>
        <v>1240.2745995423343</v>
      </c>
      <c r="Y884" s="191">
        <f>IF(Y883=1,($C882-V884)/(V883-V884),IF(Y883=2,($C882-V883)/(V882-V883),IF(Y883=3,($C882-V882)/(V881-V882),0)))</f>
        <v>0</v>
      </c>
      <c r="Z884" s="148">
        <f>(Z$896-Z$876)/5+Z880</f>
        <v>5160</v>
      </c>
      <c r="AA884" s="144">
        <f>(AA$896-AA$876)/5+AA880</f>
        <v>3.6000000000000005</v>
      </c>
      <c r="AB884" s="211">
        <f t="shared" si="136"/>
        <v>1433.333333333333</v>
      </c>
      <c r="AC884" s="191">
        <f>IF(AC883=1,($C882-Z884)/(Z883-Z884),IF(AC883=2,($C882-Z883)/(Z882-Z883),IF(AC883=3,($C882-Z882)/(Z881-Z882),0)))</f>
        <v>0</v>
      </c>
      <c r="AL884" s="23"/>
    </row>
    <row r="885" spans="1:38" x14ac:dyDescent="0.25">
      <c r="A885" s="186"/>
      <c r="B885" s="251">
        <v>18</v>
      </c>
      <c r="C885" s="34"/>
      <c r="D885" s="31">
        <f>IF(D886&gt;V$5,(1-(D886-V$5)/(Z$5-V$5))*(Y885-AC885)+AC885,IF(D886&gt;R$5,(1-(D886-R$5)/(V$5-R$5))*(U885-Y885)+Y885,IF(D886&gt;N$5,(1-(D886-N$5)/(R$5-N$5))*(Q885-U885)+U885,IF(D886&gt;J$5,(1-(D886-J$5)/(N$5-J$5))*(M885-Q885)+Q885,IF(D886&gt;F$5,(1-(D886-F$5)/(J$5-F$5))*(I885-M885)+M885,I885)))))</f>
        <v>8.9981809078224551</v>
      </c>
      <c r="E885" s="27" t="s">
        <v>6</v>
      </c>
      <c r="F885" s="95">
        <f>(F$893-F$873)/5+F881</f>
        <v>20060</v>
      </c>
      <c r="G885" s="143">
        <f>(G$893-G$873)/5+G881</f>
        <v>6.4899999999999993</v>
      </c>
      <c r="H885" s="193">
        <f t="shared" ref="H885:H896" si="137">F885/G885</f>
        <v>3090.9090909090914</v>
      </c>
      <c r="I885" s="16">
        <f>IF(I887=0,G888,IF(I887=1,(G887-G888)*I888+G888,IF(I887=2,(G886-G887)*I888+G887,IF(I887=3,(G885-G886)*I888+G886,G885))))</f>
        <v>10.459999999999999</v>
      </c>
      <c r="J885" s="147">
        <f>(J$893-J$873)/5+J881</f>
        <v>19760</v>
      </c>
      <c r="K885" s="143">
        <f>(K$893-K$873)/5+K881</f>
        <v>5.8999999999999995</v>
      </c>
      <c r="L885" s="193">
        <f t="shared" si="132"/>
        <v>3349.1525423728817</v>
      </c>
      <c r="M885" s="16">
        <f>IF(M887=0,K888,IF(M887=1,(K887-K888)*M888+K888,IF(M887=2,(K886-K887)*M888+K887,IF(M887=3,(K885-K886)*M888+K886,K885))))</f>
        <v>6.84</v>
      </c>
      <c r="N885" s="147">
        <f>(N$893-N$873)/5+N881</f>
        <v>19460</v>
      </c>
      <c r="O885" s="143">
        <f>(O$893-O$873)/5+O881</f>
        <v>5.3500000000000005</v>
      </c>
      <c r="P885" s="193">
        <f t="shared" si="133"/>
        <v>3637.3831775700933</v>
      </c>
      <c r="Q885" s="16">
        <f>IF(Q887=0,O888,IF(Q887=1,(O887-O888)*Q888+O888,IF(Q887=2,(O886-O887)*Q888+O887,IF(Q887=3,(O885-O886)*Q888+O886,O885))))</f>
        <v>6.0100000000000007</v>
      </c>
      <c r="R885" s="147">
        <f>(R$893-R$873)/5+R881</f>
        <v>19200</v>
      </c>
      <c r="S885" s="143">
        <f>(S$893-S$873)/5+S881</f>
        <v>4.7699999999999996</v>
      </c>
      <c r="T885" s="203">
        <f t="shared" si="134"/>
        <v>4025.1572327044028</v>
      </c>
      <c r="U885" s="16">
        <f>IF(U887=0,S888,IF(U887=1,(S887-S888)*U888+S888,IF(U887=2,(S886-S887)*U888+S887,IF(U887=3,(S885-S886)*U888+S886,S885))))</f>
        <v>5.160000000000001</v>
      </c>
      <c r="V885" s="147">
        <f>(V$893-V$873)/5+V881</f>
        <v>18340</v>
      </c>
      <c r="W885" s="143">
        <f>(W$893-W$873)/5+W881</f>
        <v>4.24</v>
      </c>
      <c r="X885" s="203">
        <f t="shared" si="135"/>
        <v>4325.4716981132069</v>
      </c>
      <c r="Y885" s="16">
        <f>IF(Y887=0,W888,IF(Y887=1,(W887-W888)*Y888+W888,IF(Y887=2,(W886-W887)*Y888+W887,IF(Y887=3,(W885-W886)*Y888+W886,W885))))</f>
        <v>4.379999999999999</v>
      </c>
      <c r="Z885" s="147">
        <f>(Z$893-Z$873)/5+Z881</f>
        <v>17380</v>
      </c>
      <c r="AA885" s="143">
        <f>(AA$893-AA$873)/5+AA881</f>
        <v>3.68</v>
      </c>
      <c r="AB885" s="207">
        <f t="shared" si="136"/>
        <v>4722.826086956522</v>
      </c>
      <c r="AC885" s="67">
        <f>IF(AC887=0,AA888,IF(AC887=1,(AA887-AA888)*AC888+AA888,IF(AC887=2,(AA886-AA887)*AC888+AA887,IF(AC887=3,(AA885-AA886)*AC888+AA886,AA885))))</f>
        <v>3.5500000000000007</v>
      </c>
      <c r="AE885" s="23"/>
      <c r="AF885" s="23"/>
      <c r="AG885" s="23"/>
      <c r="AH885" s="23"/>
      <c r="AI885" s="23"/>
      <c r="AJ885" s="23"/>
      <c r="AK885" s="23"/>
      <c r="AL885" s="23"/>
    </row>
    <row r="886" spans="1:38" x14ac:dyDescent="0.25">
      <c r="A886" s="186"/>
      <c r="B886" s="252"/>
      <c r="C886" s="13">
        <f>C$1/(21-E$1)*(C$749-B885)</f>
        <v>1537.1900826446281</v>
      </c>
      <c r="D886" s="32">
        <f>(C886/P$1)^(1/1.3)*50+C$749+$C$2/2+$N$2/100*5</f>
        <v>29.038174287783274</v>
      </c>
      <c r="E886" s="28" t="s">
        <v>22</v>
      </c>
      <c r="F886" s="5">
        <v>14000</v>
      </c>
      <c r="G886" s="140">
        <f>(G$894-G$874)/5+G882</f>
        <v>6.7899999999999991</v>
      </c>
      <c r="H886" s="194">
        <f t="shared" si="137"/>
        <v>2061.855670103093</v>
      </c>
      <c r="I886" s="76">
        <f>$C886/I885</f>
        <v>146.95889891440041</v>
      </c>
      <c r="J886" s="57">
        <v>14000</v>
      </c>
      <c r="K886" s="140">
        <f>(K$894-K$874)/5+K882</f>
        <v>6.2100000000000009</v>
      </c>
      <c r="L886" s="194">
        <f t="shared" si="132"/>
        <v>2254.428341384863</v>
      </c>
      <c r="M886" s="76">
        <f>$C886/M885</f>
        <v>224.73539219950703</v>
      </c>
      <c r="N886" s="57">
        <v>14000</v>
      </c>
      <c r="O886" s="140">
        <f>(O$894-O$874)/5+O882</f>
        <v>5.63</v>
      </c>
      <c r="P886" s="194">
        <f t="shared" si="133"/>
        <v>2486.6785079928954</v>
      </c>
      <c r="Q886" s="76">
        <f>$C886/Q885</f>
        <v>255.77206034020432</v>
      </c>
      <c r="R886" s="57">
        <v>14000</v>
      </c>
      <c r="S886" s="140">
        <f>(S$894-S$874)/5+S882</f>
        <v>5.0499999999999989</v>
      </c>
      <c r="T886" s="201">
        <f t="shared" si="134"/>
        <v>2772.2772277227727</v>
      </c>
      <c r="U886" s="76">
        <f>$C886/U885</f>
        <v>297.90505477609065</v>
      </c>
      <c r="V886" s="57">
        <v>14000</v>
      </c>
      <c r="W886" s="140">
        <f>(W$894-W$874)/5+W882</f>
        <v>4.5699999999999994</v>
      </c>
      <c r="X886" s="201">
        <f t="shared" si="135"/>
        <v>3063.4573304157552</v>
      </c>
      <c r="Y886" s="76">
        <f>$C886/Y885</f>
        <v>350.95663987320285</v>
      </c>
      <c r="Z886" s="57">
        <v>14000</v>
      </c>
      <c r="AA886" s="140">
        <f>(AA$894-AA$874)/5+AA882</f>
        <v>4.0599999999999996</v>
      </c>
      <c r="AB886" s="209">
        <f t="shared" si="136"/>
        <v>3448.275862068966</v>
      </c>
      <c r="AC886" s="76">
        <f>$C886/AC885</f>
        <v>433.01129088581064</v>
      </c>
      <c r="AL886" s="23"/>
    </row>
    <row r="887" spans="1:38" x14ac:dyDescent="0.25">
      <c r="A887" s="186"/>
      <c r="B887" s="252"/>
      <c r="C887" s="13"/>
      <c r="D887" s="39">
        <f>IF(AND(D886&lt;F$5,C886&lt;F888),C886/F888*100,IF(AND(D886&lt;J$5,C886&lt;J888),C886/(F888-((D886-F$5)/(J$5-F$5))*(F888-J888))*100,IF(AND(D886&lt;N$5,C886&lt;N888),C886/(J888-((D886-J$5)/(N$5-J$5))*(J888-N888))*100,IF(AND(D886&lt;R$5,C886&lt;R888),C886/(N888-((D886-N$5)/(R$5-N$5))*(N888-R888))*100,IF(AND(D886&lt;V$5,C890&lt;V888),C886/(R888-((D886-R$5)/(V$5-R$5))*(R888-V888))*100,100)))))</f>
        <v>22.233449688612662</v>
      </c>
      <c r="E887" s="28" t="s">
        <v>23</v>
      </c>
      <c r="F887" s="5">
        <v>11200</v>
      </c>
      <c r="G887" s="140">
        <f>(G$895-G$875)/5+G883</f>
        <v>7.26</v>
      </c>
      <c r="H887" s="194">
        <f t="shared" si="137"/>
        <v>1542.6997245179064</v>
      </c>
      <c r="I887" s="190">
        <f>IF($C886&gt;F886,3,IF($C886&gt;F887,2,IF($C886&gt;F888,1,0)))</f>
        <v>0</v>
      </c>
      <c r="J887" s="57">
        <v>11200</v>
      </c>
      <c r="K887" s="140">
        <f>(K$895-K$875)/5+K883</f>
        <v>6.67</v>
      </c>
      <c r="L887" s="194">
        <f t="shared" si="132"/>
        <v>1679.1604197901049</v>
      </c>
      <c r="M887" s="190">
        <f>IF($C886&gt;J886,3,IF($C886&gt;J887,2,IF($C886&gt;J888,1,0)))</f>
        <v>0</v>
      </c>
      <c r="N887" s="57">
        <v>11200</v>
      </c>
      <c r="O887" s="140">
        <f>(O$895-O$875)/5+O883</f>
        <v>6.1399999999999988</v>
      </c>
      <c r="P887" s="194">
        <f t="shared" si="133"/>
        <v>1824.1042345276876</v>
      </c>
      <c r="Q887" s="190">
        <f>IF($C886&gt;N886,3,IF($C886&gt;N887,2,IF($C886&gt;N888,1,0)))</f>
        <v>0</v>
      </c>
      <c r="R887" s="57">
        <v>11200</v>
      </c>
      <c r="S887" s="140">
        <f>(S$895-S$875)/5+S883</f>
        <v>5.580000000000001</v>
      </c>
      <c r="T887" s="201">
        <f t="shared" si="134"/>
        <v>2007.1684587813616</v>
      </c>
      <c r="U887" s="190">
        <f>IF($C886&gt;R886,3,IF($C886&gt;R887,2,IF($C886&gt;R888,1,0)))</f>
        <v>0</v>
      </c>
      <c r="V887" s="57">
        <v>11200</v>
      </c>
      <c r="W887" s="140">
        <f>(W$895-W$875)/5+W883</f>
        <v>4.92</v>
      </c>
      <c r="X887" s="201">
        <f t="shared" si="135"/>
        <v>2276.4227642276423</v>
      </c>
      <c r="Y887" s="190">
        <f>IF($C886&gt;V886,3,IF($C886&gt;V887,2,IF($C886&gt;V888,1,0)))</f>
        <v>0</v>
      </c>
      <c r="Z887" s="57">
        <v>11200</v>
      </c>
      <c r="AA887" s="140">
        <f>(AA$895-AA$875)/5+AA883</f>
        <v>4.2600000000000007</v>
      </c>
      <c r="AB887" s="209">
        <f t="shared" si="136"/>
        <v>2629.1079812206567</v>
      </c>
      <c r="AC887" s="189">
        <f>IF($C886&gt;Z886,3,IF($C886&gt;Z887,2,IF($C886&gt;Z888,1,0)))</f>
        <v>0</v>
      </c>
      <c r="AL887" s="23"/>
    </row>
    <row r="888" spans="1:38" ht="15.75" thickBot="1" x14ac:dyDescent="0.3">
      <c r="A888" s="186"/>
      <c r="B888" s="253"/>
      <c r="C888" s="35"/>
      <c r="D888" s="33">
        <f>C886/D885</f>
        <v>170.8334271550699</v>
      </c>
      <c r="E888" s="29" t="s">
        <v>7</v>
      </c>
      <c r="F888" s="158">
        <f>(F$896-F$876)/5+F884</f>
        <v>7140</v>
      </c>
      <c r="G888" s="144">
        <f>(G$896-G$876)/5+G884</f>
        <v>10.459999999999999</v>
      </c>
      <c r="H888" s="195">
        <f t="shared" si="137"/>
        <v>682.60038240917788</v>
      </c>
      <c r="I888" s="191">
        <f>IF(I887=1,($C886-F888)/(F887-F888),IF(I887=2,($C886-F887)/(F886-F887),IF(I887=3,($C886-F886)/(F885-F886),0)))</f>
        <v>0</v>
      </c>
      <c r="J888" s="148">
        <f>(J$896-J$876)/5+J884</f>
        <v>6580</v>
      </c>
      <c r="K888" s="144">
        <f>(K$896-K$876)/5+K884</f>
        <v>6.84</v>
      </c>
      <c r="L888" s="195">
        <f t="shared" si="132"/>
        <v>961.98830409356731</v>
      </c>
      <c r="M888" s="191">
        <f>IF(M887=1,($C886-J888)/(J887-J888),IF(M887=2,($C886-J887)/(J886-J887),IF(M887=3,($C886-J886)/(J885-J886),0)))</f>
        <v>0</v>
      </c>
      <c r="N888" s="148">
        <f>(N$896-N$876)/5+N884</f>
        <v>6200</v>
      </c>
      <c r="O888" s="144">
        <f>(O$896-O$876)/5+O884</f>
        <v>6.0100000000000007</v>
      </c>
      <c r="P888" s="195">
        <f t="shared" si="133"/>
        <v>1031.6139767054908</v>
      </c>
      <c r="Q888" s="191">
        <f>IF(Q887=1,($C886-N888)/(N887-N888),IF(Q887=2,($C886-N887)/(N886-N887),IF(Q887=3,($C886-N886)/(N885-N886),0)))</f>
        <v>0</v>
      </c>
      <c r="R888" s="148">
        <f>(R$896-R$876)/5+R884</f>
        <v>5760</v>
      </c>
      <c r="S888" s="144">
        <f>(S$896-S$876)/5+S884</f>
        <v>5.160000000000001</v>
      </c>
      <c r="T888" s="204">
        <f t="shared" si="134"/>
        <v>1116.2790697674416</v>
      </c>
      <c r="U888" s="191">
        <f>IF(U887=1,($C886-R888)/(R887-R888),IF(U887=2,($C886-R887)/(R886-R887),IF(U887=3,($C886-R886)/(R885-R886),0)))</f>
        <v>0</v>
      </c>
      <c r="V888" s="148">
        <f>(V$896-V$876)/5+V884</f>
        <v>5480</v>
      </c>
      <c r="W888" s="144">
        <f>(W$896-W$876)/5+W884</f>
        <v>4.379999999999999</v>
      </c>
      <c r="X888" s="204">
        <f t="shared" si="135"/>
        <v>1251.1415525114157</v>
      </c>
      <c r="Y888" s="191">
        <f>IF(Y887=1,($C886-V888)/(V887-V888),IF(Y887=2,($C886-V887)/(V886-V887),IF(Y887=3,($C886-V886)/(V885-V886),0)))</f>
        <v>0</v>
      </c>
      <c r="Z888" s="148">
        <f>(Z$896-Z$876)/5+Z884</f>
        <v>5140</v>
      </c>
      <c r="AA888" s="144">
        <f>(AA$896-AA$876)/5+AA884</f>
        <v>3.5500000000000007</v>
      </c>
      <c r="AB888" s="211">
        <f t="shared" si="136"/>
        <v>1447.8873239436616</v>
      </c>
      <c r="AC888" s="191">
        <f>IF(AC887=1,($C886-Z888)/(Z887-Z888),IF(AC887=2,($C886-Z887)/(Z886-Z887),IF(AC887=3,($C886-Z886)/(Z885-Z886),0)))</f>
        <v>0</v>
      </c>
      <c r="AL888" s="23"/>
    </row>
    <row r="889" spans="1:38" x14ac:dyDescent="0.25">
      <c r="A889" s="186"/>
      <c r="B889" s="251">
        <v>19</v>
      </c>
      <c r="C889" s="25"/>
      <c r="D889" s="31">
        <f>IF(D890&gt;V$5,(1-(D890-V$5)/(Z$5-V$5))*(Y889-AC889)+AC889,IF(D890&gt;R$5,(1-(D890-R$5)/(V$5-R$5))*(U889-Y889)+Y889,IF(D890&gt;N$5,(1-(D890-N$5)/(R$5-N$5))*(Q889-U889)+U889,IF(D890&gt;J$5,(1-(D890-J$5)/(N$5-J$5))*(M889-Q889)+Q889,IF(D890&gt;F$5,(1-(D890-F$5)/(J$5-F$5))*(I889-M889)+M889,I889)))))</f>
        <v>10.745729055635291</v>
      </c>
      <c r="E889" s="27" t="s">
        <v>6</v>
      </c>
      <c r="F889" s="95">
        <f>(F$893-F$873)/5+F885</f>
        <v>20580</v>
      </c>
      <c r="G889" s="143">
        <f>(G$893-G$873)/5+G885</f>
        <v>6.8699999999999992</v>
      </c>
      <c r="H889" s="193">
        <f t="shared" si="137"/>
        <v>2995.6331877729262</v>
      </c>
      <c r="I889" s="16">
        <f>IF(I891=0,G892,IF(I891=1,(G891-G892)*I892+G892,IF(I891=2,(G890-G891)*I892+G891,IF(I891=3,(G889-G890)*I892+G890,G889))))</f>
        <v>12.229999999999999</v>
      </c>
      <c r="J889" s="147">
        <f>(J$893-J$873)/5+J885</f>
        <v>20280</v>
      </c>
      <c r="K889" s="143">
        <f>(K$893-K$873)/5+K885</f>
        <v>6.1999999999999993</v>
      </c>
      <c r="L889" s="193">
        <f t="shared" si="132"/>
        <v>3270.9677419354844</v>
      </c>
      <c r="M889" s="16">
        <f>IF(M891=0,K892,IF(M891=1,(K891-K892)*M892+K892,IF(M891=2,(K890-K891)*M892+K891,IF(M891=3,(K889-K890)*M892+K890,K889))))</f>
        <v>7.42</v>
      </c>
      <c r="N889" s="147">
        <f>(N$893-N$873)/5+N885</f>
        <v>19980</v>
      </c>
      <c r="O889" s="143">
        <f>(O$893-O$873)/5+O885</f>
        <v>5.5500000000000007</v>
      </c>
      <c r="P889" s="193">
        <f t="shared" si="133"/>
        <v>3599.9999999999995</v>
      </c>
      <c r="Q889" s="16">
        <f>IF(Q891=0,O892,IF(Q891=1,(O891-O892)*Q892+O892,IF(Q891=2,(O890-O891)*Q892+O891,IF(Q891=3,(O889-O890)*Q892+O890,O889))))</f>
        <v>6.330000000000001</v>
      </c>
      <c r="R889" s="147">
        <f>(R$893-R$873)/5+R885</f>
        <v>19700</v>
      </c>
      <c r="S889" s="143">
        <f>(S$893-S$873)/5+S885</f>
        <v>4.8599999999999994</v>
      </c>
      <c r="T889" s="203">
        <f t="shared" si="134"/>
        <v>4053.4979423868317</v>
      </c>
      <c r="U889" s="16">
        <f>IF(U891=0,S892,IF(U891=1,(S891-S892)*U892+S892,IF(U891=2,(S890-S891)*U892+S891,IF(U891=3,(S889-S890)*U892+S890,S889))))</f>
        <v>5.2300000000000013</v>
      </c>
      <c r="V889" s="147">
        <f>(V$893-V$873)/5+V885</f>
        <v>18820</v>
      </c>
      <c r="W889" s="143">
        <f>(W$893-W$873)/5+W885</f>
        <v>4.32</v>
      </c>
      <c r="X889" s="203">
        <f t="shared" si="135"/>
        <v>4356.4814814814808</v>
      </c>
      <c r="Y889" s="16">
        <f>IF(Y891=0,W892,IF(Y891=1,(W891-W892)*Y892+W892,IF(Y891=2,(W890-W891)*Y892+W891,IF(Y891=3,(W889-W890)*Y892+W890,W889))))</f>
        <v>4.3899999999999988</v>
      </c>
      <c r="Z889" s="147">
        <f>(Z$893-Z$873)/5+Z885</f>
        <v>17840</v>
      </c>
      <c r="AA889" s="143">
        <f>(AA$893-AA$873)/5+AA885</f>
        <v>3.74</v>
      </c>
      <c r="AB889" s="207">
        <f t="shared" si="136"/>
        <v>4770.0534759358288</v>
      </c>
      <c r="AC889" s="67">
        <f>IF(AC891=0,AA892,IF(AC891=1,(AA891-AA892)*AC892+AA892,IF(AC891=2,(AA890-AA891)*AC892+AA891,IF(AC891=3,(AA889-AA890)*AC892+AA890,AA889))))</f>
        <v>3.5000000000000009</v>
      </c>
      <c r="AE889" s="23"/>
      <c r="AF889" s="23"/>
      <c r="AG889" s="23"/>
      <c r="AH889" s="23"/>
      <c r="AI889" s="23"/>
      <c r="AJ889" s="23"/>
      <c r="AK889" s="23"/>
      <c r="AL889" s="23"/>
    </row>
    <row r="890" spans="1:38" x14ac:dyDescent="0.25">
      <c r="A890" s="186"/>
      <c r="B890" s="252"/>
      <c r="C890" s="13">
        <f>C$1/(21-E$1)*(C$749-B889)</f>
        <v>1229.7520661157025</v>
      </c>
      <c r="D890" s="32">
        <f>(C890/P$1)^(1/1.3)*50+C$749+$C$2/2+$N$2/100*5</f>
        <v>28.085802379136609</v>
      </c>
      <c r="E890" s="28" t="s">
        <v>22</v>
      </c>
      <c r="F890" s="5">
        <v>14000</v>
      </c>
      <c r="G890" s="140">
        <f>(G$894-G$874)/5+G886</f>
        <v>7.2199999999999989</v>
      </c>
      <c r="H890" s="194">
        <f t="shared" si="137"/>
        <v>1939.0581717451525</v>
      </c>
      <c r="I890" s="76">
        <f>$C890/I889</f>
        <v>100.55209044282115</v>
      </c>
      <c r="J890" s="57">
        <v>14000</v>
      </c>
      <c r="K890" s="140">
        <f>(K$894-K$874)/5+K886</f>
        <v>6.5300000000000011</v>
      </c>
      <c r="L890" s="194">
        <f t="shared" si="132"/>
        <v>2143.950995405819</v>
      </c>
      <c r="M890" s="76">
        <f>$C890/M889</f>
        <v>165.73477979995991</v>
      </c>
      <c r="N890" s="57">
        <v>14000</v>
      </c>
      <c r="O890" s="140">
        <f>(O$894-O$874)/5+O886</f>
        <v>5.84</v>
      </c>
      <c r="P890" s="194">
        <f t="shared" si="133"/>
        <v>2397.2602739726026</v>
      </c>
      <c r="Q890" s="76">
        <f>$C890/Q889</f>
        <v>194.27362813834159</v>
      </c>
      <c r="R890" s="57">
        <v>14000</v>
      </c>
      <c r="S890" s="140">
        <f>(S$894-S$874)/5+S886</f>
        <v>5.1499999999999986</v>
      </c>
      <c r="T890" s="201">
        <f t="shared" si="134"/>
        <v>2718.4466019417482</v>
      </c>
      <c r="U890" s="76">
        <f>$C890/U889</f>
        <v>235.13423826304057</v>
      </c>
      <c r="V890" s="57">
        <v>14000</v>
      </c>
      <c r="W890" s="140">
        <f>(W$894-W$874)/5+W886</f>
        <v>4.6599999999999993</v>
      </c>
      <c r="X890" s="201">
        <f t="shared" si="135"/>
        <v>3004.2918454935625</v>
      </c>
      <c r="Y890" s="76">
        <f>$C890/Y889</f>
        <v>280.12575537943115</v>
      </c>
      <c r="Z890" s="57">
        <v>14000</v>
      </c>
      <c r="AA890" s="140">
        <f>(AA$894-AA$874)/5+AA886</f>
        <v>4.13</v>
      </c>
      <c r="AB890" s="209">
        <f t="shared" si="136"/>
        <v>3389.8305084745762</v>
      </c>
      <c r="AC890" s="76">
        <f>$C890/AC889</f>
        <v>351.35773317591492</v>
      </c>
      <c r="AL890" s="23"/>
    </row>
    <row r="891" spans="1:38" x14ac:dyDescent="0.25">
      <c r="A891" s="186"/>
      <c r="B891" s="252"/>
      <c r="C891" s="13"/>
      <c r="D891" s="39">
        <f>IF(AND(D890&lt;F$5,C890&lt;F892),C890/F892*100,IF(AND(D890&lt;J$5,C890&lt;J892),C890/(F892-((D890-F$5)/(J$5-F$5))*(F892-J892))*100,IF(AND(D890&lt;N$5,C890&lt;N892),C890/(J892-((D890-J$5)/(N$5-J$5))*(J892-N892))*100,IF(AND(D890&lt;R$5,C890&lt;R892),C890/(N892-((D890-N$5)/(R$5-N$5))*(N892-R892))*100,IF(AND(D890&lt;V$5,C894&lt;V892),C890/(R892-((D890-R$5)/(V$5-R$5))*(R892-V892))*100,100)))))</f>
        <v>17.465530014930984</v>
      </c>
      <c r="E891" s="28" t="s">
        <v>23</v>
      </c>
      <c r="F891" s="5">
        <v>11200</v>
      </c>
      <c r="G891" s="140">
        <f>(G$895-G$875)/5+G887</f>
        <v>7.68</v>
      </c>
      <c r="H891" s="194">
        <f t="shared" si="137"/>
        <v>1458.3333333333335</v>
      </c>
      <c r="I891" s="190">
        <f>IF($C890&gt;F890,3,IF($C890&gt;F891,2,IF($C890&gt;F892,1,0)))</f>
        <v>0</v>
      </c>
      <c r="J891" s="57">
        <v>11200</v>
      </c>
      <c r="K891" s="140">
        <f>(K$895-K$875)/5+K887</f>
        <v>7.01</v>
      </c>
      <c r="L891" s="194">
        <f t="shared" si="132"/>
        <v>1597.7175463623396</v>
      </c>
      <c r="M891" s="190">
        <f>IF($C890&gt;J890,3,IF($C890&gt;J891,2,IF($C890&gt;J892,1,0)))</f>
        <v>0</v>
      </c>
      <c r="N891" s="57">
        <v>11200</v>
      </c>
      <c r="O891" s="140">
        <f>(O$895-O$875)/5+O887</f>
        <v>6.3699999999999983</v>
      </c>
      <c r="P891" s="194">
        <f t="shared" si="133"/>
        <v>1758.2417582417586</v>
      </c>
      <c r="Q891" s="190">
        <f>IF($C890&gt;N890,3,IF($C890&gt;N891,2,IF($C890&gt;N892,1,0)))</f>
        <v>0</v>
      </c>
      <c r="R891" s="57">
        <v>11200</v>
      </c>
      <c r="S891" s="140">
        <f>(S$895-S$875)/5+S887</f>
        <v>5.6900000000000013</v>
      </c>
      <c r="T891" s="201">
        <f t="shared" si="134"/>
        <v>1968.3655536028116</v>
      </c>
      <c r="U891" s="190">
        <f>IF($C890&gt;R890,3,IF($C890&gt;R891,2,IF($C890&gt;R892,1,0)))</f>
        <v>0</v>
      </c>
      <c r="V891" s="57">
        <v>11200</v>
      </c>
      <c r="W891" s="140">
        <f>(W$895-W$875)/5+W887</f>
        <v>5.01</v>
      </c>
      <c r="X891" s="201">
        <f t="shared" si="135"/>
        <v>2235.5289421157686</v>
      </c>
      <c r="Y891" s="190">
        <f>IF($C890&gt;V890,3,IF($C890&gt;V891,2,IF($C890&gt;V892,1,0)))</f>
        <v>0</v>
      </c>
      <c r="Z891" s="57">
        <v>11200</v>
      </c>
      <c r="AA891" s="140">
        <f>(AA$895-AA$875)/5+AA887</f>
        <v>4.330000000000001</v>
      </c>
      <c r="AB891" s="209">
        <f t="shared" si="136"/>
        <v>2586.605080831408</v>
      </c>
      <c r="AC891" s="189">
        <f>IF($C890&gt;Z890,3,IF($C890&gt;Z891,2,IF($C890&gt;Z892,1,0)))</f>
        <v>0</v>
      </c>
      <c r="AL891" s="23"/>
    </row>
    <row r="892" spans="1:38" ht="15.75" thickBot="1" x14ac:dyDescent="0.3">
      <c r="A892" s="186"/>
      <c r="B892" s="253"/>
      <c r="C892" s="14"/>
      <c r="D892" s="33">
        <f>C890/D889</f>
        <v>114.44100812041172</v>
      </c>
      <c r="E892" s="29" t="s">
        <v>7</v>
      </c>
      <c r="F892" s="158">
        <f>(F$896-F$876)/5+F888</f>
        <v>7220</v>
      </c>
      <c r="G892" s="144">
        <f>(G$896-G$876)/5+G888</f>
        <v>12.229999999999999</v>
      </c>
      <c r="H892" s="195">
        <f t="shared" si="137"/>
        <v>590.35159443990199</v>
      </c>
      <c r="I892" s="191">
        <f>IF(I891=1,($C890-F892)/(F891-F892),IF(I891=2,($C890-F891)/(F890-F891),IF(I891=3,($C890-F890)/(F889-F890),0)))</f>
        <v>0</v>
      </c>
      <c r="J892" s="148">
        <f>(J$896-J$876)/5+J888</f>
        <v>6640</v>
      </c>
      <c r="K892" s="144">
        <f>(K$896-K$876)/5+K888</f>
        <v>7.42</v>
      </c>
      <c r="L892" s="195">
        <f t="shared" si="132"/>
        <v>894.87870619946091</v>
      </c>
      <c r="M892" s="191">
        <f>IF(M891=1,($C890-J892)/(J891-J892),IF(M891=2,($C890-J891)/(J890-J891),IF(M891=3,($C890-J890)/(J889-J890),0)))</f>
        <v>0</v>
      </c>
      <c r="N892" s="148">
        <f>(N$896-N$876)/5+N888</f>
        <v>6300</v>
      </c>
      <c r="O892" s="144">
        <f>(O$896-O$876)/5+O888</f>
        <v>6.330000000000001</v>
      </c>
      <c r="P892" s="195">
        <f t="shared" si="133"/>
        <v>995.2606635071088</v>
      </c>
      <c r="Q892" s="191">
        <f>IF(Q891=1,($C890-N892)/(N891-N892),IF(Q891=2,($C890-N891)/(N890-N891),IF(Q891=3,($C890-N890)/(N889-N890),0)))</f>
        <v>0</v>
      </c>
      <c r="R892" s="148">
        <f>(R$896-R$876)/5+R888</f>
        <v>5880</v>
      </c>
      <c r="S892" s="144">
        <f>(S$896-S$876)/5+S888</f>
        <v>5.2300000000000013</v>
      </c>
      <c r="T892" s="204">
        <f t="shared" si="134"/>
        <v>1124.2829827915866</v>
      </c>
      <c r="U892" s="191">
        <f>IF(U891=1,($C890-R892)/(R891-R892),IF(U891=2,($C890-R891)/(R890-R891),IF(U891=3,($C890-R890)/(R889-R890),0)))</f>
        <v>0</v>
      </c>
      <c r="V892" s="148">
        <f>(V$896-V$876)/5+V888</f>
        <v>5540</v>
      </c>
      <c r="W892" s="144">
        <f>(W$896-W$876)/5+W888</f>
        <v>4.3899999999999988</v>
      </c>
      <c r="X892" s="204">
        <f t="shared" si="135"/>
        <v>1261.958997722096</v>
      </c>
      <c r="Y892" s="191">
        <f>IF(Y891=1,($C890-V892)/(V891-V892),IF(Y891=2,($C890-V891)/(V890-V891),IF(Y891=3,($C890-V890)/(V889-V890),0)))</f>
        <v>0</v>
      </c>
      <c r="Z892" s="148">
        <f>(Z$896-Z$876)/5+Z888</f>
        <v>5120</v>
      </c>
      <c r="AA892" s="144">
        <f>(AA$896-AA$876)/5+AA888</f>
        <v>3.5000000000000009</v>
      </c>
      <c r="AB892" s="211">
        <f t="shared" si="136"/>
        <v>1462.8571428571424</v>
      </c>
      <c r="AC892" s="191">
        <f>IF(AC891=1,($C890-Z892)/(Z891-Z892),IF(AC891=2,($C890-Z891)/(Z890-Z891),IF(AC891=3,($C890-Z890)/(Z889-Z890),0)))</f>
        <v>0</v>
      </c>
      <c r="AL892" s="23"/>
    </row>
    <row r="893" spans="1:38" x14ac:dyDescent="0.25">
      <c r="A893" s="186"/>
      <c r="B893" s="251">
        <v>20</v>
      </c>
      <c r="C893" s="25"/>
      <c r="D893" s="31">
        <f>IF(D894&gt;V$5,(1-(D894-V$5)/(Z$5-V$5))*(Y893-AC893)+AC893,IF(D894&gt;R$5,(1-(D894-R$5)/(V$5-R$5))*(U893-Y893)+Y893,IF(D894&gt;N$5,(1-(D894-N$5)/(R$5-N$5))*(Q893-U893)+U893,IF(D894&gt;J$5,(1-(D894-J$5)/(N$5-J$5))*(M893-Q893)+Q893,IF(D894&gt;F$5,(1-(D894-F$5)/(J$5-F$5))*(I893-M893)+M893,I893)))))</f>
        <v>12.754295342841552</v>
      </c>
      <c r="E893" s="27" t="s">
        <v>6</v>
      </c>
      <c r="F893" s="48">
        <v>21100</v>
      </c>
      <c r="G893" s="98">
        <v>7.25</v>
      </c>
      <c r="H893" s="199">
        <f t="shared" si="137"/>
        <v>2910.344827586207</v>
      </c>
      <c r="I893" s="77">
        <f>IF(I895=0,G896,IF(I895=1,(G895-G896)*I896+G896,IF(I895=2,(G894-G895)*I896+G895,IF(I895=3,(G893-G894)*I896+G894,G893))))</f>
        <v>14</v>
      </c>
      <c r="J893" s="48">
        <v>20800</v>
      </c>
      <c r="K893" s="49">
        <v>6.5</v>
      </c>
      <c r="L893" s="199">
        <f t="shared" si="132"/>
        <v>3200</v>
      </c>
      <c r="M893" s="77">
        <f>IF(M895=0,K896,IF(M895=1,(K895-K896)*M896+K896,IF(M895=2,(K894-K895)*M896+K895,IF(M895=3,(K893-K894)*M896+K894,K893))))</f>
        <v>8</v>
      </c>
      <c r="N893" s="48">
        <v>20500</v>
      </c>
      <c r="O893" s="49">
        <v>5.75</v>
      </c>
      <c r="P893" s="199">
        <f t="shared" si="133"/>
        <v>3565.217391304348</v>
      </c>
      <c r="Q893" s="77">
        <f>IF(Q895=0,O896,IF(Q895=1,(O895-O896)*Q896+O896,IF(Q895=2,(O894-O895)*Q896+O895,IF(Q895=3,(O893-O894)*Q896+O894,O893))))</f>
        <v>6.65</v>
      </c>
      <c r="R893" s="65">
        <v>20200</v>
      </c>
      <c r="S893" s="49">
        <v>4.95</v>
      </c>
      <c r="T893" s="202">
        <f t="shared" si="134"/>
        <v>4080.8080808080808</v>
      </c>
      <c r="U893" s="77">
        <f>IF(U895=0,S896,IF(U895=1,(S895-S896)*U896+S896,IF(U895=2,(S894-S895)*U896+S895,IF(U895=3,(S893-S894)*U896+S894,S893))))</f>
        <v>5.3</v>
      </c>
      <c r="V893" s="48">
        <v>19300</v>
      </c>
      <c r="W893" s="49">
        <v>4.4000000000000004</v>
      </c>
      <c r="X893" s="202">
        <f t="shared" si="135"/>
        <v>4386.363636363636</v>
      </c>
      <c r="Y893" s="77">
        <f>IF(Y895=0,W896,IF(Y895=1,(W895-W896)*Y896+W896,IF(Y895=2,(W894-W895)*Y896+W895,IF(Y895=3,(W893-W894)*Y896+W894,W893))))</f>
        <v>4.4000000000000004</v>
      </c>
      <c r="Z893" s="48">
        <v>18300</v>
      </c>
      <c r="AA893" s="49">
        <v>3.8</v>
      </c>
      <c r="AB893" s="202">
        <f t="shared" si="136"/>
        <v>4815.7894736842109</v>
      </c>
      <c r="AC893" s="67">
        <f>IF(AC895=0,AA896,IF(AC895=1,(AA895-AA896)*AC896+AA896,IF(AC895=2,(AA894-AA895)*AC896+AA895,IF(AC895=3,(AA893-AA894)*AC896+AA894,AA893))))</f>
        <v>3.45</v>
      </c>
      <c r="AE893" s="23"/>
      <c r="AF893" s="23"/>
      <c r="AG893" s="23"/>
      <c r="AH893" s="23"/>
      <c r="AI893" s="23"/>
      <c r="AJ893" s="23"/>
      <c r="AK893" s="23"/>
      <c r="AL893" s="23"/>
    </row>
    <row r="894" spans="1:38" x14ac:dyDescent="0.25">
      <c r="A894" s="186"/>
      <c r="B894" s="252"/>
      <c r="C894" s="13">
        <f>C$1/(21-E$1)*(C$749-B893)</f>
        <v>922.31404958677695</v>
      </c>
      <c r="D894" s="32">
        <f>(C894/P$1)^(1/1.3)*50+C$749+$C$2/2+$N$2/100*5</f>
        <v>27.076174428597415</v>
      </c>
      <c r="E894" s="28" t="s">
        <v>22</v>
      </c>
      <c r="F894" s="5">
        <v>14000</v>
      </c>
      <c r="G894" s="91">
        <v>7.65</v>
      </c>
      <c r="H894" s="194">
        <f t="shared" si="137"/>
        <v>1830.065359477124</v>
      </c>
      <c r="I894" s="76">
        <f>$C894/I893</f>
        <v>65.879574970484072</v>
      </c>
      <c r="J894" s="5">
        <v>14000</v>
      </c>
      <c r="K894" s="6">
        <v>6.85</v>
      </c>
      <c r="L894" s="194">
        <f t="shared" si="132"/>
        <v>2043.7956204379564</v>
      </c>
      <c r="M894" s="76">
        <f>$C894/M893</f>
        <v>115.28925619834712</v>
      </c>
      <c r="N894" s="5">
        <v>14000</v>
      </c>
      <c r="O894" s="6">
        <v>6.05</v>
      </c>
      <c r="P894" s="194">
        <f t="shared" si="133"/>
        <v>2314.0495867768595</v>
      </c>
      <c r="Q894" s="76">
        <f>$C894/Q893</f>
        <v>138.69384204312433</v>
      </c>
      <c r="R894" s="57">
        <v>14000</v>
      </c>
      <c r="S894" s="6">
        <v>5.25</v>
      </c>
      <c r="T894" s="201">
        <f t="shared" si="134"/>
        <v>2666.6666666666665</v>
      </c>
      <c r="U894" s="76">
        <f>$C894/U893</f>
        <v>174.02151878995792</v>
      </c>
      <c r="V894" s="5">
        <v>14000</v>
      </c>
      <c r="W894" s="6">
        <v>4.75</v>
      </c>
      <c r="X894" s="201">
        <f t="shared" si="135"/>
        <v>2947.3684210526317</v>
      </c>
      <c r="Y894" s="76">
        <f>$C894/Y893</f>
        <v>209.61682945154018</v>
      </c>
      <c r="Z894" s="5">
        <v>14000</v>
      </c>
      <c r="AA894" s="6">
        <v>4.2</v>
      </c>
      <c r="AB894" s="201">
        <f t="shared" si="136"/>
        <v>3333.333333333333</v>
      </c>
      <c r="AC894" s="76">
        <f>$C894/AC893</f>
        <v>267.33740567732661</v>
      </c>
      <c r="AL894" s="23"/>
    </row>
    <row r="895" spans="1:38" x14ac:dyDescent="0.25">
      <c r="A895" s="186"/>
      <c r="B895" s="252"/>
      <c r="C895" s="13"/>
      <c r="D895" s="39">
        <f>IF(AND(D894&lt;F$5,C894&lt;F896),C894/F896*100,IF(AND(D894&lt;J$5,C894&lt;J896),C894/(F896-((D894-F$5)/(J$5-F$5))*(F896-J896))*100,IF(AND(D894&lt;N$5,C894&lt;N896),C894/(J896-((D894-J$5)/(N$5-J$5))*(J896-N896))*100,IF(AND(D894&lt;R$5,C894&lt;R896),C894/(N896-((D894-N$5)/(R$5-N$5))*(N896-R896))*100,IF(AND(D894&lt;V$5,C898&lt;V896),C894/(R896-((D894-R$5)/(V$5-R$5))*(R896-V896))*100,100)))))</f>
        <v>12.853781716898849</v>
      </c>
      <c r="E895" s="28" t="s">
        <v>23</v>
      </c>
      <c r="F895" s="40">
        <v>11200</v>
      </c>
      <c r="G895" s="92">
        <v>8.1</v>
      </c>
      <c r="H895" s="194">
        <f t="shared" si="137"/>
        <v>1382.7160493827162</v>
      </c>
      <c r="I895" s="189">
        <f>IF($C894&gt;F894,3,IF($C894&gt;F895,2,IF($C894&gt;F896,1,0)))</f>
        <v>0</v>
      </c>
      <c r="J895" s="40">
        <v>11200</v>
      </c>
      <c r="K895" s="41">
        <v>7.35</v>
      </c>
      <c r="L895" s="194">
        <f t="shared" si="132"/>
        <v>1523.8095238095239</v>
      </c>
      <c r="M895" s="189">
        <f>IF($C894&gt;J894,3,IF($C894&gt;J895,2,IF($C894&gt;J896,1,0)))</f>
        <v>0</v>
      </c>
      <c r="N895" s="40">
        <v>11200</v>
      </c>
      <c r="O895" s="41">
        <v>6.6</v>
      </c>
      <c r="P895" s="194">
        <f t="shared" si="133"/>
        <v>1696.969696969697</v>
      </c>
      <c r="Q895" s="189">
        <f>IF($C894&gt;N894,3,IF($C894&gt;N895,2,IF($C894&gt;N896,1,0)))</f>
        <v>0</v>
      </c>
      <c r="R895" s="55">
        <v>11200</v>
      </c>
      <c r="S895" s="41">
        <v>5.8</v>
      </c>
      <c r="T895" s="201">
        <f t="shared" si="134"/>
        <v>1931.0344827586207</v>
      </c>
      <c r="U895" s="189">
        <f>IF($C894&gt;R894,3,IF($C894&gt;R895,2,IF($C894&gt;R896,1,0)))</f>
        <v>0</v>
      </c>
      <c r="V895" s="40">
        <v>11200</v>
      </c>
      <c r="W895" s="41">
        <v>5.0999999999999996</v>
      </c>
      <c r="X895" s="201">
        <f t="shared" si="135"/>
        <v>2196.0784313725489</v>
      </c>
      <c r="Y895" s="189">
        <f>IF($C894&gt;V894,3,IF($C894&gt;V895,2,IF($C894&gt;V896,1,0)))</f>
        <v>0</v>
      </c>
      <c r="Z895" s="40">
        <v>11200</v>
      </c>
      <c r="AA895" s="41">
        <v>4.4000000000000004</v>
      </c>
      <c r="AB895" s="201">
        <f t="shared" si="136"/>
        <v>2545.454545454545</v>
      </c>
      <c r="AC895" s="189">
        <f>IF($C894&gt;Z894,3,IF($C894&gt;Z895,2,IF($C894&gt;Z896,1,0)))</f>
        <v>0</v>
      </c>
      <c r="AL895" s="23"/>
    </row>
    <row r="896" spans="1:38" ht="15.75" thickBot="1" x14ac:dyDescent="0.3">
      <c r="A896" s="186"/>
      <c r="B896" s="253"/>
      <c r="C896" s="14"/>
      <c r="D896" s="33">
        <f>C894/D893</f>
        <v>72.313994994982849</v>
      </c>
      <c r="E896" s="29" t="s">
        <v>7</v>
      </c>
      <c r="F896" s="7">
        <v>7300</v>
      </c>
      <c r="G896" s="93">
        <v>14</v>
      </c>
      <c r="H896" s="197">
        <f t="shared" si="137"/>
        <v>521.42857142857144</v>
      </c>
      <c r="I896" s="191">
        <f>IF(I895=1,($C894-F896)/(F895-F896),IF(I895=2,($C894-F895)/(F894-F895),IF(I895=3,($C894-F894)/(F893-F894),0)))</f>
        <v>0</v>
      </c>
      <c r="J896" s="7">
        <v>6700</v>
      </c>
      <c r="K896" s="8">
        <v>8</v>
      </c>
      <c r="L896" s="197">
        <f t="shared" si="132"/>
        <v>837.5</v>
      </c>
      <c r="M896" s="191">
        <f>IF(M895=1,($C894-J896)/(J895-J896),IF(M895=2,($C894-J895)/(J894-J895),IF(M895=3,($C894-J894)/(J893-J894),0)))</f>
        <v>0</v>
      </c>
      <c r="N896" s="7">
        <v>6400</v>
      </c>
      <c r="O896" s="8">
        <v>6.65</v>
      </c>
      <c r="P896" s="197">
        <f t="shared" si="133"/>
        <v>962.40601503759399</v>
      </c>
      <c r="Q896" s="191">
        <f>IF(Q895=1,($C894-N896)/(N895-N896),IF(Q895=2,($C894-N895)/(N894-N895),IF(Q895=3,($C894-N894)/(N893-N894),0)))</f>
        <v>0</v>
      </c>
      <c r="R896" s="58">
        <v>6000</v>
      </c>
      <c r="S896" s="8">
        <v>5.3</v>
      </c>
      <c r="T896" s="206">
        <f t="shared" si="134"/>
        <v>1132.0754716981132</v>
      </c>
      <c r="U896" s="191">
        <f>IF(U895=1,($C894-R896)/(R895-R896),IF(U895=2,($C894-R895)/(R894-R895),IF(U895=3,($C894-R894)/(R893-R894),0)))</f>
        <v>0</v>
      </c>
      <c r="V896" s="7">
        <v>5600</v>
      </c>
      <c r="W896" s="8">
        <v>4.4000000000000004</v>
      </c>
      <c r="X896" s="206">
        <f t="shared" si="135"/>
        <v>1272.7272727272725</v>
      </c>
      <c r="Y896" s="191">
        <f>IF(Y895=1,($C894-V896)/(V895-V896),IF(Y895=2,($C894-V895)/(V894-V895),IF(Y895=3,($C894-V894)/(V893-V894),0)))</f>
        <v>0</v>
      </c>
      <c r="Z896" s="7">
        <v>5100</v>
      </c>
      <c r="AA896" s="8">
        <v>3.45</v>
      </c>
      <c r="AB896" s="206">
        <f t="shared" si="136"/>
        <v>1478.2608695652173</v>
      </c>
      <c r="AC896" s="191">
        <f>IF(AC895=1,($C894-Z896)/(Z895-Z896),IF(AC895=2,($C894-Z895)/(Z894-Z895),IF(AC895=3,($C894-Z894)/(Z893-Z894),0)))</f>
        <v>0</v>
      </c>
      <c r="AL896" s="23"/>
    </row>
  </sheetData>
  <mergeCells count="390">
    <mergeCell ref="Z5:AB5"/>
    <mergeCell ref="A6:B7"/>
    <mergeCell ref="C6:C7"/>
    <mergeCell ref="E6:E7"/>
    <mergeCell ref="F6:F7"/>
    <mergeCell ref="G6:G7"/>
    <mergeCell ref="H6:H7"/>
    <mergeCell ref="J6:J7"/>
    <mergeCell ref="K6:K7"/>
    <mergeCell ref="L6:L7"/>
    <mergeCell ref="A5:B5"/>
    <mergeCell ref="F5:H5"/>
    <mergeCell ref="J5:L5"/>
    <mergeCell ref="N5:P5"/>
    <mergeCell ref="R5:T5"/>
    <mergeCell ref="V5:X5"/>
    <mergeCell ref="V6:V7"/>
    <mergeCell ref="W6:W7"/>
    <mergeCell ref="X6:X7"/>
    <mergeCell ref="Z6:Z7"/>
    <mergeCell ref="AA6:AA7"/>
    <mergeCell ref="AB6:AB7"/>
    <mergeCell ref="N6:N7"/>
    <mergeCell ref="O6:O7"/>
    <mergeCell ref="P6:P7"/>
    <mergeCell ref="R6:R7"/>
    <mergeCell ref="S6:S7"/>
    <mergeCell ref="T6:T7"/>
    <mergeCell ref="B116:B119"/>
    <mergeCell ref="B120:B123"/>
    <mergeCell ref="B124:B127"/>
    <mergeCell ref="B128:B131"/>
    <mergeCell ref="A76:A107"/>
    <mergeCell ref="B76:B79"/>
    <mergeCell ref="B80:B83"/>
    <mergeCell ref="B84:B87"/>
    <mergeCell ref="B88:B91"/>
    <mergeCell ref="B92:B95"/>
    <mergeCell ref="B96:B99"/>
    <mergeCell ref="B100:B103"/>
    <mergeCell ref="B104:B107"/>
    <mergeCell ref="B12:B15"/>
    <mergeCell ref="B16:B19"/>
    <mergeCell ref="B20:B23"/>
    <mergeCell ref="B24:B27"/>
    <mergeCell ref="B8:B11"/>
    <mergeCell ref="S155:S156"/>
    <mergeCell ref="B148:B151"/>
    <mergeCell ref="B44:B47"/>
    <mergeCell ref="B48:B51"/>
    <mergeCell ref="B52:B55"/>
    <mergeCell ref="B56:B59"/>
    <mergeCell ref="B28:B31"/>
    <mergeCell ref="B32:B35"/>
    <mergeCell ref="B36:B39"/>
    <mergeCell ref="B40:B43"/>
    <mergeCell ref="B132:B135"/>
    <mergeCell ref="B136:B139"/>
    <mergeCell ref="B140:B143"/>
    <mergeCell ref="B144:B147"/>
    <mergeCell ref="B60:B63"/>
    <mergeCell ref="B64:B67"/>
    <mergeCell ref="B68:B71"/>
    <mergeCell ref="B72:B75"/>
    <mergeCell ref="B108:B111"/>
    <mergeCell ref="B112:B115"/>
    <mergeCell ref="W155:W156"/>
    <mergeCell ref="Z154:AB154"/>
    <mergeCell ref="A155:B156"/>
    <mergeCell ref="C155:C156"/>
    <mergeCell ref="E155:E156"/>
    <mergeCell ref="F155:F156"/>
    <mergeCell ref="G155:G156"/>
    <mergeCell ref="H155:H156"/>
    <mergeCell ref="J155:J156"/>
    <mergeCell ref="K155:K156"/>
    <mergeCell ref="L155:L156"/>
    <mergeCell ref="A154:B154"/>
    <mergeCell ref="F154:H154"/>
    <mergeCell ref="J154:L154"/>
    <mergeCell ref="N154:P154"/>
    <mergeCell ref="R154:T154"/>
    <mergeCell ref="V154:X154"/>
    <mergeCell ref="Z155:Z156"/>
    <mergeCell ref="AA155:AA156"/>
    <mergeCell ref="AB155:AB156"/>
    <mergeCell ref="N155:N156"/>
    <mergeCell ref="O155:O156"/>
    <mergeCell ref="P155:P156"/>
    <mergeCell ref="R155:R156"/>
    <mergeCell ref="X155:X156"/>
    <mergeCell ref="A225:A256"/>
    <mergeCell ref="B225:B228"/>
    <mergeCell ref="B229:B232"/>
    <mergeCell ref="B233:B236"/>
    <mergeCell ref="B237:B240"/>
    <mergeCell ref="B181:B184"/>
    <mergeCell ref="B185:B188"/>
    <mergeCell ref="B189:B192"/>
    <mergeCell ref="B193:B196"/>
    <mergeCell ref="B197:B200"/>
    <mergeCell ref="B201:B204"/>
    <mergeCell ref="B241:B244"/>
    <mergeCell ref="B245:B248"/>
    <mergeCell ref="B249:B252"/>
    <mergeCell ref="B253:B256"/>
    <mergeCell ref="T155:T156"/>
    <mergeCell ref="B157:B160"/>
    <mergeCell ref="B161:B164"/>
    <mergeCell ref="B165:B168"/>
    <mergeCell ref="B169:B172"/>
    <mergeCell ref="B173:B176"/>
    <mergeCell ref="B177:B180"/>
    <mergeCell ref="V155:V156"/>
    <mergeCell ref="B257:B260"/>
    <mergeCell ref="B261:B264"/>
    <mergeCell ref="B205:B208"/>
    <mergeCell ref="B209:B212"/>
    <mergeCell ref="B213:B216"/>
    <mergeCell ref="B217:B220"/>
    <mergeCell ref="B221:B224"/>
    <mergeCell ref="B289:B292"/>
    <mergeCell ref="B293:B296"/>
    <mergeCell ref="B297:B300"/>
    <mergeCell ref="A303:B303"/>
    <mergeCell ref="F303:H303"/>
    <mergeCell ref="J303:L303"/>
    <mergeCell ref="B265:B268"/>
    <mergeCell ref="B269:B272"/>
    <mergeCell ref="B273:B276"/>
    <mergeCell ref="B277:B280"/>
    <mergeCell ref="B281:B284"/>
    <mergeCell ref="B285:B288"/>
    <mergeCell ref="N303:P303"/>
    <mergeCell ref="R303:T303"/>
    <mergeCell ref="V303:X303"/>
    <mergeCell ref="Z303:AB303"/>
    <mergeCell ref="A304:B305"/>
    <mergeCell ref="C304:C305"/>
    <mergeCell ref="E304:E305"/>
    <mergeCell ref="F304:F305"/>
    <mergeCell ref="G304:G305"/>
    <mergeCell ref="H304:H305"/>
    <mergeCell ref="Z304:Z305"/>
    <mergeCell ref="AA304:AA305"/>
    <mergeCell ref="AB304:AB305"/>
    <mergeCell ref="B306:B309"/>
    <mergeCell ref="B310:B313"/>
    <mergeCell ref="B314:B317"/>
    <mergeCell ref="R304:R305"/>
    <mergeCell ref="S304:S305"/>
    <mergeCell ref="T304:T305"/>
    <mergeCell ref="V304:V305"/>
    <mergeCell ref="W304:W305"/>
    <mergeCell ref="X304:X305"/>
    <mergeCell ref="J304:J305"/>
    <mergeCell ref="K304:K305"/>
    <mergeCell ref="L304:L305"/>
    <mergeCell ref="N304:N305"/>
    <mergeCell ref="O304:O305"/>
    <mergeCell ref="P304:P305"/>
    <mergeCell ref="B342:B345"/>
    <mergeCell ref="B346:B349"/>
    <mergeCell ref="B350:B353"/>
    <mergeCell ref="B354:B357"/>
    <mergeCell ref="B358:B361"/>
    <mergeCell ref="B362:B365"/>
    <mergeCell ref="B318:B321"/>
    <mergeCell ref="B322:B325"/>
    <mergeCell ref="B326:B329"/>
    <mergeCell ref="B330:B333"/>
    <mergeCell ref="B334:B337"/>
    <mergeCell ref="B338:B341"/>
    <mergeCell ref="B366:B369"/>
    <mergeCell ref="B370:B373"/>
    <mergeCell ref="A374:A405"/>
    <mergeCell ref="B374:B377"/>
    <mergeCell ref="B378:B381"/>
    <mergeCell ref="B382:B385"/>
    <mergeCell ref="B386:B389"/>
    <mergeCell ref="B390:B393"/>
    <mergeCell ref="B394:B397"/>
    <mergeCell ref="B398:B401"/>
    <mergeCell ref="S453:S454"/>
    <mergeCell ref="B426:B429"/>
    <mergeCell ref="B430:B433"/>
    <mergeCell ref="B434:B437"/>
    <mergeCell ref="B438:B441"/>
    <mergeCell ref="B442:B445"/>
    <mergeCell ref="B446:B449"/>
    <mergeCell ref="B402:B405"/>
    <mergeCell ref="B406:B409"/>
    <mergeCell ref="B410:B413"/>
    <mergeCell ref="B414:B417"/>
    <mergeCell ref="B418:B421"/>
    <mergeCell ref="B422:B425"/>
    <mergeCell ref="W453:W454"/>
    <mergeCell ref="Z452:AB452"/>
    <mergeCell ref="A453:B454"/>
    <mergeCell ref="C453:C454"/>
    <mergeCell ref="E453:E454"/>
    <mergeCell ref="F453:F454"/>
    <mergeCell ref="G453:G454"/>
    <mergeCell ref="H453:H454"/>
    <mergeCell ref="J453:J454"/>
    <mergeCell ref="K453:K454"/>
    <mergeCell ref="L453:L454"/>
    <mergeCell ref="A452:B452"/>
    <mergeCell ref="F452:H452"/>
    <mergeCell ref="J452:L452"/>
    <mergeCell ref="N452:P452"/>
    <mergeCell ref="R452:T452"/>
    <mergeCell ref="V452:X452"/>
    <mergeCell ref="Z453:Z454"/>
    <mergeCell ref="AA453:AA454"/>
    <mergeCell ref="AB453:AB454"/>
    <mergeCell ref="N453:N454"/>
    <mergeCell ref="O453:O454"/>
    <mergeCell ref="P453:P454"/>
    <mergeCell ref="R453:R454"/>
    <mergeCell ref="X453:X454"/>
    <mergeCell ref="A523:A554"/>
    <mergeCell ref="B523:B526"/>
    <mergeCell ref="B527:B530"/>
    <mergeCell ref="B531:B534"/>
    <mergeCell ref="B535:B538"/>
    <mergeCell ref="B479:B482"/>
    <mergeCell ref="B483:B486"/>
    <mergeCell ref="B487:B490"/>
    <mergeCell ref="B491:B494"/>
    <mergeCell ref="B495:B498"/>
    <mergeCell ref="B499:B502"/>
    <mergeCell ref="B539:B542"/>
    <mergeCell ref="B543:B546"/>
    <mergeCell ref="B547:B550"/>
    <mergeCell ref="B551:B554"/>
    <mergeCell ref="T453:T454"/>
    <mergeCell ref="B455:B458"/>
    <mergeCell ref="B459:B462"/>
    <mergeCell ref="B463:B466"/>
    <mergeCell ref="B467:B470"/>
    <mergeCell ref="B471:B474"/>
    <mergeCell ref="B475:B478"/>
    <mergeCell ref="V453:V454"/>
    <mergeCell ref="B555:B558"/>
    <mergeCell ref="B559:B562"/>
    <mergeCell ref="B503:B506"/>
    <mergeCell ref="B507:B510"/>
    <mergeCell ref="B511:B514"/>
    <mergeCell ref="B515:B518"/>
    <mergeCell ref="B519:B522"/>
    <mergeCell ref="B587:B590"/>
    <mergeCell ref="B591:B594"/>
    <mergeCell ref="B595:B598"/>
    <mergeCell ref="A601:B601"/>
    <mergeCell ref="F601:H601"/>
    <mergeCell ref="J601:L601"/>
    <mergeCell ref="B563:B566"/>
    <mergeCell ref="B567:B570"/>
    <mergeCell ref="B571:B574"/>
    <mergeCell ref="B575:B578"/>
    <mergeCell ref="B579:B582"/>
    <mergeCell ref="B583:B586"/>
    <mergeCell ref="N601:P601"/>
    <mergeCell ref="R601:T601"/>
    <mergeCell ref="V601:X601"/>
    <mergeCell ref="Z601:AB601"/>
    <mergeCell ref="A602:B603"/>
    <mergeCell ref="C602:C603"/>
    <mergeCell ref="E602:E603"/>
    <mergeCell ref="F602:F603"/>
    <mergeCell ref="G602:G603"/>
    <mergeCell ref="H602:H603"/>
    <mergeCell ref="Z602:Z603"/>
    <mergeCell ref="AA602:AA603"/>
    <mergeCell ref="AB602:AB603"/>
    <mergeCell ref="B604:B607"/>
    <mergeCell ref="B608:B611"/>
    <mergeCell ref="B612:B615"/>
    <mergeCell ref="R602:R603"/>
    <mergeCell ref="S602:S603"/>
    <mergeCell ref="T602:T603"/>
    <mergeCell ref="V602:V603"/>
    <mergeCell ref="W602:W603"/>
    <mergeCell ref="X602:X603"/>
    <mergeCell ref="J602:J603"/>
    <mergeCell ref="K602:K603"/>
    <mergeCell ref="L602:L603"/>
    <mergeCell ref="N602:N603"/>
    <mergeCell ref="O602:O603"/>
    <mergeCell ref="P602:P603"/>
    <mergeCell ref="B640:B643"/>
    <mergeCell ref="B644:B647"/>
    <mergeCell ref="B648:B651"/>
    <mergeCell ref="B652:B655"/>
    <mergeCell ref="B656:B659"/>
    <mergeCell ref="B660:B663"/>
    <mergeCell ref="B616:B619"/>
    <mergeCell ref="B620:B623"/>
    <mergeCell ref="B624:B627"/>
    <mergeCell ref="B628:B631"/>
    <mergeCell ref="B632:B635"/>
    <mergeCell ref="B636:B639"/>
    <mergeCell ref="B700:B703"/>
    <mergeCell ref="B704:B707"/>
    <mergeCell ref="B708:B711"/>
    <mergeCell ref="B712:B715"/>
    <mergeCell ref="B716:B719"/>
    <mergeCell ref="B720:B723"/>
    <mergeCell ref="B664:B667"/>
    <mergeCell ref="B668:B671"/>
    <mergeCell ref="A672:A703"/>
    <mergeCell ref="B672:B675"/>
    <mergeCell ref="B676:B679"/>
    <mergeCell ref="B680:B683"/>
    <mergeCell ref="B684:B687"/>
    <mergeCell ref="B688:B691"/>
    <mergeCell ref="B692:B695"/>
    <mergeCell ref="B696:B699"/>
    <mergeCell ref="Z751:Z752"/>
    <mergeCell ref="AA751:AA752"/>
    <mergeCell ref="AB751:AB752"/>
    <mergeCell ref="N751:N752"/>
    <mergeCell ref="O751:O752"/>
    <mergeCell ref="P751:P752"/>
    <mergeCell ref="R751:R752"/>
    <mergeCell ref="S751:S752"/>
    <mergeCell ref="B724:B727"/>
    <mergeCell ref="B728:B731"/>
    <mergeCell ref="B732:B735"/>
    <mergeCell ref="B736:B739"/>
    <mergeCell ref="B740:B743"/>
    <mergeCell ref="B744:B747"/>
    <mergeCell ref="B753:B756"/>
    <mergeCell ref="B757:B760"/>
    <mergeCell ref="B761:B764"/>
    <mergeCell ref="B765:B768"/>
    <mergeCell ref="B769:B772"/>
    <mergeCell ref="B773:B776"/>
    <mergeCell ref="V751:V752"/>
    <mergeCell ref="W751:W752"/>
    <mergeCell ref="Z750:AB750"/>
    <mergeCell ref="A751:B752"/>
    <mergeCell ref="C751:C752"/>
    <mergeCell ref="E751:E752"/>
    <mergeCell ref="F751:F752"/>
    <mergeCell ref="G751:G752"/>
    <mergeCell ref="H751:H752"/>
    <mergeCell ref="J751:J752"/>
    <mergeCell ref="K751:K752"/>
    <mergeCell ref="L751:L752"/>
    <mergeCell ref="A750:B750"/>
    <mergeCell ref="F750:H750"/>
    <mergeCell ref="J750:L750"/>
    <mergeCell ref="N750:P750"/>
    <mergeCell ref="R750:T750"/>
    <mergeCell ref="V750:X750"/>
    <mergeCell ref="B801:B804"/>
    <mergeCell ref="B805:B808"/>
    <mergeCell ref="B809:B812"/>
    <mergeCell ref="B813:B816"/>
    <mergeCell ref="B817:B820"/>
    <mergeCell ref="B885:B888"/>
    <mergeCell ref="B889:B892"/>
    <mergeCell ref="X751:X752"/>
    <mergeCell ref="A821:A852"/>
    <mergeCell ref="B821:B824"/>
    <mergeCell ref="B825:B828"/>
    <mergeCell ref="B829:B832"/>
    <mergeCell ref="B833:B836"/>
    <mergeCell ref="B777:B780"/>
    <mergeCell ref="B781:B784"/>
    <mergeCell ref="B785:B788"/>
    <mergeCell ref="B789:B792"/>
    <mergeCell ref="B793:B796"/>
    <mergeCell ref="B797:B800"/>
    <mergeCell ref="B837:B840"/>
    <mergeCell ref="B841:B844"/>
    <mergeCell ref="B845:B848"/>
    <mergeCell ref="B849:B852"/>
    <mergeCell ref="T751:T752"/>
    <mergeCell ref="B893:B896"/>
    <mergeCell ref="B861:B864"/>
    <mergeCell ref="B865:B868"/>
    <mergeCell ref="B869:B872"/>
    <mergeCell ref="B873:B876"/>
    <mergeCell ref="B877:B880"/>
    <mergeCell ref="B881:B884"/>
    <mergeCell ref="B853:B856"/>
    <mergeCell ref="B857:B86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6"/>
  <sheetViews>
    <sheetView workbookViewId="0">
      <selection activeCell="N24" sqref="N24"/>
    </sheetView>
  </sheetViews>
  <sheetFormatPr defaultRowHeight="15" x14ac:dyDescent="0.25"/>
  <cols>
    <col min="3" max="3" width="9.5703125" bestFit="1" customWidth="1"/>
    <col min="4" max="13" width="7" bestFit="1" customWidth="1"/>
    <col min="17" max="24" width="7" bestFit="1" customWidth="1"/>
    <col min="25" max="27" width="6" bestFit="1" customWidth="1"/>
  </cols>
  <sheetData>
    <row r="2" spans="1:27" ht="15.75" thickBot="1" x14ac:dyDescent="0.3">
      <c r="A2" s="21" t="s">
        <v>87</v>
      </c>
      <c r="B2" s="21"/>
      <c r="C2" s="21">
        <v>21</v>
      </c>
      <c r="O2" s="21" t="s">
        <v>101</v>
      </c>
      <c r="P2" s="21"/>
      <c r="Q2" s="21"/>
    </row>
    <row r="3" spans="1:27" x14ac:dyDescent="0.25">
      <c r="A3" s="273" t="s">
        <v>92</v>
      </c>
      <c r="B3" s="274"/>
      <c r="C3" s="224">
        <v>0</v>
      </c>
      <c r="D3" s="224">
        <v>1</v>
      </c>
      <c r="E3" s="224">
        <v>2</v>
      </c>
      <c r="F3" s="224">
        <v>3</v>
      </c>
      <c r="G3" s="224">
        <v>4</v>
      </c>
      <c r="H3" s="224">
        <v>5</v>
      </c>
      <c r="I3" s="224">
        <v>6</v>
      </c>
      <c r="J3" s="224">
        <v>7</v>
      </c>
      <c r="K3" s="224">
        <v>8</v>
      </c>
      <c r="L3" s="224">
        <v>9</v>
      </c>
      <c r="M3" s="225">
        <v>10</v>
      </c>
      <c r="O3" s="273" t="s">
        <v>92</v>
      </c>
      <c r="P3" s="274"/>
      <c r="Q3" s="224">
        <v>0</v>
      </c>
      <c r="R3" s="224">
        <v>1</v>
      </c>
      <c r="S3" s="224">
        <v>2</v>
      </c>
      <c r="T3" s="224">
        <v>3</v>
      </c>
      <c r="U3" s="224">
        <v>4</v>
      </c>
      <c r="V3" s="224">
        <v>5</v>
      </c>
      <c r="W3" s="224">
        <v>6</v>
      </c>
      <c r="X3" s="224">
        <v>7</v>
      </c>
      <c r="Y3" s="224">
        <v>8</v>
      </c>
      <c r="Z3" s="224">
        <v>9</v>
      </c>
      <c r="AA3" s="225">
        <v>10</v>
      </c>
    </row>
    <row r="4" spans="1:27" x14ac:dyDescent="0.25">
      <c r="A4" s="271" t="s">
        <v>88</v>
      </c>
      <c r="B4" s="272"/>
      <c r="C4" s="222">
        <v>51872</v>
      </c>
      <c r="D4" s="222">
        <v>46922</v>
      </c>
      <c r="E4" s="222">
        <v>42134</v>
      </c>
      <c r="F4" s="222">
        <v>37487</v>
      </c>
      <c r="G4" s="222">
        <v>33235</v>
      </c>
      <c r="H4" s="222">
        <v>29351</v>
      </c>
      <c r="I4" s="222">
        <v>25809</v>
      </c>
      <c r="J4" s="222">
        <v>22463</v>
      </c>
      <c r="K4" s="222">
        <v>20029</v>
      </c>
      <c r="L4" s="222">
        <v>17959</v>
      </c>
      <c r="M4" s="223">
        <v>16183</v>
      </c>
      <c r="O4" s="271" t="s">
        <v>88</v>
      </c>
      <c r="P4" s="272"/>
      <c r="Q4" s="222">
        <v>50728</v>
      </c>
      <c r="R4" s="222">
        <v>45810</v>
      </c>
      <c r="S4" s="222">
        <v>41064</v>
      </c>
      <c r="T4" s="222">
        <v>36486</v>
      </c>
      <c r="U4" s="222">
        <v>32311</v>
      </c>
      <c r="V4" s="222">
        <v>28488</v>
      </c>
      <c r="W4" s="222">
        <v>24976</v>
      </c>
      <c r="X4" s="222">
        <v>21675</v>
      </c>
      <c r="Y4" s="222">
        <v>19363</v>
      </c>
      <c r="Z4" s="222">
        <v>17390</v>
      </c>
      <c r="AA4" s="223">
        <v>15687</v>
      </c>
    </row>
    <row r="5" spans="1:27" x14ac:dyDescent="0.25">
      <c r="A5" s="271" t="s">
        <v>89</v>
      </c>
      <c r="B5" s="272"/>
      <c r="C5" s="222">
        <v>154949</v>
      </c>
      <c r="D5" s="222">
        <v>147570</v>
      </c>
      <c r="E5" s="222">
        <v>140192</v>
      </c>
      <c r="F5" s="222">
        <v>132813</v>
      </c>
      <c r="G5" s="222">
        <v>125435</v>
      </c>
      <c r="H5" s="222">
        <v>118056</v>
      </c>
      <c r="I5" s="222">
        <v>110678</v>
      </c>
      <c r="J5" s="222">
        <v>103299</v>
      </c>
      <c r="K5" s="222">
        <v>95921</v>
      </c>
      <c r="L5" s="222">
        <v>88542</v>
      </c>
      <c r="M5" s="223">
        <v>81164</v>
      </c>
      <c r="O5" s="271" t="s">
        <v>89</v>
      </c>
      <c r="P5" s="272"/>
      <c r="Q5" s="222">
        <v>153104</v>
      </c>
      <c r="R5" s="222">
        <v>145726</v>
      </c>
      <c r="S5" s="222">
        <v>128347</v>
      </c>
      <c r="T5" s="222">
        <v>130969</v>
      </c>
      <c r="U5" s="222">
        <v>123590</v>
      </c>
      <c r="V5" s="222">
        <v>116212</v>
      </c>
      <c r="W5" s="222">
        <v>108833</v>
      </c>
      <c r="X5" s="222">
        <v>101455</v>
      </c>
      <c r="Y5" s="222">
        <v>94076</v>
      </c>
      <c r="Z5" s="222">
        <v>86698</v>
      </c>
      <c r="AA5" s="223">
        <v>79319</v>
      </c>
    </row>
    <row r="6" spans="1:27" x14ac:dyDescent="0.25">
      <c r="A6" s="271" t="s">
        <v>4</v>
      </c>
      <c r="B6" s="272"/>
      <c r="C6" s="133">
        <f>C5/C4</f>
        <v>2.9871414250462678</v>
      </c>
      <c r="D6" s="133">
        <f t="shared" ref="D6:M6" si="0">D5/D4</f>
        <v>3.1450066067090066</v>
      </c>
      <c r="E6" s="133">
        <f t="shared" si="0"/>
        <v>3.32728912517207</v>
      </c>
      <c r="F6" s="133">
        <f t="shared" si="0"/>
        <v>3.5429082081788352</v>
      </c>
      <c r="G6" s="133">
        <f t="shared" si="0"/>
        <v>3.7741838423348879</v>
      </c>
      <c r="H6" s="133">
        <f t="shared" si="0"/>
        <v>4.0222138939048078</v>
      </c>
      <c r="I6" s="133">
        <f t="shared" si="0"/>
        <v>4.2883490255337282</v>
      </c>
      <c r="J6" s="133">
        <f t="shared" si="0"/>
        <v>4.5986288563415396</v>
      </c>
      <c r="K6" s="133">
        <f t="shared" si="0"/>
        <v>4.7891057965949377</v>
      </c>
      <c r="L6" s="133">
        <f t="shared" si="0"/>
        <v>4.9302299682610391</v>
      </c>
      <c r="M6" s="169">
        <f t="shared" si="0"/>
        <v>5.0153865167150711</v>
      </c>
      <c r="O6" s="271" t="s">
        <v>4</v>
      </c>
      <c r="P6" s="272"/>
      <c r="Q6" s="133">
        <f>Q5/Q4</f>
        <v>3.0181359407033592</v>
      </c>
      <c r="R6" s="133">
        <f t="shared" ref="R6" si="1">R5/R4</f>
        <v>3.1810958306046713</v>
      </c>
      <c r="S6" s="133">
        <f t="shared" ref="S6" si="2">S5/S4</f>
        <v>3.1255357490746154</v>
      </c>
      <c r="T6" s="133">
        <f t="shared" ref="T6" si="3">T5/T4</f>
        <v>3.5895686016554293</v>
      </c>
      <c r="U6" s="133">
        <f t="shared" ref="U6" si="4">U5/U4</f>
        <v>3.8250131534152456</v>
      </c>
      <c r="V6" s="133">
        <f t="shared" ref="V6" si="5">V5/V4</f>
        <v>4.0793316484133673</v>
      </c>
      <c r="W6" s="133">
        <f t="shared" ref="W6" si="6">W5/W4</f>
        <v>4.3575032030749519</v>
      </c>
      <c r="X6" s="133">
        <f t="shared" ref="X6" si="7">X5/X4</f>
        <v>4.6807381776239909</v>
      </c>
      <c r="Y6" s="133">
        <f t="shared" ref="Y6" si="8">Y5/Y4</f>
        <v>4.8585446470071787</v>
      </c>
      <c r="Z6" s="133">
        <f t="shared" ref="Z6" si="9">Z5/Z4</f>
        <v>4.9855089131684878</v>
      </c>
      <c r="AA6" s="169">
        <f t="shared" ref="AA6" si="10">AA5/AA4</f>
        <v>5.0563523937017916</v>
      </c>
    </row>
    <row r="7" spans="1:27" x14ac:dyDescent="0.25">
      <c r="A7" s="271" t="s">
        <v>90</v>
      </c>
      <c r="B7" s="272"/>
      <c r="C7" s="222"/>
      <c r="D7" s="133">
        <f>D4/$C4*100</f>
        <v>90.457279457125225</v>
      </c>
      <c r="E7" s="133">
        <f t="shared" ref="E7:M7" si="11">E4/$C4*100</f>
        <v>81.226866132017278</v>
      </c>
      <c r="F7" s="133">
        <f t="shared" si="11"/>
        <v>72.268275755706355</v>
      </c>
      <c r="G7" s="133">
        <f t="shared" si="11"/>
        <v>64.071175200493528</v>
      </c>
      <c r="H7" s="133">
        <f t="shared" si="11"/>
        <v>56.583513263417643</v>
      </c>
      <c r="I7" s="133">
        <f t="shared" si="11"/>
        <v>49.755166563849471</v>
      </c>
      <c r="J7" s="133">
        <f t="shared" si="11"/>
        <v>43.304673041332507</v>
      </c>
      <c r="K7" s="133">
        <f t="shared" si="11"/>
        <v>38.612353485502773</v>
      </c>
      <c r="L7" s="133">
        <f t="shared" si="11"/>
        <v>34.621761258482422</v>
      </c>
      <c r="M7" s="169">
        <f t="shared" si="11"/>
        <v>31.197948797038865</v>
      </c>
      <c r="O7" s="271" t="s">
        <v>90</v>
      </c>
      <c r="P7" s="272"/>
      <c r="Q7" s="222"/>
      <c r="R7" s="133">
        <f>R4/$C4*100</f>
        <v>88.313541024059234</v>
      </c>
      <c r="S7" s="133">
        <f t="shared" ref="S7:AA7" si="12">S4/$C4*100</f>
        <v>79.164096236890813</v>
      </c>
      <c r="T7" s="133">
        <f t="shared" si="12"/>
        <v>70.338525601480569</v>
      </c>
      <c r="U7" s="133">
        <f t="shared" si="12"/>
        <v>62.289867365823568</v>
      </c>
      <c r="V7" s="133">
        <f t="shared" si="12"/>
        <v>54.919802590993214</v>
      </c>
      <c r="W7" s="133">
        <f t="shared" si="12"/>
        <v>48.149290561381861</v>
      </c>
      <c r="X7" s="133">
        <f t="shared" si="12"/>
        <v>41.785549043800124</v>
      </c>
      <c r="Y7" s="133">
        <f t="shared" si="12"/>
        <v>37.328423812461445</v>
      </c>
      <c r="Z7" s="133">
        <f t="shared" si="12"/>
        <v>33.52483035163479</v>
      </c>
      <c r="AA7" s="169">
        <f t="shared" si="12"/>
        <v>30.241748920419493</v>
      </c>
    </row>
    <row r="8" spans="1:27" ht="15.75" thickBot="1" x14ac:dyDescent="0.3">
      <c r="A8" s="275" t="s">
        <v>91</v>
      </c>
      <c r="B8" s="276"/>
      <c r="C8" s="171"/>
      <c r="D8" s="173">
        <f>D5/$C5*100</f>
        <v>95.237787917314733</v>
      </c>
      <c r="E8" s="173">
        <f t="shared" ref="E8:M8" si="13">E5/$C5*100</f>
        <v>90.476221208268527</v>
      </c>
      <c r="F8" s="173">
        <f t="shared" si="13"/>
        <v>85.71400912558326</v>
      </c>
      <c r="G8" s="173">
        <f t="shared" si="13"/>
        <v>80.952442416537053</v>
      </c>
      <c r="H8" s="173">
        <f t="shared" si="13"/>
        <v>76.190230333851787</v>
      </c>
      <c r="I8" s="173">
        <f t="shared" si="13"/>
        <v>71.42866362480558</v>
      </c>
      <c r="J8" s="173">
        <f t="shared" si="13"/>
        <v>66.666451542120313</v>
      </c>
      <c r="K8" s="173">
        <f t="shared" si="13"/>
        <v>61.904884833074107</v>
      </c>
      <c r="L8" s="173">
        <f t="shared" si="13"/>
        <v>57.142672750388833</v>
      </c>
      <c r="M8" s="174">
        <f t="shared" si="13"/>
        <v>52.38110604134264</v>
      </c>
      <c r="O8" s="275" t="s">
        <v>91</v>
      </c>
      <c r="P8" s="276"/>
      <c r="Q8" s="171"/>
      <c r="R8" s="173">
        <f>R5/$C5*100</f>
        <v>94.047718926872719</v>
      </c>
      <c r="S8" s="173">
        <f t="shared" ref="S8:AA8" si="14">S5/$C5*100</f>
        <v>82.831770453504063</v>
      </c>
      <c r="T8" s="173">
        <f t="shared" si="14"/>
        <v>84.523940135141245</v>
      </c>
      <c r="U8" s="173">
        <f t="shared" si="14"/>
        <v>79.761728052455965</v>
      </c>
      <c r="V8" s="173">
        <f t="shared" si="14"/>
        <v>75.000161343409772</v>
      </c>
      <c r="W8" s="173">
        <f t="shared" si="14"/>
        <v>70.237949260724491</v>
      </c>
      <c r="X8" s="173">
        <f t="shared" si="14"/>
        <v>65.476382551678284</v>
      </c>
      <c r="Y8" s="173">
        <f t="shared" si="14"/>
        <v>60.714170468993025</v>
      </c>
      <c r="Z8" s="173">
        <f t="shared" si="14"/>
        <v>55.952603759946818</v>
      </c>
      <c r="AA8" s="174">
        <f t="shared" si="14"/>
        <v>51.190391677261552</v>
      </c>
    </row>
    <row r="10" spans="1:27" ht="15.75" thickBot="1" x14ac:dyDescent="0.3">
      <c r="A10" s="21" t="s">
        <v>87</v>
      </c>
      <c r="B10" s="21"/>
      <c r="C10" s="21">
        <v>20</v>
      </c>
      <c r="O10" s="21" t="s">
        <v>102</v>
      </c>
      <c r="P10" s="21"/>
      <c r="Q10" s="21"/>
    </row>
    <row r="11" spans="1:27" x14ac:dyDescent="0.25">
      <c r="A11" s="273" t="s">
        <v>92</v>
      </c>
      <c r="B11" s="274"/>
      <c r="C11" s="224">
        <v>0</v>
      </c>
      <c r="D11" s="224">
        <v>1</v>
      </c>
      <c r="E11" s="224">
        <v>2</v>
      </c>
      <c r="F11" s="224">
        <v>3</v>
      </c>
      <c r="G11" s="224">
        <v>4</v>
      </c>
      <c r="H11" s="224">
        <v>5</v>
      </c>
      <c r="I11" s="224">
        <v>6</v>
      </c>
      <c r="J11" s="224">
        <v>7</v>
      </c>
      <c r="K11" s="224">
        <v>8</v>
      </c>
      <c r="L11" s="224">
        <v>9</v>
      </c>
      <c r="M11" s="225">
        <v>10</v>
      </c>
      <c r="O11" s="273" t="s">
        <v>92</v>
      </c>
      <c r="P11" s="274"/>
      <c r="Q11" s="224">
        <v>0</v>
      </c>
      <c r="R11" s="224">
        <v>1</v>
      </c>
      <c r="S11" s="224">
        <v>2</v>
      </c>
      <c r="T11" s="224">
        <v>3</v>
      </c>
      <c r="U11" s="224">
        <v>4</v>
      </c>
      <c r="V11" s="224">
        <v>5</v>
      </c>
      <c r="W11" s="224">
        <v>6</v>
      </c>
      <c r="X11" s="224">
        <v>7</v>
      </c>
      <c r="Y11" s="224">
        <v>8</v>
      </c>
      <c r="Z11" s="224">
        <v>9</v>
      </c>
      <c r="AA11" s="225">
        <v>10</v>
      </c>
    </row>
    <row r="12" spans="1:27" x14ac:dyDescent="0.25">
      <c r="A12" s="271" t="s">
        <v>88</v>
      </c>
      <c r="B12" s="272"/>
      <c r="C12" s="222">
        <v>47298</v>
      </c>
      <c r="D12" s="222">
        <v>42476</v>
      </c>
      <c r="E12" s="222">
        <v>37852</v>
      </c>
      <c r="F12" s="222">
        <v>33484</v>
      </c>
      <c r="G12" s="222">
        <v>29539</v>
      </c>
      <c r="H12" s="222">
        <v>25901</v>
      </c>
      <c r="I12" s="222">
        <v>22479</v>
      </c>
      <c r="J12" s="222">
        <v>19309</v>
      </c>
      <c r="K12" s="222">
        <v>17364</v>
      </c>
      <c r="L12" s="222">
        <v>15682</v>
      </c>
      <c r="M12" s="223">
        <v>14202</v>
      </c>
      <c r="O12" s="271" t="s">
        <v>88</v>
      </c>
      <c r="P12" s="272"/>
      <c r="Q12" s="222">
        <v>50012</v>
      </c>
      <c r="R12" s="222">
        <v>45119</v>
      </c>
      <c r="S12" s="222">
        <v>40445</v>
      </c>
      <c r="T12" s="222">
        <v>35929</v>
      </c>
      <c r="U12" s="222">
        <v>31779</v>
      </c>
      <c r="V12" s="222">
        <v>27969</v>
      </c>
      <c r="W12" s="222">
        <v>24483</v>
      </c>
      <c r="X12" s="222">
        <v>21218</v>
      </c>
      <c r="Y12" s="222">
        <v>18968</v>
      </c>
      <c r="Z12" s="222">
        <v>17044</v>
      </c>
      <c r="AA12" s="223">
        <v>15378</v>
      </c>
    </row>
    <row r="13" spans="1:27" x14ac:dyDescent="0.25">
      <c r="A13" s="271" t="s">
        <v>89</v>
      </c>
      <c r="B13" s="272"/>
      <c r="C13" s="222">
        <v>147570</v>
      </c>
      <c r="D13" s="222">
        <v>140192</v>
      </c>
      <c r="E13" s="222">
        <v>132813</v>
      </c>
      <c r="F13" s="222">
        <v>125435</v>
      </c>
      <c r="G13" s="222">
        <v>118056</v>
      </c>
      <c r="H13" s="222">
        <v>110678</v>
      </c>
      <c r="I13" s="222">
        <v>103299</v>
      </c>
      <c r="J13" s="222">
        <v>95921</v>
      </c>
      <c r="K13" s="222">
        <v>88542</v>
      </c>
      <c r="L13" s="222">
        <v>81164</v>
      </c>
      <c r="M13" s="223">
        <v>73785</v>
      </c>
      <c r="O13" s="271" t="s">
        <v>89</v>
      </c>
      <c r="P13" s="272"/>
      <c r="Q13" s="222">
        <v>151874</v>
      </c>
      <c r="R13" s="222">
        <v>144496</v>
      </c>
      <c r="S13" s="222">
        <v>137117</v>
      </c>
      <c r="T13" s="222">
        <v>129739</v>
      </c>
      <c r="U13" s="222">
        <v>122360</v>
      </c>
      <c r="V13" s="222">
        <v>114982</v>
      </c>
      <c r="W13" s="222">
        <v>107603</v>
      </c>
      <c r="X13" s="222">
        <v>100225</v>
      </c>
      <c r="Y13" s="222">
        <v>92846</v>
      </c>
      <c r="Z13" s="222">
        <v>85468</v>
      </c>
      <c r="AA13" s="223">
        <v>78089</v>
      </c>
    </row>
    <row r="14" spans="1:27" x14ac:dyDescent="0.25">
      <c r="A14" s="271" t="s">
        <v>4</v>
      </c>
      <c r="B14" s="272"/>
      <c r="C14" s="133">
        <f>C13/C12</f>
        <v>3.1200050742103258</v>
      </c>
      <c r="D14" s="133">
        <f t="shared" ref="D14" si="15">D13/D12</f>
        <v>3.300499105377154</v>
      </c>
      <c r="E14" s="133">
        <f t="shared" ref="E14" si="16">E13/E12</f>
        <v>3.508744584169925</v>
      </c>
      <c r="F14" s="133">
        <f t="shared" ref="F14" si="17">F13/F12</f>
        <v>3.7461175486799667</v>
      </c>
      <c r="G14" s="133">
        <f t="shared" ref="G14" si="18">G13/G12</f>
        <v>3.9966146450455331</v>
      </c>
      <c r="H14" s="133">
        <f t="shared" ref="H14" si="19">H13/H12</f>
        <v>4.2731168680745917</v>
      </c>
      <c r="I14" s="133">
        <f t="shared" ref="I14" si="20">I13/I12</f>
        <v>4.5953556652876015</v>
      </c>
      <c r="J14" s="133">
        <f t="shared" ref="J14" si="21">J13/J12</f>
        <v>4.9676834636697915</v>
      </c>
      <c r="K14" s="133">
        <f t="shared" ref="K14" si="22">K13/K12</f>
        <v>5.0991706979958531</v>
      </c>
      <c r="L14" s="133">
        <f t="shared" ref="L14" si="23">L13/L12</f>
        <v>5.1756153551842878</v>
      </c>
      <c r="M14" s="169">
        <f t="shared" ref="M14" si="24">M13/M12</f>
        <v>5.1953950147866497</v>
      </c>
      <c r="O14" s="271" t="s">
        <v>4</v>
      </c>
      <c r="P14" s="272"/>
      <c r="Q14" s="133">
        <f>Q13/Q12</f>
        <v>3.0367511797168678</v>
      </c>
      <c r="R14" s="133">
        <f t="shared" ref="R14" si="25">R13/R12</f>
        <v>3.2025532480773067</v>
      </c>
      <c r="S14" s="133">
        <f t="shared" ref="S14" si="26">S13/S12</f>
        <v>3.39020892570157</v>
      </c>
      <c r="T14" s="133">
        <f t="shared" ref="T14" si="27">T13/T12</f>
        <v>3.6109827715772775</v>
      </c>
      <c r="U14" s="133">
        <f t="shared" ref="U14" si="28">U13/U12</f>
        <v>3.8503414204348783</v>
      </c>
      <c r="V14" s="133">
        <f t="shared" ref="V14" si="29">V13/V12</f>
        <v>4.1110515213271839</v>
      </c>
      <c r="W14" s="133">
        <f t="shared" ref="W14" si="30">W13/W12</f>
        <v>4.3950087816035612</v>
      </c>
      <c r="X14" s="133">
        <f t="shared" ref="X14" si="31">X13/X12</f>
        <v>4.7235837496465267</v>
      </c>
      <c r="Y14" s="133">
        <f t="shared" ref="Y14" si="32">Y13/Y12</f>
        <v>4.8948755799240828</v>
      </c>
      <c r="Z14" s="133">
        <f t="shared" ref="Z14" si="33">Z13/Z12</f>
        <v>5.0145505749823984</v>
      </c>
      <c r="AA14" s="169">
        <f t="shared" ref="AA14" si="34">AA13/AA12</f>
        <v>5.077968526466381</v>
      </c>
    </row>
    <row r="15" spans="1:27" x14ac:dyDescent="0.25">
      <c r="A15" s="271" t="s">
        <v>90</v>
      </c>
      <c r="B15" s="272"/>
      <c r="C15" s="222"/>
      <c r="D15" s="133">
        <f>D12/$C12*100</f>
        <v>89.80506575330881</v>
      </c>
      <c r="E15" s="133">
        <f t="shared" ref="E15:M15" si="35">E12/$C12*100</f>
        <v>80.028753858514108</v>
      </c>
      <c r="F15" s="133">
        <f t="shared" si="35"/>
        <v>70.793691065161312</v>
      </c>
      <c r="G15" s="133">
        <f t="shared" si="35"/>
        <v>62.452957841769205</v>
      </c>
      <c r="H15" s="133">
        <f t="shared" si="35"/>
        <v>54.761300689246909</v>
      </c>
      <c r="I15" s="133">
        <f t="shared" si="35"/>
        <v>47.526322466066219</v>
      </c>
      <c r="J15" s="133">
        <f t="shared" si="35"/>
        <v>40.824136327117429</v>
      </c>
      <c r="K15" s="133">
        <f t="shared" si="35"/>
        <v>36.711911708740324</v>
      </c>
      <c r="L15" s="133">
        <f t="shared" si="35"/>
        <v>33.155735971922702</v>
      </c>
      <c r="M15" s="169">
        <f t="shared" si="35"/>
        <v>30.026639604211596</v>
      </c>
      <c r="O15" s="271" t="s">
        <v>90</v>
      </c>
      <c r="P15" s="272"/>
      <c r="Q15" s="222"/>
      <c r="R15" s="133">
        <f>R12/$C4*100</f>
        <v>86.98141579272054</v>
      </c>
      <c r="S15" s="133">
        <f t="shared" ref="S15:AA15" si="36">S12/$C4*100</f>
        <v>77.970774213448493</v>
      </c>
      <c r="T15" s="133">
        <f t="shared" si="36"/>
        <v>69.264728562615673</v>
      </c>
      <c r="U15" s="133">
        <f t="shared" si="36"/>
        <v>61.264265885256023</v>
      </c>
      <c r="V15" s="133">
        <f t="shared" si="36"/>
        <v>53.919262800740285</v>
      </c>
      <c r="W15" s="133">
        <f t="shared" si="36"/>
        <v>47.198874151758176</v>
      </c>
      <c r="X15" s="133">
        <f t="shared" si="36"/>
        <v>40.904534238124612</v>
      </c>
      <c r="Y15" s="133">
        <f t="shared" si="36"/>
        <v>36.566933991363356</v>
      </c>
      <c r="Z15" s="133">
        <f t="shared" si="36"/>
        <v>32.857803824799511</v>
      </c>
      <c r="AA15" s="133">
        <f t="shared" si="36"/>
        <v>29.646051819864283</v>
      </c>
    </row>
    <row r="16" spans="1:27" ht="15.75" thickBot="1" x14ac:dyDescent="0.3">
      <c r="A16" s="275" t="s">
        <v>91</v>
      </c>
      <c r="B16" s="276"/>
      <c r="C16" s="171"/>
      <c r="D16" s="173">
        <f>D13/$C13*100</f>
        <v>95.000338822253852</v>
      </c>
      <c r="E16" s="173">
        <f t="shared" ref="E16:M16" si="37">E13/$C13*100</f>
        <v>90</v>
      </c>
      <c r="F16" s="173">
        <f t="shared" si="37"/>
        <v>85.000338822253838</v>
      </c>
      <c r="G16" s="173">
        <f t="shared" si="37"/>
        <v>80</v>
      </c>
      <c r="H16" s="173">
        <f t="shared" si="37"/>
        <v>75.000338822253838</v>
      </c>
      <c r="I16" s="173">
        <f t="shared" si="37"/>
        <v>70</v>
      </c>
      <c r="J16" s="173">
        <f t="shared" si="37"/>
        <v>65.000338822253838</v>
      </c>
      <c r="K16" s="173">
        <f t="shared" si="37"/>
        <v>60</v>
      </c>
      <c r="L16" s="173">
        <f t="shared" si="37"/>
        <v>55.000338822253845</v>
      </c>
      <c r="M16" s="174">
        <f t="shared" si="37"/>
        <v>50</v>
      </c>
      <c r="O16" s="275" t="s">
        <v>91</v>
      </c>
      <c r="P16" s="276"/>
      <c r="Q16" s="171"/>
      <c r="R16" s="173">
        <f>R13/$C5*100</f>
        <v>93.25390935081866</v>
      </c>
      <c r="S16" s="173">
        <f t="shared" ref="S16:AA16" si="38">S13/$C5*100</f>
        <v>88.491697268133379</v>
      </c>
      <c r="T16" s="173">
        <f t="shared" si="38"/>
        <v>83.730130559087172</v>
      </c>
      <c r="U16" s="173">
        <f t="shared" si="38"/>
        <v>78.967918476401906</v>
      </c>
      <c r="V16" s="173">
        <f t="shared" si="38"/>
        <v>74.206351767355713</v>
      </c>
      <c r="W16" s="173">
        <f t="shared" si="38"/>
        <v>69.444139684670432</v>
      </c>
      <c r="X16" s="173">
        <f t="shared" si="38"/>
        <v>64.68257297562424</v>
      </c>
      <c r="Y16" s="173">
        <f t="shared" si="38"/>
        <v>59.920360892938959</v>
      </c>
      <c r="Z16" s="173">
        <f t="shared" si="38"/>
        <v>55.158794183892766</v>
      </c>
      <c r="AA16" s="173">
        <f t="shared" si="38"/>
        <v>50.3965821012075</v>
      </c>
    </row>
    <row r="17" spans="1:27" x14ac:dyDescent="0.25">
      <c r="A17" s="79"/>
      <c r="B17" s="79"/>
      <c r="C17" s="9"/>
      <c r="D17" s="226"/>
      <c r="E17" s="226"/>
      <c r="F17" s="226"/>
      <c r="G17" s="226"/>
      <c r="H17" s="226"/>
      <c r="I17" s="226"/>
      <c r="J17" s="226"/>
      <c r="K17" s="226"/>
      <c r="L17" s="226"/>
      <c r="M17" s="226"/>
    </row>
    <row r="18" spans="1:27" ht="15.75" thickBot="1" x14ac:dyDescent="0.3">
      <c r="A18" s="21" t="s">
        <v>87</v>
      </c>
      <c r="B18" s="21"/>
      <c r="C18" s="21">
        <v>19</v>
      </c>
      <c r="O18" s="21" t="s">
        <v>103</v>
      </c>
      <c r="P18" s="21"/>
      <c r="Q18" s="21"/>
    </row>
    <row r="19" spans="1:27" x14ac:dyDescent="0.25">
      <c r="A19" s="273" t="s">
        <v>92</v>
      </c>
      <c r="B19" s="274"/>
      <c r="C19" s="224">
        <v>0</v>
      </c>
      <c r="D19" s="224">
        <v>1</v>
      </c>
      <c r="E19" s="224">
        <v>2</v>
      </c>
      <c r="F19" s="224">
        <v>3</v>
      </c>
      <c r="G19" s="224">
        <v>4</v>
      </c>
      <c r="H19" s="224">
        <v>5</v>
      </c>
      <c r="I19" s="224">
        <v>6</v>
      </c>
      <c r="J19" s="224">
        <v>7</v>
      </c>
      <c r="K19" s="224">
        <v>8</v>
      </c>
      <c r="L19" s="224">
        <v>9</v>
      </c>
      <c r="M19" s="225">
        <v>10</v>
      </c>
      <c r="O19" s="273" t="s">
        <v>92</v>
      </c>
      <c r="P19" s="274"/>
      <c r="Q19" s="224">
        <v>0</v>
      </c>
      <c r="R19" s="224">
        <v>1</v>
      </c>
      <c r="S19" s="224">
        <v>2</v>
      </c>
      <c r="T19" s="224">
        <v>3</v>
      </c>
      <c r="U19" s="224">
        <v>4</v>
      </c>
      <c r="V19" s="224">
        <v>5</v>
      </c>
      <c r="W19" s="224">
        <v>6</v>
      </c>
      <c r="X19" s="224">
        <v>7</v>
      </c>
      <c r="Y19" s="224">
        <v>8</v>
      </c>
      <c r="Z19" s="224">
        <v>9</v>
      </c>
      <c r="AA19" s="225">
        <v>10</v>
      </c>
    </row>
    <row r="20" spans="1:27" x14ac:dyDescent="0.25">
      <c r="A20" s="271" t="s">
        <v>88</v>
      </c>
      <c r="B20" s="272"/>
      <c r="C20" s="222">
        <v>42997</v>
      </c>
      <c r="D20" s="222">
        <v>38328</v>
      </c>
      <c r="E20" s="222">
        <v>34143</v>
      </c>
      <c r="F20" s="222">
        <v>30142</v>
      </c>
      <c r="G20" s="222">
        <v>26345</v>
      </c>
      <c r="H20" s="222">
        <v>22788</v>
      </c>
      <c r="I20" s="222">
        <v>19522</v>
      </c>
      <c r="J20" s="222">
        <v>16568</v>
      </c>
      <c r="K20" s="222">
        <v>14997</v>
      </c>
      <c r="L20" s="222">
        <v>13605</v>
      </c>
      <c r="M20" s="223">
        <v>12349</v>
      </c>
      <c r="O20" s="271" t="s">
        <v>88</v>
      </c>
      <c r="P20" s="272"/>
      <c r="Q20" s="222">
        <v>49687</v>
      </c>
      <c r="R20" s="222">
        <v>44838</v>
      </c>
      <c r="S20" s="222">
        <v>40208</v>
      </c>
      <c r="T20" s="222">
        <v>35686</v>
      </c>
      <c r="U20" s="222">
        <v>31537</v>
      </c>
      <c r="V20" s="222">
        <v>27737</v>
      </c>
      <c r="W20" s="222">
        <v>24266</v>
      </c>
      <c r="X20" s="222">
        <v>21019</v>
      </c>
      <c r="Y20" s="222">
        <v>18792</v>
      </c>
      <c r="Z20" s="222">
        <v>16885</v>
      </c>
      <c r="AA20" s="223">
        <v>15234</v>
      </c>
    </row>
    <row r="21" spans="1:27" x14ac:dyDescent="0.25">
      <c r="A21" s="271" t="s">
        <v>89</v>
      </c>
      <c r="B21" s="272"/>
      <c r="C21" s="222">
        <v>140192</v>
      </c>
      <c r="D21" s="222">
        <v>132813</v>
      </c>
      <c r="E21" s="222">
        <v>125435</v>
      </c>
      <c r="F21" s="222">
        <v>118056</v>
      </c>
      <c r="G21" s="222">
        <v>110678</v>
      </c>
      <c r="H21" s="222">
        <v>103299</v>
      </c>
      <c r="I21" s="222">
        <v>95921</v>
      </c>
      <c r="J21" s="222">
        <v>88542</v>
      </c>
      <c r="K21" s="222">
        <v>81164</v>
      </c>
      <c r="L21" s="223">
        <v>73785</v>
      </c>
      <c r="M21" s="223">
        <v>66407</v>
      </c>
      <c r="O21" s="271" t="s">
        <v>89</v>
      </c>
      <c r="P21" s="272"/>
      <c r="Q21" s="222">
        <v>151260</v>
      </c>
      <c r="R21" s="222">
        <v>143881</v>
      </c>
      <c r="S21" s="222">
        <v>136502</v>
      </c>
      <c r="T21" s="222">
        <v>129124</v>
      </c>
      <c r="U21" s="222">
        <v>121745</v>
      </c>
      <c r="V21" s="222">
        <v>114367</v>
      </c>
      <c r="W21" s="222">
        <v>103988</v>
      </c>
      <c r="X21" s="222">
        <v>99610</v>
      </c>
      <c r="Y21" s="222">
        <v>92231</v>
      </c>
      <c r="Z21" s="222">
        <v>84853</v>
      </c>
      <c r="AA21" s="223">
        <v>77474</v>
      </c>
    </row>
    <row r="22" spans="1:27" x14ac:dyDescent="0.25">
      <c r="A22" s="271" t="s">
        <v>4</v>
      </c>
      <c r="B22" s="272"/>
      <c r="C22" s="133">
        <f>C21/C20</f>
        <v>3.2605065469683931</v>
      </c>
      <c r="D22" s="133">
        <f t="shared" ref="D22" si="39">D21/D20</f>
        <v>3.4651690670006263</v>
      </c>
      <c r="E22" s="133">
        <f t="shared" ref="E22" si="40">E21/E20</f>
        <v>3.6738130802799986</v>
      </c>
      <c r="F22" s="133">
        <f t="shared" ref="F22" si="41">F21/F20</f>
        <v>3.9166611372835245</v>
      </c>
      <c r="G22" s="133">
        <f t="shared" ref="G22" si="42">G21/G20</f>
        <v>4.2011007781362686</v>
      </c>
      <c r="H22" s="133">
        <f t="shared" ref="H22" si="43">H21/H20</f>
        <v>4.5330437072143237</v>
      </c>
      <c r="I22" s="133">
        <f t="shared" ref="I22" si="44">I21/I20</f>
        <v>4.9134822251818457</v>
      </c>
      <c r="J22" s="133">
        <f t="shared" ref="J22" si="45">J21/J20</f>
        <v>5.3441574118783199</v>
      </c>
      <c r="K22" s="133">
        <f t="shared" ref="K22" si="46">K21/K20</f>
        <v>5.4120157364806296</v>
      </c>
      <c r="L22" s="133">
        <f t="shared" ref="L22" si="47">L21/L20</f>
        <v>5.4233737596471885</v>
      </c>
      <c r="M22" s="169">
        <f t="shared" ref="M22" si="48">M21/M20</f>
        <v>5.3775204469997568</v>
      </c>
      <c r="O22" s="271" t="s">
        <v>4</v>
      </c>
      <c r="P22" s="272"/>
      <c r="Q22" s="133">
        <f>Q21/Q20</f>
        <v>3.0442570491275385</v>
      </c>
      <c r="R22" s="133">
        <f t="shared" ref="R22" si="49">R21/R20</f>
        <v>3.2089076229983498</v>
      </c>
      <c r="S22" s="133">
        <f t="shared" ref="S22" si="50">S21/S20</f>
        <v>3.3948965380023877</v>
      </c>
      <c r="T22" s="133">
        <f t="shared" ref="T22" si="51">T21/T20</f>
        <v>3.6183377234769938</v>
      </c>
      <c r="U22" s="133">
        <f t="shared" ref="U22" si="52">U21/U20</f>
        <v>3.8603862130196278</v>
      </c>
      <c r="V22" s="133">
        <f t="shared" ref="V22" si="53">V21/V20</f>
        <v>4.1232649529509322</v>
      </c>
      <c r="W22" s="133">
        <f t="shared" ref="W22" si="54">W21/W20</f>
        <v>4.2853375092722326</v>
      </c>
      <c r="X22" s="133">
        <f t="shared" ref="X22" si="55">X21/X20</f>
        <v>4.7390456253865549</v>
      </c>
      <c r="Y22" s="133">
        <f t="shared" ref="Y22" si="56">Y21/Y20</f>
        <v>4.9079927628778206</v>
      </c>
      <c r="Z22" s="133">
        <f t="shared" ref="Z22" si="57">Z21/Z20</f>
        <v>5.0253479419603195</v>
      </c>
      <c r="AA22" s="169">
        <f t="shared" ref="AA22" si="58">AA21/AA20</f>
        <v>5.0855980044636997</v>
      </c>
    </row>
    <row r="23" spans="1:27" x14ac:dyDescent="0.25">
      <c r="A23" s="271" t="s">
        <v>90</v>
      </c>
      <c r="B23" s="272"/>
      <c r="C23" s="222"/>
      <c r="D23" s="133">
        <f>D20/$C20*100</f>
        <v>89.141102867641933</v>
      </c>
      <c r="E23" s="133">
        <f t="shared" ref="E23:M23" si="59">E20/$C20*100</f>
        <v>79.407865665046401</v>
      </c>
      <c r="F23" s="133">
        <f t="shared" si="59"/>
        <v>70.102565295253157</v>
      </c>
      <c r="G23" s="133">
        <f t="shared" si="59"/>
        <v>61.271716631392891</v>
      </c>
      <c r="H23" s="133">
        <f t="shared" si="59"/>
        <v>52.999046445100817</v>
      </c>
      <c r="I23" s="133">
        <f t="shared" si="59"/>
        <v>45.403167662860199</v>
      </c>
      <c r="J23" s="133">
        <f t="shared" si="59"/>
        <v>38.53292090145824</v>
      </c>
      <c r="K23" s="133">
        <f t="shared" si="59"/>
        <v>34.879177617043048</v>
      </c>
      <c r="L23" s="133">
        <f t="shared" si="59"/>
        <v>31.641742447147475</v>
      </c>
      <c r="M23" s="169">
        <f t="shared" si="59"/>
        <v>28.72060841454055</v>
      </c>
      <c r="O23" s="271" t="s">
        <v>90</v>
      </c>
      <c r="P23" s="272"/>
      <c r="Q23" s="222"/>
      <c r="R23" s="133">
        <f>R20/$C4*100</f>
        <v>86.439697717458358</v>
      </c>
      <c r="S23" s="133">
        <f t="shared" ref="S23:AA23" si="60">S20/$C4*100</f>
        <v>77.513880320789639</v>
      </c>
      <c r="T23" s="133">
        <f t="shared" si="60"/>
        <v>68.796267735965458</v>
      </c>
      <c r="U23" s="133">
        <f t="shared" si="60"/>
        <v>60.797732880937694</v>
      </c>
      <c r="V23" s="133">
        <f t="shared" si="60"/>
        <v>53.472008019740905</v>
      </c>
      <c r="W23" s="133">
        <f t="shared" si="60"/>
        <v>46.780536705737198</v>
      </c>
      <c r="X23" s="133">
        <f t="shared" si="60"/>
        <v>40.520897594077731</v>
      </c>
      <c r="Y23" s="133">
        <f t="shared" si="60"/>
        <v>36.227637260950033</v>
      </c>
      <c r="Z23" s="133">
        <f t="shared" si="60"/>
        <v>32.551280074028377</v>
      </c>
      <c r="AA23" s="133">
        <f t="shared" si="60"/>
        <v>29.368445404071558</v>
      </c>
    </row>
    <row r="24" spans="1:27" ht="15.75" thickBot="1" x14ac:dyDescent="0.3">
      <c r="A24" s="275" t="s">
        <v>91</v>
      </c>
      <c r="B24" s="276"/>
      <c r="C24" s="171"/>
      <c r="D24" s="173">
        <f>D21/$C21*100</f>
        <v>94.736504222780184</v>
      </c>
      <c r="E24" s="173">
        <f t="shared" ref="E24:M24" si="61">E21/$C21*100</f>
        <v>89.473721753024421</v>
      </c>
      <c r="F24" s="173">
        <f t="shared" si="61"/>
        <v>84.210225975804605</v>
      </c>
      <c r="G24" s="173">
        <f t="shared" si="61"/>
        <v>78.947443506048842</v>
      </c>
      <c r="H24" s="173">
        <f t="shared" si="61"/>
        <v>73.68394772882904</v>
      </c>
      <c r="I24" s="173">
        <f t="shared" si="61"/>
        <v>68.421165259073263</v>
      </c>
      <c r="J24" s="173">
        <f t="shared" si="61"/>
        <v>63.157669481853461</v>
      </c>
      <c r="K24" s="173">
        <f t="shared" si="61"/>
        <v>57.894887012097698</v>
      </c>
      <c r="L24" s="173">
        <f t="shared" si="61"/>
        <v>52.631391234877881</v>
      </c>
      <c r="M24" s="174">
        <f t="shared" si="61"/>
        <v>47.368608765122119</v>
      </c>
      <c r="O24" s="275" t="s">
        <v>91</v>
      </c>
      <c r="P24" s="276"/>
      <c r="Q24" s="171"/>
      <c r="R24" s="173">
        <f>R21/$C5*100</f>
        <v>92.857004562791616</v>
      </c>
      <c r="S24" s="173">
        <f t="shared" ref="S24:AA24" si="62">S21/$C5*100</f>
        <v>88.094792480106349</v>
      </c>
      <c r="T24" s="173">
        <f t="shared" si="62"/>
        <v>83.333225771060157</v>
      </c>
      <c r="U24" s="173">
        <f t="shared" si="62"/>
        <v>78.571013688374876</v>
      </c>
      <c r="V24" s="173">
        <f t="shared" si="62"/>
        <v>73.809446979328683</v>
      </c>
      <c r="W24" s="173">
        <f t="shared" si="62"/>
        <v>67.1111139794384</v>
      </c>
      <c r="X24" s="173">
        <f t="shared" si="62"/>
        <v>64.28566818759721</v>
      </c>
      <c r="Y24" s="173">
        <f t="shared" si="62"/>
        <v>59.523456104911943</v>
      </c>
      <c r="Z24" s="173">
        <f t="shared" si="62"/>
        <v>54.761889395865737</v>
      </c>
      <c r="AA24" s="173">
        <f t="shared" si="62"/>
        <v>49.99967731318047</v>
      </c>
    </row>
    <row r="26" spans="1:27" ht="15.75" thickBot="1" x14ac:dyDescent="0.3">
      <c r="A26" s="21" t="s">
        <v>87</v>
      </c>
      <c r="B26" s="21"/>
      <c r="C26" s="21">
        <v>18</v>
      </c>
      <c r="O26" s="21" t="s">
        <v>104</v>
      </c>
    </row>
    <row r="27" spans="1:27" x14ac:dyDescent="0.25">
      <c r="A27" s="273" t="s">
        <v>92</v>
      </c>
      <c r="B27" s="274"/>
      <c r="C27" s="224">
        <v>0</v>
      </c>
      <c r="D27" s="224">
        <v>1</v>
      </c>
      <c r="E27" s="224">
        <v>2</v>
      </c>
      <c r="F27" s="224">
        <v>3</v>
      </c>
      <c r="G27" s="224">
        <v>4</v>
      </c>
      <c r="H27" s="224">
        <v>5</v>
      </c>
      <c r="I27" s="224">
        <v>6</v>
      </c>
      <c r="J27" s="224">
        <v>7</v>
      </c>
      <c r="K27" s="224">
        <v>8</v>
      </c>
      <c r="L27" s="224">
        <v>9</v>
      </c>
      <c r="M27" s="225">
        <v>10</v>
      </c>
      <c r="O27" s="273" t="s">
        <v>92</v>
      </c>
      <c r="P27" s="274"/>
      <c r="Q27" s="224">
        <v>0</v>
      </c>
      <c r="R27" s="224">
        <v>1</v>
      </c>
      <c r="S27" s="224">
        <v>2</v>
      </c>
      <c r="T27" s="224">
        <v>3</v>
      </c>
      <c r="U27" s="224">
        <v>4</v>
      </c>
      <c r="V27" s="224">
        <v>5</v>
      </c>
      <c r="W27" s="224">
        <v>6</v>
      </c>
      <c r="X27" s="224">
        <v>7</v>
      </c>
      <c r="Y27" s="224">
        <v>8</v>
      </c>
      <c r="Z27" s="224">
        <v>9</v>
      </c>
      <c r="AA27" s="225">
        <v>10</v>
      </c>
    </row>
    <row r="28" spans="1:27" x14ac:dyDescent="0.25">
      <c r="A28" s="271" t="s">
        <v>88</v>
      </c>
      <c r="B28" s="272"/>
      <c r="C28" s="222">
        <v>39099</v>
      </c>
      <c r="D28" s="222">
        <v>34962</v>
      </c>
      <c r="E28" s="222">
        <v>31294</v>
      </c>
      <c r="F28" s="222">
        <v>27221</v>
      </c>
      <c r="G28" s="222">
        <v>23442</v>
      </c>
      <c r="H28" s="222">
        <v>20002</v>
      </c>
      <c r="I28" s="222">
        <v>16916</v>
      </c>
      <c r="J28" s="222">
        <v>14179</v>
      </c>
      <c r="K28" s="222">
        <v>12883</v>
      </c>
      <c r="L28" s="222">
        <v>11704</v>
      </c>
      <c r="M28" s="223">
        <v>10614</v>
      </c>
      <c r="O28" s="271" t="s">
        <v>94</v>
      </c>
      <c r="P28" s="272"/>
      <c r="Q28" s="222">
        <f>C$4-Q4</f>
        <v>1144</v>
      </c>
      <c r="R28" s="222">
        <f t="shared" ref="R28:AA28" si="63">D$4-R4</f>
        <v>1112</v>
      </c>
      <c r="S28" s="222">
        <f t="shared" si="63"/>
        <v>1070</v>
      </c>
      <c r="T28" s="222">
        <f t="shared" si="63"/>
        <v>1001</v>
      </c>
      <c r="U28" s="222">
        <f t="shared" si="63"/>
        <v>924</v>
      </c>
      <c r="V28" s="222">
        <f t="shared" si="63"/>
        <v>863</v>
      </c>
      <c r="W28" s="222">
        <f t="shared" si="63"/>
        <v>833</v>
      </c>
      <c r="X28" s="222">
        <f t="shared" si="63"/>
        <v>788</v>
      </c>
      <c r="Y28" s="222">
        <f t="shared" si="63"/>
        <v>666</v>
      </c>
      <c r="Z28" s="222">
        <f t="shared" si="63"/>
        <v>569</v>
      </c>
      <c r="AA28" s="222">
        <f t="shared" si="63"/>
        <v>496</v>
      </c>
    </row>
    <row r="29" spans="1:27" x14ac:dyDescent="0.25">
      <c r="A29" s="271" t="s">
        <v>89</v>
      </c>
      <c r="B29" s="272"/>
      <c r="C29" s="222">
        <v>132813</v>
      </c>
      <c r="D29" s="222">
        <v>125435</v>
      </c>
      <c r="E29" s="222">
        <v>118056</v>
      </c>
      <c r="F29" s="222">
        <v>110678</v>
      </c>
      <c r="G29" s="222">
        <v>103299</v>
      </c>
      <c r="H29" s="222">
        <v>95921</v>
      </c>
      <c r="I29" s="222">
        <v>88542</v>
      </c>
      <c r="J29" s="222">
        <v>81164</v>
      </c>
      <c r="K29" s="223">
        <v>73785</v>
      </c>
      <c r="L29" s="223">
        <v>66407</v>
      </c>
      <c r="M29" s="223">
        <v>59028</v>
      </c>
      <c r="O29" s="271" t="s">
        <v>95</v>
      </c>
      <c r="P29" s="272"/>
      <c r="Q29" s="222">
        <f>C$5-Q5</f>
        <v>1845</v>
      </c>
      <c r="R29" s="222">
        <f t="shared" ref="R29:AA29" si="64">D$5-R5</f>
        <v>1844</v>
      </c>
      <c r="S29" s="222">
        <f t="shared" si="64"/>
        <v>11845</v>
      </c>
      <c r="T29" s="222">
        <f t="shared" si="64"/>
        <v>1844</v>
      </c>
      <c r="U29" s="222">
        <f t="shared" si="64"/>
        <v>1845</v>
      </c>
      <c r="V29" s="222">
        <f t="shared" si="64"/>
        <v>1844</v>
      </c>
      <c r="W29" s="222">
        <f t="shared" si="64"/>
        <v>1845</v>
      </c>
      <c r="X29" s="222">
        <f t="shared" si="64"/>
        <v>1844</v>
      </c>
      <c r="Y29" s="222">
        <f t="shared" si="64"/>
        <v>1845</v>
      </c>
      <c r="Z29" s="222">
        <f t="shared" si="64"/>
        <v>1844</v>
      </c>
      <c r="AA29" s="222">
        <f t="shared" si="64"/>
        <v>1845</v>
      </c>
    </row>
    <row r="30" spans="1:27" x14ac:dyDescent="0.25">
      <c r="A30" s="271" t="s">
        <v>4</v>
      </c>
      <c r="B30" s="272"/>
      <c r="C30" s="133">
        <f>C29/C28</f>
        <v>3.3968387938310443</v>
      </c>
      <c r="D30" s="133">
        <f t="shared" ref="D30" si="65">D29/D28</f>
        <v>3.5877524169097876</v>
      </c>
      <c r="E30" s="133">
        <f t="shared" ref="E30" si="66">E29/E28</f>
        <v>3.7724803476704798</v>
      </c>
      <c r="F30" s="133">
        <f t="shared" ref="F30" si="67">F29/F28</f>
        <v>4.0659049998163184</v>
      </c>
      <c r="G30" s="133">
        <f t="shared" ref="G30" si="68">G29/G28</f>
        <v>4.4065779370360891</v>
      </c>
      <c r="H30" s="133">
        <f t="shared" ref="H30" si="69">H29/H28</f>
        <v>4.7955704429557047</v>
      </c>
      <c r="I30" s="133">
        <f t="shared" ref="I30" si="70">I29/I28</f>
        <v>5.2342161267439113</v>
      </c>
      <c r="J30" s="133">
        <f t="shared" ref="J30" si="71">J29/J28</f>
        <v>5.7242400733479091</v>
      </c>
      <c r="K30" s="133">
        <f t="shared" ref="K30" si="72">K29/K28</f>
        <v>5.7273150663665291</v>
      </c>
      <c r="L30" s="133">
        <f t="shared" ref="L30" si="73">L29/L28</f>
        <v>5.6738721804511281</v>
      </c>
      <c r="M30" s="169">
        <f t="shared" ref="M30" si="74">M29/M28</f>
        <v>5.5613340870548331</v>
      </c>
      <c r="O30" s="271" t="s">
        <v>96</v>
      </c>
      <c r="P30" s="272"/>
      <c r="Q30" s="133">
        <f>Q6-C$6</f>
        <v>3.0994515657091437E-2</v>
      </c>
      <c r="R30" s="133">
        <f t="shared" ref="R30:AA30" si="75">R6-D$6</f>
        <v>3.6089223895664713E-2</v>
      </c>
      <c r="S30" s="133">
        <f t="shared" si="75"/>
        <v>-0.20175337609745458</v>
      </c>
      <c r="T30" s="133">
        <f t="shared" si="75"/>
        <v>4.666039347659412E-2</v>
      </c>
      <c r="U30" s="133">
        <f t="shared" si="75"/>
        <v>5.0829311080357709E-2</v>
      </c>
      <c r="V30" s="133">
        <f t="shared" si="75"/>
        <v>5.7117754508559493E-2</v>
      </c>
      <c r="W30" s="133">
        <f t="shared" si="75"/>
        <v>6.915417754122366E-2</v>
      </c>
      <c r="X30" s="133">
        <f t="shared" si="75"/>
        <v>8.2109321282451297E-2</v>
      </c>
      <c r="Y30" s="133">
        <f t="shared" si="75"/>
        <v>6.943885041224096E-2</v>
      </c>
      <c r="Z30" s="133">
        <f t="shared" si="75"/>
        <v>5.5278944907448668E-2</v>
      </c>
      <c r="AA30" s="133">
        <f t="shared" si="75"/>
        <v>4.0965876986720495E-2</v>
      </c>
    </row>
    <row r="31" spans="1:27" x14ac:dyDescent="0.25">
      <c r="A31" s="271" t="s">
        <v>90</v>
      </c>
      <c r="B31" s="272"/>
      <c r="C31" s="222"/>
      <c r="D31" s="133">
        <f>D28/$C28*100</f>
        <v>89.419166730606918</v>
      </c>
      <c r="E31" s="133">
        <f t="shared" ref="E31:M31" si="76">E28/$C28*100</f>
        <v>80.037852630502059</v>
      </c>
      <c r="F31" s="133">
        <f t="shared" si="76"/>
        <v>69.620706411928694</v>
      </c>
      <c r="G31" s="133">
        <f t="shared" si="76"/>
        <v>59.955497583058396</v>
      </c>
      <c r="H31" s="133">
        <f t="shared" si="76"/>
        <v>51.157318601498758</v>
      </c>
      <c r="I31" s="133">
        <f t="shared" si="76"/>
        <v>43.264533619785674</v>
      </c>
      <c r="J31" s="133">
        <f t="shared" si="76"/>
        <v>36.264354587073839</v>
      </c>
      <c r="K31" s="133">
        <f t="shared" si="76"/>
        <v>32.949691807974631</v>
      </c>
      <c r="L31" s="133">
        <f t="shared" si="76"/>
        <v>29.934269418655209</v>
      </c>
      <c r="M31" s="169">
        <f t="shared" si="76"/>
        <v>27.146474334381953</v>
      </c>
      <c r="O31" s="271" t="s">
        <v>97</v>
      </c>
      <c r="P31" s="272"/>
      <c r="Q31" s="133">
        <f>100-Q4/C$4*100</f>
        <v>2.2054287476866108</v>
      </c>
      <c r="R31" s="133">
        <f t="shared" ref="R31:AA31" si="77">100-R4/D$4*100</f>
        <v>2.3698904565022758</v>
      </c>
      <c r="S31" s="133">
        <f t="shared" si="77"/>
        <v>2.5395167797977933</v>
      </c>
      <c r="T31" s="133">
        <f t="shared" si="77"/>
        <v>2.6702590231280254</v>
      </c>
      <c r="U31" s="133">
        <f t="shared" si="77"/>
        <v>2.7802015947043799</v>
      </c>
      <c r="V31" s="133">
        <f t="shared" si="77"/>
        <v>2.9402746073387647</v>
      </c>
      <c r="W31" s="133">
        <f t="shared" si="77"/>
        <v>3.2275562788174739</v>
      </c>
      <c r="X31" s="133">
        <f t="shared" si="77"/>
        <v>3.5079909183991447</v>
      </c>
      <c r="Y31" s="133">
        <f t="shared" si="77"/>
        <v>3.3251784911877706</v>
      </c>
      <c r="Z31" s="133">
        <f t="shared" si="77"/>
        <v>3.1683278578985465</v>
      </c>
      <c r="AA31" s="133">
        <f t="shared" si="77"/>
        <v>3.0649446950503716</v>
      </c>
    </row>
    <row r="32" spans="1:27" ht="15.75" thickBot="1" x14ac:dyDescent="0.3">
      <c r="A32" s="275" t="s">
        <v>91</v>
      </c>
      <c r="B32" s="276"/>
      <c r="C32" s="171"/>
      <c r="D32" s="173">
        <f>D29/$C29*100</f>
        <v>94.444820913615374</v>
      </c>
      <c r="E32" s="173">
        <f t="shared" ref="E32:M32" si="78">E29/$C29*100</f>
        <v>88.888888888888886</v>
      </c>
      <c r="F32" s="173">
        <f t="shared" si="78"/>
        <v>83.333709802504274</v>
      </c>
      <c r="G32" s="173">
        <f t="shared" si="78"/>
        <v>77.777777777777786</v>
      </c>
      <c r="H32" s="173">
        <f t="shared" si="78"/>
        <v>72.222598691393159</v>
      </c>
      <c r="I32" s="173">
        <f t="shared" si="78"/>
        <v>66.666666666666657</v>
      </c>
      <c r="J32" s="173">
        <f t="shared" si="78"/>
        <v>61.111487580282052</v>
      </c>
      <c r="K32" s="173">
        <f t="shared" si="78"/>
        <v>55.555555555555557</v>
      </c>
      <c r="L32" s="173">
        <f t="shared" si="78"/>
        <v>50.000376469170938</v>
      </c>
      <c r="M32" s="174">
        <f t="shared" si="78"/>
        <v>44.444444444444443</v>
      </c>
      <c r="O32" s="271" t="s">
        <v>98</v>
      </c>
      <c r="P32" s="272"/>
      <c r="Q32" s="133">
        <f>100-Q5/C$5*100</f>
        <v>1.1907143640810745</v>
      </c>
      <c r="R32" s="133">
        <f t="shared" ref="R32:AA32" si="79">100-R5/D$5*100</f>
        <v>1.2495764721826959</v>
      </c>
      <c r="S32" s="133">
        <f t="shared" si="79"/>
        <v>8.4491269116640098</v>
      </c>
      <c r="T32" s="133">
        <f t="shared" si="79"/>
        <v>1.3884183024252081</v>
      </c>
      <c r="U32" s="133">
        <f t="shared" si="79"/>
        <v>1.470881332961298</v>
      </c>
      <c r="V32" s="133">
        <f t="shared" si="79"/>
        <v>1.5619705902283698</v>
      </c>
      <c r="W32" s="133">
        <f t="shared" si="79"/>
        <v>1.6669979580404402</v>
      </c>
      <c r="X32" s="133">
        <f t="shared" si="79"/>
        <v>1.7851092459752778</v>
      </c>
      <c r="Y32" s="133">
        <f t="shared" si="79"/>
        <v>1.9234578455187119</v>
      </c>
      <c r="Z32" s="133">
        <f t="shared" si="79"/>
        <v>2.0826274536378264</v>
      </c>
      <c r="AA32" s="133">
        <f t="shared" si="79"/>
        <v>2.273175299393813</v>
      </c>
    </row>
    <row r="34" spans="1:27" ht="15.75" thickBot="1" x14ac:dyDescent="0.3">
      <c r="A34" s="21" t="s">
        <v>93</v>
      </c>
      <c r="O34" s="21" t="s">
        <v>105</v>
      </c>
    </row>
    <row r="35" spans="1:27" x14ac:dyDescent="0.25">
      <c r="A35" s="273" t="s">
        <v>92</v>
      </c>
      <c r="B35" s="274"/>
      <c r="C35" s="224">
        <v>0</v>
      </c>
      <c r="D35" s="224">
        <v>1</v>
      </c>
      <c r="E35" s="224">
        <v>2</v>
      </c>
      <c r="F35" s="224">
        <v>3</v>
      </c>
      <c r="G35" s="224">
        <v>4</v>
      </c>
      <c r="H35" s="224">
        <v>5</v>
      </c>
      <c r="I35" s="224">
        <v>6</v>
      </c>
      <c r="J35" s="224">
        <v>7</v>
      </c>
      <c r="K35" s="224">
        <v>8</v>
      </c>
      <c r="L35" s="224">
        <v>9</v>
      </c>
      <c r="M35" s="225">
        <v>10</v>
      </c>
      <c r="O35" s="273" t="s">
        <v>92</v>
      </c>
      <c r="P35" s="274"/>
      <c r="Q35" s="224">
        <v>0</v>
      </c>
      <c r="R35" s="224">
        <v>1</v>
      </c>
      <c r="S35" s="224">
        <v>2</v>
      </c>
      <c r="T35" s="224">
        <v>3</v>
      </c>
      <c r="U35" s="224">
        <v>4</v>
      </c>
      <c r="V35" s="224">
        <v>5</v>
      </c>
      <c r="W35" s="224">
        <v>6</v>
      </c>
      <c r="X35" s="224">
        <v>7</v>
      </c>
      <c r="Y35" s="224">
        <v>8</v>
      </c>
      <c r="Z35" s="224">
        <v>9</v>
      </c>
      <c r="AA35" s="225">
        <v>10</v>
      </c>
    </row>
    <row r="36" spans="1:27" x14ac:dyDescent="0.25">
      <c r="A36" s="271" t="s">
        <v>94</v>
      </c>
      <c r="B36" s="272"/>
      <c r="C36" s="222">
        <f>C4-C12</f>
        <v>4574</v>
      </c>
      <c r="D36" s="222">
        <f t="shared" ref="D36:M36" si="80">D4-D12</f>
        <v>4446</v>
      </c>
      <c r="E36" s="222">
        <f t="shared" si="80"/>
        <v>4282</v>
      </c>
      <c r="F36" s="222">
        <f t="shared" si="80"/>
        <v>4003</v>
      </c>
      <c r="G36" s="222">
        <f t="shared" si="80"/>
        <v>3696</v>
      </c>
      <c r="H36" s="222">
        <f t="shared" si="80"/>
        <v>3450</v>
      </c>
      <c r="I36" s="222">
        <f t="shared" si="80"/>
        <v>3330</v>
      </c>
      <c r="J36" s="222">
        <f t="shared" si="80"/>
        <v>3154</v>
      </c>
      <c r="K36" s="222">
        <f t="shared" si="80"/>
        <v>2665</v>
      </c>
      <c r="L36" s="222">
        <f t="shared" si="80"/>
        <v>2277</v>
      </c>
      <c r="M36" s="222">
        <f t="shared" si="80"/>
        <v>1981</v>
      </c>
      <c r="O36" s="271" t="s">
        <v>94</v>
      </c>
      <c r="P36" s="272"/>
      <c r="Q36" s="222">
        <f>C$4-Q12</f>
        <v>1860</v>
      </c>
      <c r="R36" s="222">
        <f t="shared" ref="R36" si="81">D$4-R12</f>
        <v>1803</v>
      </c>
      <c r="S36" s="222">
        <f t="shared" ref="S36" si="82">E$4-S12</f>
        <v>1689</v>
      </c>
      <c r="T36" s="222">
        <f t="shared" ref="T36" si="83">F$4-T12</f>
        <v>1558</v>
      </c>
      <c r="U36" s="222">
        <f t="shared" ref="U36" si="84">G$4-U12</f>
        <v>1456</v>
      </c>
      <c r="V36" s="222">
        <f t="shared" ref="V36" si="85">H$4-V12</f>
        <v>1382</v>
      </c>
      <c r="W36" s="222">
        <f t="shared" ref="W36" si="86">I$4-W12</f>
        <v>1326</v>
      </c>
      <c r="X36" s="222">
        <f t="shared" ref="X36" si="87">J$4-X12</f>
        <v>1245</v>
      </c>
      <c r="Y36" s="222">
        <f t="shared" ref="Y36" si="88">K$4-Y12</f>
        <v>1061</v>
      </c>
      <c r="Z36" s="222">
        <f t="shared" ref="Z36" si="89">L$4-Z12</f>
        <v>915</v>
      </c>
      <c r="AA36" s="222">
        <f t="shared" ref="AA36" si="90">M$4-AA12</f>
        <v>805</v>
      </c>
    </row>
    <row r="37" spans="1:27" x14ac:dyDescent="0.25">
      <c r="A37" s="271" t="s">
        <v>95</v>
      </c>
      <c r="B37" s="272"/>
      <c r="C37" s="222">
        <f>C5-C13</f>
        <v>7379</v>
      </c>
      <c r="D37" s="222">
        <f t="shared" ref="D37:M37" si="91">D5-D13</f>
        <v>7378</v>
      </c>
      <c r="E37" s="222">
        <f t="shared" si="91"/>
        <v>7379</v>
      </c>
      <c r="F37" s="222">
        <f t="shared" si="91"/>
        <v>7378</v>
      </c>
      <c r="G37" s="222">
        <f t="shared" si="91"/>
        <v>7379</v>
      </c>
      <c r="H37" s="222">
        <f t="shared" si="91"/>
        <v>7378</v>
      </c>
      <c r="I37" s="222">
        <f t="shared" si="91"/>
        <v>7379</v>
      </c>
      <c r="J37" s="222">
        <f t="shared" si="91"/>
        <v>7378</v>
      </c>
      <c r="K37" s="222">
        <f t="shared" si="91"/>
        <v>7379</v>
      </c>
      <c r="L37" s="222">
        <f t="shared" si="91"/>
        <v>7378</v>
      </c>
      <c r="M37" s="222">
        <f t="shared" si="91"/>
        <v>7379</v>
      </c>
      <c r="O37" s="271" t="s">
        <v>95</v>
      </c>
      <c r="P37" s="272"/>
      <c r="Q37" s="222">
        <f>C$5-Q13</f>
        <v>3075</v>
      </c>
      <c r="R37" s="222">
        <f t="shared" ref="R37" si="92">D$5-R13</f>
        <v>3074</v>
      </c>
      <c r="S37" s="222">
        <f t="shared" ref="S37" si="93">E$5-S13</f>
        <v>3075</v>
      </c>
      <c r="T37" s="222">
        <f t="shared" ref="T37" si="94">F$5-T13</f>
        <v>3074</v>
      </c>
      <c r="U37" s="222">
        <f t="shared" ref="U37" si="95">G$5-U13</f>
        <v>3075</v>
      </c>
      <c r="V37" s="222">
        <f t="shared" ref="V37" si="96">H$5-V13</f>
        <v>3074</v>
      </c>
      <c r="W37" s="222">
        <f t="shared" ref="W37" si="97">I$5-W13</f>
        <v>3075</v>
      </c>
      <c r="X37" s="222">
        <f t="shared" ref="X37" si="98">J$5-X13</f>
        <v>3074</v>
      </c>
      <c r="Y37" s="222">
        <f t="shared" ref="Y37" si="99">K$5-Y13</f>
        <v>3075</v>
      </c>
      <c r="Z37" s="222">
        <f t="shared" ref="Z37" si="100">L$5-Z13</f>
        <v>3074</v>
      </c>
      <c r="AA37" s="222">
        <f t="shared" ref="AA37" si="101">M$5-AA13</f>
        <v>3075</v>
      </c>
    </row>
    <row r="38" spans="1:27" x14ac:dyDescent="0.25">
      <c r="A38" s="271" t="s">
        <v>96</v>
      </c>
      <c r="B38" s="272"/>
      <c r="C38" s="133">
        <f>C14-C6</f>
        <v>0.13286364916405802</v>
      </c>
      <c r="D38" s="133">
        <f t="shared" ref="D38:M38" si="102">D14-D6</f>
        <v>0.15549249866814741</v>
      </c>
      <c r="E38" s="133">
        <f t="shared" si="102"/>
        <v>0.18145545899785498</v>
      </c>
      <c r="F38" s="133">
        <f t="shared" si="102"/>
        <v>0.20320934050113149</v>
      </c>
      <c r="G38" s="133">
        <f t="shared" si="102"/>
        <v>0.22243080271064519</v>
      </c>
      <c r="H38" s="133">
        <f t="shared" si="102"/>
        <v>0.25090297416978391</v>
      </c>
      <c r="I38" s="133">
        <f t="shared" si="102"/>
        <v>0.30700663975387332</v>
      </c>
      <c r="J38" s="133">
        <f t="shared" si="102"/>
        <v>0.3690546073282519</v>
      </c>
      <c r="K38" s="133">
        <f t="shared" si="102"/>
        <v>0.31006490140091536</v>
      </c>
      <c r="L38" s="133">
        <f t="shared" si="102"/>
        <v>0.24538538692324874</v>
      </c>
      <c r="M38" s="133">
        <f t="shared" si="102"/>
        <v>0.18000849807157859</v>
      </c>
      <c r="O38" s="271" t="s">
        <v>96</v>
      </c>
      <c r="P38" s="272"/>
      <c r="Q38" s="133">
        <f>Q14-C$6</f>
        <v>4.9609754670600026E-2</v>
      </c>
      <c r="R38" s="133">
        <f t="shared" ref="R38" si="103">R14-D$6</f>
        <v>5.7546641368300122E-2</v>
      </c>
      <c r="S38" s="133">
        <f t="shared" ref="S38" si="104">S14-E$6</f>
        <v>6.291980052949997E-2</v>
      </c>
      <c r="T38" s="133">
        <f t="shared" ref="T38" si="105">T14-F$6</f>
        <v>6.8074563398442312E-2</v>
      </c>
      <c r="U38" s="133">
        <f t="shared" ref="U38" si="106">U14-G$6</f>
        <v>7.6157578099990353E-2</v>
      </c>
      <c r="V38" s="133">
        <f t="shared" ref="V38" si="107">V14-H$6</f>
        <v>8.8837627422376109E-2</v>
      </c>
      <c r="W38" s="133">
        <f t="shared" ref="W38" si="108">W14-I$6</f>
        <v>0.10665975606983302</v>
      </c>
      <c r="X38" s="133">
        <f t="shared" ref="X38" si="109">X14-J$6</f>
        <v>0.1249548933049871</v>
      </c>
      <c r="Y38" s="133">
        <f t="shared" ref="Y38" si="110">Y14-K$6</f>
        <v>0.10576978332914511</v>
      </c>
      <c r="Z38" s="133">
        <f t="shared" ref="Z38" si="111">Z14-L$6</f>
        <v>8.4320606721359326E-2</v>
      </c>
      <c r="AA38" s="133">
        <f t="shared" ref="AA38" si="112">AA14-M$6</f>
        <v>6.2582009751309897E-2</v>
      </c>
    </row>
    <row r="39" spans="1:27" x14ac:dyDescent="0.25">
      <c r="A39" s="271" t="s">
        <v>97</v>
      </c>
      <c r="B39" s="272"/>
      <c r="C39" s="133">
        <f>100-C12/C4*100</f>
        <v>8.8178593460826704</v>
      </c>
      <c r="D39" s="133">
        <f t="shared" ref="D39:M40" si="113">100-D12/D4*100</f>
        <v>9.4752994331017533</v>
      </c>
      <c r="E39" s="133">
        <f t="shared" si="113"/>
        <v>10.162813879527221</v>
      </c>
      <c r="F39" s="133">
        <f t="shared" si="113"/>
        <v>10.678368501080371</v>
      </c>
      <c r="G39" s="133">
        <f t="shared" si="113"/>
        <v>11.12080637881752</v>
      </c>
      <c r="H39" s="133">
        <f t="shared" si="113"/>
        <v>11.754284351470133</v>
      </c>
      <c r="I39" s="133">
        <f t="shared" si="113"/>
        <v>12.902475880506799</v>
      </c>
      <c r="J39" s="133">
        <f t="shared" si="113"/>
        <v>14.040867203846332</v>
      </c>
      <c r="K39" s="133">
        <f t="shared" si="113"/>
        <v>13.305706725248385</v>
      </c>
      <c r="L39" s="133">
        <f t="shared" si="113"/>
        <v>12.67887967036026</v>
      </c>
      <c r="M39" s="133">
        <f t="shared" si="113"/>
        <v>12.241240808255583</v>
      </c>
      <c r="O39" s="271" t="s">
        <v>97</v>
      </c>
      <c r="P39" s="272"/>
      <c r="Q39" s="133">
        <f>100-Q12/C$4*100</f>
        <v>3.5857495373226413</v>
      </c>
      <c r="R39" s="133">
        <f t="shared" ref="R39" si="114">100-R12/D$4*100</f>
        <v>3.8425472060014414</v>
      </c>
      <c r="S39" s="133">
        <f t="shared" ref="S39" si="115">100-S12/E$4*100</f>
        <v>4.008639103811646</v>
      </c>
      <c r="T39" s="133">
        <f t="shared" ref="T39" si="116">100-T12/F$4*100</f>
        <v>4.1561074505828657</v>
      </c>
      <c r="U39" s="133">
        <f t="shared" ref="U39" si="117">100-U12/G$4*100</f>
        <v>4.380923724988719</v>
      </c>
      <c r="V39" s="133">
        <f t="shared" ref="V39" si="118">100-V12/H$4*100</f>
        <v>4.7085278184729589</v>
      </c>
      <c r="W39" s="133">
        <f t="shared" ref="W39" si="119">100-W12/I$4*100</f>
        <v>5.1377426479135266</v>
      </c>
      <c r="X39" s="133">
        <f t="shared" ref="X39" si="120">100-X12/J$4*100</f>
        <v>5.5424475804656623</v>
      </c>
      <c r="Y39" s="133">
        <f t="shared" ref="Y39" si="121">100-Y12/K$4*100</f>
        <v>5.2973188876129598</v>
      </c>
      <c r="Z39" s="133">
        <f t="shared" ref="Z39" si="122">100-Z12/L$4*100</f>
        <v>5.0949384709616368</v>
      </c>
      <c r="AA39" s="133">
        <f t="shared" ref="AA39" si="123">100-AA12/M$4*100</f>
        <v>4.974355805474886</v>
      </c>
    </row>
    <row r="40" spans="1:27" x14ac:dyDescent="0.25">
      <c r="A40" s="271" t="s">
        <v>98</v>
      </c>
      <c r="B40" s="272"/>
      <c r="C40" s="133">
        <f>100-C13/C5*100</f>
        <v>4.7622120826852665</v>
      </c>
      <c r="D40" s="133">
        <f t="shared" si="113"/>
        <v>4.9996611777461482</v>
      </c>
      <c r="E40" s="133">
        <f t="shared" si="113"/>
        <v>5.2634957772198163</v>
      </c>
      <c r="F40" s="133">
        <f t="shared" si="113"/>
        <v>5.5551790863846264</v>
      </c>
      <c r="G40" s="133">
        <f t="shared" si="113"/>
        <v>5.8827281061904557</v>
      </c>
      <c r="H40" s="133">
        <f t="shared" si="113"/>
        <v>6.2495764721826959</v>
      </c>
      <c r="I40" s="133">
        <f t="shared" si="113"/>
        <v>6.6670883102332965</v>
      </c>
      <c r="J40" s="133">
        <f t="shared" si="113"/>
        <v>7.1423731110659361</v>
      </c>
      <c r="K40" s="133">
        <f t="shared" si="113"/>
        <v>7.6927888574973053</v>
      </c>
      <c r="L40" s="133">
        <f t="shared" si="113"/>
        <v>8.3327686295769183</v>
      </c>
      <c r="M40" s="133">
        <f t="shared" si="113"/>
        <v>9.0914691242422805</v>
      </c>
      <c r="O40" s="271" t="s">
        <v>98</v>
      </c>
      <c r="P40" s="272"/>
      <c r="Q40" s="133">
        <f>100-Q13/C$5*100</f>
        <v>1.9845239401351478</v>
      </c>
      <c r="R40" s="133">
        <f t="shared" ref="R40" si="124">100-R13/D$5*100</f>
        <v>2.0830792166429433</v>
      </c>
      <c r="S40" s="133">
        <f t="shared" ref="S40" si="125">100-S13/E$5*100</f>
        <v>2.1934204519516101</v>
      </c>
      <c r="T40" s="133">
        <f t="shared" ref="T40" si="126">100-T13/F$5*100</f>
        <v>2.3145324629366115</v>
      </c>
      <c r="U40" s="133">
        <f t="shared" ref="U40" si="127">100-U13/G$5*100</f>
        <v>2.4514688882688205</v>
      </c>
      <c r="V40" s="133">
        <f t="shared" ref="V40" si="128">100-V13/H$5*100</f>
        <v>2.6038490208036791</v>
      </c>
      <c r="W40" s="133">
        <f t="shared" ref="W40" si="129">100-W13/I$5*100</f>
        <v>2.7783299300674003</v>
      </c>
      <c r="X40" s="133">
        <f t="shared" ref="X40" si="130">100-X13/J$5*100</f>
        <v>2.9758274523470618</v>
      </c>
      <c r="Y40" s="133">
        <f t="shared" ref="Y40" si="131">100-Y13/K$5*100</f>
        <v>3.2057630758645104</v>
      </c>
      <c r="Z40" s="133">
        <f t="shared" ref="Z40" si="132">100-Z13/L$5*100</f>
        <v>3.4717986944049102</v>
      </c>
      <c r="AA40" s="133">
        <f t="shared" ref="AA40" si="133">100-AA13/M$5*100</f>
        <v>3.7886254989896884</v>
      </c>
    </row>
    <row r="42" spans="1:27" ht="15.75" thickBot="1" x14ac:dyDescent="0.3">
      <c r="A42" s="21" t="s">
        <v>100</v>
      </c>
      <c r="O42" s="21" t="s">
        <v>106</v>
      </c>
    </row>
    <row r="43" spans="1:27" x14ac:dyDescent="0.25">
      <c r="A43" s="273" t="s">
        <v>92</v>
      </c>
      <c r="B43" s="274"/>
      <c r="C43" s="224">
        <v>0</v>
      </c>
      <c r="D43" s="224">
        <v>1</v>
      </c>
      <c r="E43" s="224">
        <v>2</v>
      </c>
      <c r="F43" s="224">
        <v>3</v>
      </c>
      <c r="G43" s="224">
        <v>4</v>
      </c>
      <c r="H43" s="224">
        <v>5</v>
      </c>
      <c r="I43" s="224">
        <v>6</v>
      </c>
      <c r="J43" s="224">
        <v>7</v>
      </c>
      <c r="K43" s="224">
        <v>8</v>
      </c>
      <c r="L43" s="224">
        <v>9</v>
      </c>
      <c r="M43" s="225">
        <v>10</v>
      </c>
      <c r="O43" s="273" t="s">
        <v>92</v>
      </c>
      <c r="P43" s="274"/>
      <c r="Q43" s="224">
        <v>0</v>
      </c>
      <c r="R43" s="224">
        <v>1</v>
      </c>
      <c r="S43" s="224">
        <v>2</v>
      </c>
      <c r="T43" s="224">
        <v>3</v>
      </c>
      <c r="U43" s="224">
        <v>4</v>
      </c>
      <c r="V43" s="224">
        <v>5</v>
      </c>
      <c r="W43" s="224">
        <v>6</v>
      </c>
      <c r="X43" s="224">
        <v>7</v>
      </c>
      <c r="Y43" s="224">
        <v>8</v>
      </c>
      <c r="Z43" s="224">
        <v>9</v>
      </c>
      <c r="AA43" s="225">
        <v>10</v>
      </c>
    </row>
    <row r="44" spans="1:27" x14ac:dyDescent="0.25">
      <c r="A44" s="271" t="s">
        <v>94</v>
      </c>
      <c r="B44" s="272"/>
      <c r="C44" s="222">
        <f>C$4-C20</f>
        <v>8875</v>
      </c>
      <c r="D44" s="222">
        <f t="shared" ref="D44:M44" si="134">D$4-D20</f>
        <v>8594</v>
      </c>
      <c r="E44" s="222">
        <f t="shared" si="134"/>
        <v>7991</v>
      </c>
      <c r="F44" s="222">
        <f t="shared" si="134"/>
        <v>7345</v>
      </c>
      <c r="G44" s="222">
        <f t="shared" si="134"/>
        <v>6890</v>
      </c>
      <c r="H44" s="222">
        <f t="shared" si="134"/>
        <v>6563</v>
      </c>
      <c r="I44" s="222">
        <f t="shared" si="134"/>
        <v>6287</v>
      </c>
      <c r="J44" s="222">
        <f t="shared" si="134"/>
        <v>5895</v>
      </c>
      <c r="K44" s="222">
        <f t="shared" si="134"/>
        <v>5032</v>
      </c>
      <c r="L44" s="222">
        <f t="shared" si="134"/>
        <v>4354</v>
      </c>
      <c r="M44" s="222">
        <f t="shared" si="134"/>
        <v>3834</v>
      </c>
      <c r="O44" s="271" t="s">
        <v>94</v>
      </c>
      <c r="P44" s="272"/>
      <c r="Q44" s="222">
        <f>C$4-Q20</f>
        <v>2185</v>
      </c>
      <c r="R44" s="222">
        <f t="shared" ref="R44" si="135">D$4-R20</f>
        <v>2084</v>
      </c>
      <c r="S44" s="222">
        <f t="shared" ref="S44" si="136">E$4-S20</f>
        <v>1926</v>
      </c>
      <c r="T44" s="222">
        <f t="shared" ref="T44" si="137">F$4-T20</f>
        <v>1801</v>
      </c>
      <c r="U44" s="222">
        <f t="shared" ref="U44" si="138">G$4-U20</f>
        <v>1698</v>
      </c>
      <c r="V44" s="222">
        <f t="shared" ref="V44" si="139">H$4-V20</f>
        <v>1614</v>
      </c>
      <c r="W44" s="222">
        <f t="shared" ref="W44" si="140">I$4-W20</f>
        <v>1543</v>
      </c>
      <c r="X44" s="222">
        <f t="shared" ref="X44" si="141">J$4-X20</f>
        <v>1444</v>
      </c>
      <c r="Y44" s="222">
        <f t="shared" ref="Y44" si="142">K$4-Y20</f>
        <v>1237</v>
      </c>
      <c r="Z44" s="222">
        <f t="shared" ref="Z44" si="143">L$4-Z20</f>
        <v>1074</v>
      </c>
      <c r="AA44" s="222">
        <f t="shared" ref="AA44" si="144">M$4-AA20</f>
        <v>949</v>
      </c>
    </row>
    <row r="45" spans="1:27" x14ac:dyDescent="0.25">
      <c r="A45" s="271" t="s">
        <v>95</v>
      </c>
      <c r="B45" s="272"/>
      <c r="C45" s="222">
        <f>C$5-C21</f>
        <v>14757</v>
      </c>
      <c r="D45" s="222">
        <f t="shared" ref="D45:M45" si="145">D$5-D21</f>
        <v>14757</v>
      </c>
      <c r="E45" s="222">
        <f t="shared" si="145"/>
        <v>14757</v>
      </c>
      <c r="F45" s="222">
        <f t="shared" si="145"/>
        <v>14757</v>
      </c>
      <c r="G45" s="222">
        <f t="shared" si="145"/>
        <v>14757</v>
      </c>
      <c r="H45" s="222">
        <f t="shared" si="145"/>
        <v>14757</v>
      </c>
      <c r="I45" s="222">
        <f t="shared" si="145"/>
        <v>14757</v>
      </c>
      <c r="J45" s="222">
        <f t="shared" si="145"/>
        <v>14757</v>
      </c>
      <c r="K45" s="222">
        <f t="shared" si="145"/>
        <v>14757</v>
      </c>
      <c r="L45" s="222">
        <f t="shared" si="145"/>
        <v>14757</v>
      </c>
      <c r="M45" s="222">
        <f t="shared" si="145"/>
        <v>14757</v>
      </c>
      <c r="O45" s="271" t="s">
        <v>95</v>
      </c>
      <c r="P45" s="272"/>
      <c r="Q45" s="222">
        <f>C$5-Q21</f>
        <v>3689</v>
      </c>
      <c r="R45" s="222">
        <f t="shared" ref="R45" si="146">D$5-R21</f>
        <v>3689</v>
      </c>
      <c r="S45" s="222">
        <f t="shared" ref="S45" si="147">E$5-S21</f>
        <v>3690</v>
      </c>
      <c r="T45" s="222">
        <f t="shared" ref="T45" si="148">F$5-T21</f>
        <v>3689</v>
      </c>
      <c r="U45" s="222">
        <f t="shared" ref="U45" si="149">G$5-U21</f>
        <v>3690</v>
      </c>
      <c r="V45" s="222">
        <f t="shared" ref="V45" si="150">H$5-V21</f>
        <v>3689</v>
      </c>
      <c r="W45" s="222">
        <f t="shared" ref="W45" si="151">I$5-W21</f>
        <v>6690</v>
      </c>
      <c r="X45" s="222">
        <f t="shared" ref="X45" si="152">J$5-X21</f>
        <v>3689</v>
      </c>
      <c r="Y45" s="222">
        <f t="shared" ref="Y45" si="153">K$5-Y21</f>
        <v>3690</v>
      </c>
      <c r="Z45" s="222">
        <f t="shared" ref="Z45" si="154">L$5-Z21</f>
        <v>3689</v>
      </c>
      <c r="AA45" s="222">
        <f t="shared" ref="AA45" si="155">M$5-AA21</f>
        <v>3690</v>
      </c>
    </row>
    <row r="46" spans="1:27" x14ac:dyDescent="0.25">
      <c r="A46" s="271" t="s">
        <v>96</v>
      </c>
      <c r="B46" s="272"/>
      <c r="C46" s="133">
        <f>C22-C6</f>
        <v>0.27336512192212536</v>
      </c>
      <c r="D46" s="133">
        <f t="shared" ref="D46:M46" si="156">D22-D6</f>
        <v>0.32016246029161977</v>
      </c>
      <c r="E46" s="133">
        <f t="shared" si="156"/>
        <v>0.34652395510792866</v>
      </c>
      <c r="F46" s="133">
        <f t="shared" si="156"/>
        <v>0.37375292910468927</v>
      </c>
      <c r="G46" s="133">
        <f t="shared" si="156"/>
        <v>0.42691693580138068</v>
      </c>
      <c r="H46" s="133">
        <f t="shared" si="156"/>
        <v>0.51082981330951593</v>
      </c>
      <c r="I46" s="133">
        <f t="shared" si="156"/>
        <v>0.62513319964811753</v>
      </c>
      <c r="J46" s="133">
        <f t="shared" si="156"/>
        <v>0.74552855553678032</v>
      </c>
      <c r="K46" s="133">
        <f t="shared" si="156"/>
        <v>0.62290993988569188</v>
      </c>
      <c r="L46" s="133">
        <f t="shared" si="156"/>
        <v>0.49314379138614939</v>
      </c>
      <c r="M46" s="133">
        <f t="shared" si="156"/>
        <v>0.36213393028468577</v>
      </c>
      <c r="O46" s="271" t="s">
        <v>96</v>
      </c>
      <c r="P46" s="272"/>
      <c r="Q46" s="133">
        <f>Q22-C$6</f>
        <v>5.7115624081270688E-2</v>
      </c>
      <c r="R46" s="133">
        <f t="shared" ref="R46" si="157">R22-D$6</f>
        <v>6.3901016289343193E-2</v>
      </c>
      <c r="S46" s="133">
        <f t="shared" ref="S46" si="158">S22-E$6</f>
        <v>6.7607412830317681E-2</v>
      </c>
      <c r="T46" s="133">
        <f t="shared" ref="T46" si="159">T22-F$6</f>
        <v>7.5429515298158556E-2</v>
      </c>
      <c r="U46" s="133">
        <f t="shared" ref="U46" si="160">U22-G$6</f>
        <v>8.6202370684739904E-2</v>
      </c>
      <c r="V46" s="133">
        <f t="shared" ref="V46" si="161">V22-H$6</f>
        <v>0.10105105904612444</v>
      </c>
      <c r="W46" s="133">
        <f t="shared" ref="W46" si="162">W22-I$6</f>
        <v>-3.0115162614956503E-3</v>
      </c>
      <c r="X46" s="133">
        <f t="shared" ref="X46" si="163">X22-J$6</f>
        <v>0.14041676904501532</v>
      </c>
      <c r="Y46" s="133">
        <f t="shared" ref="Y46" si="164">Y22-K$6</f>
        <v>0.11888696628288287</v>
      </c>
      <c r="Z46" s="133">
        <f t="shared" ref="Z46" si="165">Z22-L$6</f>
        <v>9.5117973699280434E-2</v>
      </c>
      <c r="AA46" s="133">
        <f t="shared" ref="AA46" si="166">AA22-M$6</f>
        <v>7.021148774862862E-2</v>
      </c>
    </row>
    <row r="47" spans="1:27" x14ac:dyDescent="0.25">
      <c r="A47" s="271" t="s">
        <v>97</v>
      </c>
      <c r="B47" s="272"/>
      <c r="C47" s="133">
        <f>100-C20/C4*100</f>
        <v>17.109423195558293</v>
      </c>
      <c r="D47" s="133">
        <f t="shared" ref="D47:M47" si="167">100-D20/D4*100</f>
        <v>18.315502323004125</v>
      </c>
      <c r="E47" s="133">
        <f t="shared" si="167"/>
        <v>18.965680922770218</v>
      </c>
      <c r="F47" s="133">
        <f t="shared" si="167"/>
        <v>19.593459065809483</v>
      </c>
      <c r="G47" s="133">
        <f t="shared" si="167"/>
        <v>20.731156912893027</v>
      </c>
      <c r="H47" s="133">
        <f t="shared" si="167"/>
        <v>22.3603965793329</v>
      </c>
      <c r="I47" s="133">
        <f t="shared" si="167"/>
        <v>24.359719477701574</v>
      </c>
      <c r="J47" s="133">
        <f t="shared" si="167"/>
        <v>26.243155411120512</v>
      </c>
      <c r="K47" s="133">
        <f t="shared" si="167"/>
        <v>25.123570822307656</v>
      </c>
      <c r="L47" s="133">
        <f t="shared" si="167"/>
        <v>24.244111587504875</v>
      </c>
      <c r="M47" s="133">
        <f t="shared" si="167"/>
        <v>23.691528146820744</v>
      </c>
      <c r="O47" s="271" t="s">
        <v>97</v>
      </c>
      <c r="P47" s="272"/>
      <c r="Q47" s="133">
        <f>100-Q20/C$4*100</f>
        <v>4.2122917951881504</v>
      </c>
      <c r="R47" s="133">
        <f t="shared" ref="R47" si="168">100-R20/D$4*100</f>
        <v>4.4414134094880779</v>
      </c>
      <c r="S47" s="133">
        <f t="shared" ref="S47" si="169">100-S20/E$4*100</f>
        <v>4.5711302036360166</v>
      </c>
      <c r="T47" s="133">
        <f t="shared" ref="T47" si="170">100-T20/F$4*100</f>
        <v>4.8043321684850753</v>
      </c>
      <c r="U47" s="133">
        <f t="shared" ref="U47" si="171">100-U20/G$4*100</f>
        <v>5.1090717616970096</v>
      </c>
      <c r="V47" s="133">
        <f t="shared" ref="V47" si="172">100-V20/H$4*100</f>
        <v>5.4989608531225542</v>
      </c>
      <c r="W47" s="133">
        <f t="shared" ref="W47" si="173">100-W20/I$4*100</f>
        <v>5.978534619706295</v>
      </c>
      <c r="X47" s="133">
        <f t="shared" ref="X47" si="174">100-X20/J$4*100</f>
        <v>6.4283488403151949</v>
      </c>
      <c r="Y47" s="133">
        <f t="shared" ref="Y47" si="175">100-Y20/K$4*100</f>
        <v>6.1760447351340559</v>
      </c>
      <c r="Z47" s="133">
        <f t="shared" ref="Z47" si="176">100-Z20/L$4*100</f>
        <v>5.9802884347680845</v>
      </c>
      <c r="AA47" s="133">
        <f t="shared" ref="AA47" si="177">100-AA20/M$4*100</f>
        <v>5.8641784588765944</v>
      </c>
    </row>
    <row r="48" spans="1:27" x14ac:dyDescent="0.25">
      <c r="A48" s="271" t="s">
        <v>98</v>
      </c>
      <c r="B48" s="272"/>
      <c r="C48" s="133">
        <f>100-C21/C5*100</f>
        <v>9.5237787917314733</v>
      </c>
      <c r="D48" s="133">
        <f t="shared" ref="D48:M48" si="178">100-D21/D5*100</f>
        <v>10</v>
      </c>
      <c r="E48" s="133">
        <f t="shared" si="178"/>
        <v>10.526278246975579</v>
      </c>
      <c r="F48" s="133">
        <f t="shared" si="178"/>
        <v>11.111111111111114</v>
      </c>
      <c r="G48" s="133">
        <f t="shared" si="178"/>
        <v>11.764658986726189</v>
      </c>
      <c r="H48" s="133">
        <f t="shared" si="178"/>
        <v>12.5</v>
      </c>
      <c r="I48" s="133">
        <f t="shared" si="178"/>
        <v>13.3332730985381</v>
      </c>
      <c r="J48" s="133">
        <f t="shared" si="178"/>
        <v>14.285714285714292</v>
      </c>
      <c r="K48" s="133">
        <f t="shared" si="178"/>
        <v>15.384535190417111</v>
      </c>
      <c r="L48" s="133">
        <f t="shared" si="178"/>
        <v>16.666666666666657</v>
      </c>
      <c r="M48" s="133">
        <f t="shared" si="178"/>
        <v>18.181706175151547</v>
      </c>
      <c r="O48" s="271" t="s">
        <v>98</v>
      </c>
      <c r="P48" s="272"/>
      <c r="Q48" s="133">
        <f>100-Q21/C$5*100</f>
        <v>2.3807833545231034</v>
      </c>
      <c r="R48" s="133">
        <f t="shared" ref="R48" si="179">100-R21/D$5*100</f>
        <v>2.4998305888730812</v>
      </c>
      <c r="S48" s="133">
        <f t="shared" ref="S48" si="180">100-S21/E$5*100</f>
        <v>2.6321045423419349</v>
      </c>
      <c r="T48" s="133">
        <f t="shared" ref="T48" si="181">100-T21/F$5*100</f>
        <v>2.7775895431923061</v>
      </c>
      <c r="U48" s="133">
        <f t="shared" ref="U48" si="182">100-U21/G$5*100</f>
        <v>2.9417626659225817</v>
      </c>
      <c r="V48" s="133">
        <f t="shared" ref="V48" si="183">100-V21/H$5*100</f>
        <v>3.1247882360913479</v>
      </c>
      <c r="W48" s="133">
        <f t="shared" ref="W48" si="184">100-W21/I$5*100</f>
        <v>6.0445617015124924</v>
      </c>
      <c r="X48" s="133">
        <f t="shared" ref="X48" si="185">100-X21/J$5*100</f>
        <v>3.5711865555329609</v>
      </c>
      <c r="Y48" s="133">
        <f t="shared" ref="Y48" si="186">100-Y21/K$5*100</f>
        <v>3.8469156910374096</v>
      </c>
      <c r="Z48" s="133">
        <f t="shared" ref="Z48" si="187">100-Z21/L$5*100</f>
        <v>4.1663843147884592</v>
      </c>
      <c r="AA48" s="133">
        <f t="shared" ref="AA48" si="188">100-AA21/M$5*100</f>
        <v>4.5463505987876403</v>
      </c>
    </row>
    <row r="50" spans="1:13" ht="15.75" thickBot="1" x14ac:dyDescent="0.3">
      <c r="A50" s="21" t="s">
        <v>99</v>
      </c>
    </row>
    <row r="51" spans="1:13" x14ac:dyDescent="0.25">
      <c r="A51" s="273" t="s">
        <v>92</v>
      </c>
      <c r="B51" s="274"/>
      <c r="C51" s="224">
        <v>0</v>
      </c>
      <c r="D51" s="224">
        <v>1</v>
      </c>
      <c r="E51" s="224">
        <v>2</v>
      </c>
      <c r="F51" s="224">
        <v>3</v>
      </c>
      <c r="G51" s="224">
        <v>4</v>
      </c>
      <c r="H51" s="224">
        <v>5</v>
      </c>
      <c r="I51" s="224">
        <v>6</v>
      </c>
      <c r="J51" s="224">
        <v>7</v>
      </c>
      <c r="K51" s="224">
        <v>8</v>
      </c>
      <c r="L51" s="224">
        <v>9</v>
      </c>
      <c r="M51" s="225">
        <v>10</v>
      </c>
    </row>
    <row r="52" spans="1:13" x14ac:dyDescent="0.25">
      <c r="A52" s="271" t="s">
        <v>94</v>
      </c>
      <c r="B52" s="272"/>
      <c r="C52" s="222">
        <f>C$4-C28</f>
        <v>12773</v>
      </c>
      <c r="D52" s="222">
        <f t="shared" ref="D52:M52" si="189">D$4-D28</f>
        <v>11960</v>
      </c>
      <c r="E52" s="222">
        <f t="shared" si="189"/>
        <v>10840</v>
      </c>
      <c r="F52" s="222">
        <f t="shared" si="189"/>
        <v>10266</v>
      </c>
      <c r="G52" s="222">
        <f t="shared" si="189"/>
        <v>9793</v>
      </c>
      <c r="H52" s="222">
        <f t="shared" si="189"/>
        <v>9349</v>
      </c>
      <c r="I52" s="222">
        <f t="shared" si="189"/>
        <v>8893</v>
      </c>
      <c r="J52" s="222">
        <f t="shared" si="189"/>
        <v>8284</v>
      </c>
      <c r="K52" s="222">
        <f t="shared" si="189"/>
        <v>7146</v>
      </c>
      <c r="L52" s="222">
        <f t="shared" si="189"/>
        <v>6255</v>
      </c>
      <c r="M52" s="222">
        <f t="shared" si="189"/>
        <v>5569</v>
      </c>
    </row>
    <row r="53" spans="1:13" x14ac:dyDescent="0.25">
      <c r="A53" s="271" t="s">
        <v>95</v>
      </c>
      <c r="B53" s="272"/>
      <c r="C53" s="222">
        <f>C$5-C29</f>
        <v>22136</v>
      </c>
      <c r="D53" s="222">
        <f t="shared" ref="D53:M53" si="190">D$5-D29</f>
        <v>22135</v>
      </c>
      <c r="E53" s="222">
        <f t="shared" si="190"/>
        <v>22136</v>
      </c>
      <c r="F53" s="222">
        <f t="shared" si="190"/>
        <v>22135</v>
      </c>
      <c r="G53" s="222">
        <f t="shared" si="190"/>
        <v>22136</v>
      </c>
      <c r="H53" s="222">
        <f t="shared" si="190"/>
        <v>22135</v>
      </c>
      <c r="I53" s="222">
        <f t="shared" si="190"/>
        <v>22136</v>
      </c>
      <c r="J53" s="222">
        <f t="shared" si="190"/>
        <v>22135</v>
      </c>
      <c r="K53" s="222">
        <f t="shared" si="190"/>
        <v>22136</v>
      </c>
      <c r="L53" s="222">
        <f t="shared" si="190"/>
        <v>22135</v>
      </c>
      <c r="M53" s="222">
        <f t="shared" si="190"/>
        <v>22136</v>
      </c>
    </row>
    <row r="54" spans="1:13" x14ac:dyDescent="0.25">
      <c r="A54" s="271" t="s">
        <v>96</v>
      </c>
      <c r="B54" s="272"/>
      <c r="C54" s="133">
        <f>C30-C6</f>
        <v>0.40969736878477647</v>
      </c>
      <c r="D54" s="133">
        <f t="shared" ref="D54:M54" si="191">D30-D6</f>
        <v>0.44274581020078108</v>
      </c>
      <c r="E54" s="133">
        <f t="shared" si="191"/>
        <v>0.44519122249840981</v>
      </c>
      <c r="F54" s="133">
        <f t="shared" si="191"/>
        <v>0.52299679163748314</v>
      </c>
      <c r="G54" s="133">
        <f t="shared" si="191"/>
        <v>0.63239409470120123</v>
      </c>
      <c r="H54" s="133">
        <f t="shared" si="191"/>
        <v>0.7733565490508969</v>
      </c>
      <c r="I54" s="133">
        <f t="shared" si="191"/>
        <v>0.94586710121018314</v>
      </c>
      <c r="J54" s="133">
        <f t="shared" si="191"/>
        <v>1.1256112170063695</v>
      </c>
      <c r="K54" s="133">
        <f t="shared" si="191"/>
        <v>0.93820926977159136</v>
      </c>
      <c r="L54" s="133">
        <f t="shared" si="191"/>
        <v>0.74364221219008897</v>
      </c>
      <c r="M54" s="133">
        <f t="shared" si="191"/>
        <v>0.54594757033976204</v>
      </c>
    </row>
    <row r="55" spans="1:13" x14ac:dyDescent="0.25">
      <c r="A55" s="271" t="s">
        <v>97</v>
      </c>
      <c r="B55" s="272"/>
      <c r="C55" s="133">
        <f>100-C28/C4*100</f>
        <v>24.624074645280686</v>
      </c>
      <c r="D55" s="133">
        <f t="shared" ref="D55:M55" si="192">100-D28/D4*100</f>
        <v>25.489109586121657</v>
      </c>
      <c r="E55" s="133">
        <f t="shared" si="192"/>
        <v>25.727441021502827</v>
      </c>
      <c r="F55" s="133">
        <f t="shared" si="192"/>
        <v>27.38549363779444</v>
      </c>
      <c r="G55" s="133">
        <f t="shared" si="192"/>
        <v>29.465924477207764</v>
      </c>
      <c r="H55" s="133">
        <f t="shared" si="192"/>
        <v>31.852407073012841</v>
      </c>
      <c r="I55" s="133">
        <f t="shared" si="192"/>
        <v>34.456972373978061</v>
      </c>
      <c r="J55" s="133">
        <f t="shared" si="192"/>
        <v>36.878422294439751</v>
      </c>
      <c r="K55" s="133">
        <f t="shared" si="192"/>
        <v>35.678266513555343</v>
      </c>
      <c r="L55" s="133">
        <f t="shared" si="192"/>
        <v>34.829333481819702</v>
      </c>
      <c r="M55" s="133">
        <f t="shared" si="192"/>
        <v>34.412655255515048</v>
      </c>
    </row>
    <row r="56" spans="1:13" x14ac:dyDescent="0.25">
      <c r="A56" s="271" t="s">
        <v>98</v>
      </c>
      <c r="B56" s="272"/>
      <c r="C56" s="133">
        <f>100-C29/C5*100</f>
        <v>14.28599087441674</v>
      </c>
      <c r="D56" s="133">
        <f t="shared" ref="D56:M56" si="193">100-D29/D5*100</f>
        <v>14.999661177746162</v>
      </c>
      <c r="E56" s="133">
        <f t="shared" si="193"/>
        <v>15.789774024195395</v>
      </c>
      <c r="F56" s="133">
        <f t="shared" si="193"/>
        <v>16.666290197495726</v>
      </c>
      <c r="G56" s="133">
        <f t="shared" si="193"/>
        <v>17.647387092916659</v>
      </c>
      <c r="H56" s="133">
        <f t="shared" si="193"/>
        <v>18.749576472182696</v>
      </c>
      <c r="I56" s="133">
        <f t="shared" si="193"/>
        <v>20.000361408771397</v>
      </c>
      <c r="J56" s="133">
        <f t="shared" si="193"/>
        <v>21.428087396780214</v>
      </c>
      <c r="K56" s="133">
        <f t="shared" si="193"/>
        <v>23.077324047914431</v>
      </c>
      <c r="L56" s="133">
        <f t="shared" si="193"/>
        <v>24.99943529624359</v>
      </c>
      <c r="M56" s="133">
        <f t="shared" si="193"/>
        <v>27.273175299393813</v>
      </c>
    </row>
  </sheetData>
  <mergeCells count="78">
    <mergeCell ref="A8:B8"/>
    <mergeCell ref="A3:B3"/>
    <mergeCell ref="A4:B4"/>
    <mergeCell ref="A5:B5"/>
    <mergeCell ref="A6:B6"/>
    <mergeCell ref="A7:B7"/>
    <mergeCell ref="A39:B39"/>
    <mergeCell ref="A32:B32"/>
    <mergeCell ref="A19:B19"/>
    <mergeCell ref="A20:B20"/>
    <mergeCell ref="A21:B21"/>
    <mergeCell ref="A16:B16"/>
    <mergeCell ref="A35:B35"/>
    <mergeCell ref="A36:B36"/>
    <mergeCell ref="A37:B37"/>
    <mergeCell ref="A38:B38"/>
    <mergeCell ref="A22:B22"/>
    <mergeCell ref="A23:B23"/>
    <mergeCell ref="A24:B24"/>
    <mergeCell ref="A27:B27"/>
    <mergeCell ref="A28:B28"/>
    <mergeCell ref="A29:B29"/>
    <mergeCell ref="A30:B30"/>
    <mergeCell ref="A31:B31"/>
    <mergeCell ref="A11:B11"/>
    <mergeCell ref="A12:B12"/>
    <mergeCell ref="A13:B13"/>
    <mergeCell ref="A14:B14"/>
    <mergeCell ref="A15:B15"/>
    <mergeCell ref="A56:B56"/>
    <mergeCell ref="A43:B43"/>
    <mergeCell ref="A44:B44"/>
    <mergeCell ref="A45:B45"/>
    <mergeCell ref="A46:B46"/>
    <mergeCell ref="A47:B47"/>
    <mergeCell ref="A48:B48"/>
    <mergeCell ref="A51:B51"/>
    <mergeCell ref="A52:B52"/>
    <mergeCell ref="A53:B53"/>
    <mergeCell ref="A54:B54"/>
    <mergeCell ref="A55:B55"/>
    <mergeCell ref="A40:B40"/>
    <mergeCell ref="O16:P16"/>
    <mergeCell ref="O3:P3"/>
    <mergeCell ref="O4:P4"/>
    <mergeCell ref="O5:P5"/>
    <mergeCell ref="O6:P6"/>
    <mergeCell ref="O7:P7"/>
    <mergeCell ref="O8:P8"/>
    <mergeCell ref="O11:P11"/>
    <mergeCell ref="O12:P12"/>
    <mergeCell ref="O13:P13"/>
    <mergeCell ref="O14:P14"/>
    <mergeCell ref="O15:P15"/>
    <mergeCell ref="O32:P32"/>
    <mergeCell ref="O19:P19"/>
    <mergeCell ref="O20:P20"/>
    <mergeCell ref="O21:P21"/>
    <mergeCell ref="O22:P22"/>
    <mergeCell ref="O23:P23"/>
    <mergeCell ref="O24:P24"/>
    <mergeCell ref="O27:P27"/>
    <mergeCell ref="O28:P28"/>
    <mergeCell ref="O29:P29"/>
    <mergeCell ref="O30:P30"/>
    <mergeCell ref="O31:P31"/>
    <mergeCell ref="O35:P35"/>
    <mergeCell ref="O36:P36"/>
    <mergeCell ref="O37:P37"/>
    <mergeCell ref="O38:P38"/>
    <mergeCell ref="O39:P39"/>
    <mergeCell ref="O48:P48"/>
    <mergeCell ref="O40:P40"/>
    <mergeCell ref="O43:P43"/>
    <mergeCell ref="O44:P44"/>
    <mergeCell ref="O45:P45"/>
    <mergeCell ref="O46:P46"/>
    <mergeCell ref="O47:P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Initial Data</vt:lpstr>
      <vt:lpstr>Playroom</vt:lpstr>
      <vt:lpstr>Detailed Data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</dc:creator>
  <cp:lastModifiedBy>Derek</cp:lastModifiedBy>
  <dcterms:created xsi:type="dcterms:W3CDTF">2021-08-12T15:04:39Z</dcterms:created>
  <dcterms:modified xsi:type="dcterms:W3CDTF">2022-02-12T22:08:14Z</dcterms:modified>
</cp:coreProperties>
</file>