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st ASHP vs Gas (heating only)" sheetId="1" state="visible" r:id="rId3"/>
    <sheet name="CO2 emission ASHP vs Gas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<sst xmlns="http://schemas.openxmlformats.org/spreadsheetml/2006/main" count="70" uniqueCount="43">
  <si>
    <t xml:space="preserve">Purchase cost ASHP minus 5000GBP incentive</t>
  </si>
  <si>
    <t xml:space="preserve">GBP</t>
  </si>
  <si>
    <t xml:space="preserve">Purchase new gas boiler instead</t>
  </si>
  <si>
    <t xml:space="preserve">?</t>
  </si>
  <si>
    <t xml:space="preserve">Difference</t>
  </si>
  <si>
    <t xml:space="preserve">Gas boiler efficiency</t>
  </si>
  <si>
    <t xml:space="preserve">kWh</t>
  </si>
  <si>
    <t xml:space="preserve">Standing charge electric only</t>
  </si>
  <si>
    <t xml:space="preserve">Standing charge E+Gas</t>
  </si>
  <si>
    <t xml:space="preserve">Actual Price diff HP vs Gas (GBP)</t>
  </si>
  <si>
    <t xml:space="preserve">Price diff for Hypthetical SCOP</t>
  </si>
  <si>
    <t xml:space="preserve">note</t>
  </si>
  <si>
    <t xml:space="preserve">Electricity used Heating</t>
  </si>
  <si>
    <t xml:space="preserve">Heat generated Heating</t>
  </si>
  <si>
    <t xml:space="preserve">actual COP heating</t>
  </si>
  <si>
    <t xml:space="preserve">cost electricity for heating</t>
  </si>
  <si>
    <t xml:space="preserve">Cost Gas (for comparison)</t>
  </si>
  <si>
    <t xml:space="preserve">in %</t>
  </si>
  <si>
    <t xml:space="preserve">Annual heat demand</t>
  </si>
  <si>
    <t xml:space="preserve">burnt gas at above efficiency</t>
  </si>
  <si>
    <t xml:space="preserve">Repayment duration absolute</t>
  </si>
  <si>
    <t xml:space="preserve">Years</t>
  </si>
  <si>
    <t xml:space="preserve">Repayment relative to new gas boiler</t>
  </si>
  <si>
    <t xml:space="preserve">Sum March23-February 24</t>
  </si>
  <si>
    <t xml:space="preserve">Sum March24-February25</t>
  </si>
  <si>
    <t xml:space="preserve">after my settings change ~April24-Sept24</t>
  </si>
  <si>
    <t xml:space="preserve">Since hydraulich change ~Sept24</t>
  </si>
  <si>
    <t xml:space="preserve">MONTHLY</t>
  </si>
  <si>
    <t xml:space="preserve">Min</t>
  </si>
  <si>
    <t xml:space="preserve">Max</t>
  </si>
  <si>
    <t xml:space="preserve">mean</t>
  </si>
  <si>
    <t xml:space="preserve">mid-March installation</t>
  </si>
  <si>
    <t xml:space="preserve">mid March setting change</t>
  </si>
  <si>
    <t xml:space="preserve">9/9 change of hydraulics</t>
  </si>
  <si>
    <t xml:space="preserve">https://www.carbonindependent.org/15.html</t>
  </si>
  <si>
    <t xml:space="preserve">Production and Installation</t>
  </si>
  <si>
    <t xml:space="preserve">???</t>
  </si>
  <si>
    <t xml:space="preserve">kgCO2</t>
  </si>
  <si>
    <t xml:space="preserve">10 new radiators, ASHP, x metres copper pipe, transport x vans * y visits</t>
  </si>
  <si>
    <t xml:space="preserve">kgCO2/kWh electricity</t>
  </si>
  <si>
    <t xml:space="preserve">gCO2/kWh gas</t>
  </si>
  <si>
    <t xml:space="preserve">Annual Heat demand of house</t>
  </si>
  <si>
    <t xml:space="preserve">Gas kW used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</si>
</sst>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"/>
    <numFmt numFmtId="167" formatCode="mmm\-yy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C9211E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7999"/>
        <bgColor rgb="FFD9D9D9"/>
      </patternFill>
    </fill>
    <fill>
      <patternFill patternType="solid">
        <fgColor rgb="FFAFD095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5B9BD5"/>
      <rgbColor rgb="FF993366"/>
      <rgbColor rgb="FFFFFFCC"/>
      <rgbColor rgb="FFCCFFFF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595959"/>
      <rgbColor rgb="FFA5A5A5"/>
      <rgbColor rgb="FF003366"/>
      <rgbColor rgb="FF70AD47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</a:rPr>
              <a:t>actual COP heating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'Cost ASHP vs Gas (heating only)'!$E$6</c:f>
              <c:strCache>
                <c:ptCount val="1"/>
                <c:pt idx="0">
                  <c:v>actual COP heating</c:v>
                </c:pt>
              </c:strCache>
            </c:strRef>
          </c:tx>
          <c:spPr>
            <a:solidFill>
              <a:srgbClr val="5b9bd5"/>
            </a:solidFill>
            <a:ln cap="rnd"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'Cost ASHP vs Gas (heating only)'!$A$53:$A$84</c:f>
              <c:numCache>
                <c:formatCode>mmm\-yy</c:formatCode>
                <c:ptCount val="32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  <c:pt idx="24">
                  <c:v>Jan-25</c:v>
                </c:pt>
                <c:pt idx="25">
                  <c:v>Feb-25</c:v>
                </c:pt>
                <c:pt idx="26">
                  <c:v>Mar-25</c:v>
                </c:pt>
                <c:pt idx="27">
                  <c:v>Apr-25</c:v>
                </c:pt>
                <c:pt idx="28">
                  <c:v>May-25</c:v>
                </c:pt>
                <c:pt idx="29">
                  <c:v>Jun-25</c:v>
                </c:pt>
                <c:pt idx="30">
                  <c:v>Jul-25</c:v>
                </c:pt>
                <c:pt idx="31">
                  <c:v/>
                </c:pt>
              </c:numCache>
            </c:numRef>
          </c:cat>
          <c:val>
            <c:numRef>
              <c:f>'Cost ASHP vs Gas (heating only)'!$E$53:$E$84</c:f>
              <c:numCache>
                <c:formatCode>General</c:formatCode>
                <c:ptCount val="32"/>
                <c:pt idx="2">
                  <c:v>2.37984496124031</c:v>
                </c:pt>
                <c:pt idx="3">
                  <c:v>2.25238095238095</c:v>
                </c:pt>
                <c:pt idx="4">
                  <c:v>2.3953488372093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2.625</c:v>
                </c:pt>
                <c:pt idx="10">
                  <c:v>2.36697247706422</c:v>
                </c:pt>
                <c:pt idx="11">
                  <c:v>2.45588235294118</c:v>
                </c:pt>
                <c:pt idx="12">
                  <c:v>2.23344370860927</c:v>
                </c:pt>
                <c:pt idx="13">
                  <c:v>2.48546511627907</c:v>
                </c:pt>
                <c:pt idx="14">
                  <c:v>2.6401384083045</c:v>
                </c:pt>
                <c:pt idx="15">
                  <c:v>3.14754098360656</c:v>
                </c:pt>
                <c:pt idx="16">
                  <c:v>3.2952380952381</c:v>
                </c:pt>
                <c:pt idx="17">
                  <c:v>3.0377358490566</c:v>
                </c:pt>
                <c:pt idx="18">
                  <c:v>2.23076923076923</c:v>
                </c:pt>
                <c:pt idx="19">
                  <c:v>1</c:v>
                </c:pt>
                <c:pt idx="20">
                  <c:v>3.21951219512195</c:v>
                </c:pt>
                <c:pt idx="21">
                  <c:v>3.65060240963855</c:v>
                </c:pt>
                <c:pt idx="22">
                  <c:v>3.11578947368421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0229516"/>
        <c:axId val="53809555"/>
      </c:lineChart>
      <c:dateAx>
        <c:axId val="5022951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3809555"/>
        <c:crosses val="autoZero"/>
        <c:auto val="1"/>
        <c:lblOffset val="100"/>
        <c:baseTimeUnit val="months"/>
        <c:noMultiLvlLbl val="0"/>
      </c:dateAx>
      <c:valAx>
        <c:axId val="5380955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0229516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en-GB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</a:rPr>
              <a:t>savings (-) or losses (+) (GBP) per year, compared to Gas for different annual heat demands</a:t>
            </a:r>
          </a:p>
        </c:rich>
      </c:tx>
      <c:layout>
        <c:manualLayout>
          <c:xMode val="edge"/>
          <c:yMode val="edge"/>
          <c:x val="0.387235397103295"/>
          <c:y val="0.0277491043779222"/>
        </c:manualLayout>
      </c:layout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'Cost ASHP vs Gas (heating only)'!$L$6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5b9bd5"/>
            </a:solidFill>
            <a:ln cap="rnd"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only)'!$D$7:$D$15</c:f>
              <c:strCache>
                <c:ptCount val="9"/>
                <c:pt idx="0">
                  <c:v>Annual heat demand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'Cost ASHP vs Gas (heating only)'!$L$8:$L$15</c:f>
              <c:numCache>
                <c:formatCode>General</c:formatCode>
                <c:ptCount val="8"/>
                <c:pt idx="0">
                  <c:v>106.9595</c:v>
                </c:pt>
                <c:pt idx="1">
                  <c:v>161.9595</c:v>
                </c:pt>
                <c:pt idx="2">
                  <c:v>216.9595</c:v>
                </c:pt>
                <c:pt idx="3">
                  <c:v>271.9595</c:v>
                </c:pt>
                <c:pt idx="4">
                  <c:v>326.9595</c:v>
                </c:pt>
                <c:pt idx="5">
                  <c:v>381.9595</c:v>
                </c:pt>
                <c:pt idx="6">
                  <c:v>436.9595</c:v>
                </c:pt>
                <c:pt idx="7">
                  <c:v>491.9595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'Cost ASHP vs Gas (heating only)'!$M$6</c:f>
              <c:strCache>
                <c:ptCount val="1"/>
                <c:pt idx="0">
                  <c:v>2.5</c:v>
                </c:pt>
              </c:strCache>
            </c:strRef>
          </c:tx>
          <c:spPr>
            <a:solidFill>
              <a:srgbClr val="ed7d31"/>
            </a:solidFill>
            <a:ln cap="rnd"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only)'!$D$7:$D$15</c:f>
              <c:strCache>
                <c:ptCount val="9"/>
                <c:pt idx="0">
                  <c:v>Annual heat demand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'Cost ASHP vs Gas (heating only)'!$M$8:$M$15</c:f>
              <c:numCache>
                <c:formatCode>General</c:formatCode>
                <c:ptCount val="8"/>
                <c:pt idx="0">
                  <c:v>-1.04049999999995</c:v>
                </c:pt>
                <c:pt idx="1">
                  <c:v>26.9595</c:v>
                </c:pt>
                <c:pt idx="2">
                  <c:v>54.9595000000001</c:v>
                </c:pt>
                <c:pt idx="3">
                  <c:v>82.9595000000001</c:v>
                </c:pt>
                <c:pt idx="4">
                  <c:v>110.9595</c:v>
                </c:pt>
                <c:pt idx="5">
                  <c:v>138.9595</c:v>
                </c:pt>
                <c:pt idx="6">
                  <c:v>166.9595</c:v>
                </c:pt>
                <c:pt idx="7">
                  <c:v>194.9595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'Cost ASHP vs Gas (heating only)'!$N$6</c:f>
              <c:strCache>
                <c:ptCount val="1"/>
                <c:pt idx="0">
                  <c:v>3.0</c:v>
                </c:pt>
              </c:strCache>
            </c:strRef>
          </c:tx>
          <c:spPr>
            <a:solidFill>
              <a:srgbClr val="a5a5a5"/>
            </a:solidFill>
            <a:ln cap="rnd"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only)'!$D$7:$D$15</c:f>
              <c:strCache>
                <c:ptCount val="9"/>
                <c:pt idx="0">
                  <c:v>Annual heat demand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'Cost ASHP vs Gas (heating only)'!$N$8:$N$15</c:f>
              <c:numCache>
                <c:formatCode>General</c:formatCode>
                <c:ptCount val="8"/>
                <c:pt idx="0">
                  <c:v>-73.0405</c:v>
                </c:pt>
                <c:pt idx="1">
                  <c:v>-63.0404999999998</c:v>
                </c:pt>
                <c:pt idx="2">
                  <c:v>-53.0405</c:v>
                </c:pt>
                <c:pt idx="3">
                  <c:v>-43.0404999999998</c:v>
                </c:pt>
                <c:pt idx="4">
                  <c:v>-33.0405</c:v>
                </c:pt>
                <c:pt idx="5">
                  <c:v>-23.0404999999998</c:v>
                </c:pt>
                <c:pt idx="6">
                  <c:v>-13.0404999999998</c:v>
                </c:pt>
                <c:pt idx="7">
                  <c:v>-3.04049999999984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'Cost ASHP vs Gas (heating only)'!$P$6</c:f>
              <c:strCache>
                <c:ptCount val="1"/>
                <c:pt idx="0">
                  <c:v>3.5</c:v>
                </c:pt>
              </c:strCache>
            </c:strRef>
          </c:tx>
          <c:spPr>
            <a:solidFill>
              <a:srgbClr val="ffc000"/>
            </a:solidFill>
            <a:ln cap="rnd"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only)'!$D$7:$D$15</c:f>
              <c:strCache>
                <c:ptCount val="9"/>
                <c:pt idx="0">
                  <c:v>Annual heat demand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'Cost ASHP vs Gas (heating only)'!$P$8:$P$15</c:f>
              <c:numCache>
                <c:formatCode>General</c:formatCode>
                <c:ptCount val="8"/>
                <c:pt idx="0">
                  <c:v>-124.469071428571</c:v>
                </c:pt>
                <c:pt idx="1">
                  <c:v>-127.326214285714</c:v>
                </c:pt>
                <c:pt idx="2">
                  <c:v>-130.183357142857</c:v>
                </c:pt>
                <c:pt idx="3">
                  <c:v>-133.0405</c:v>
                </c:pt>
                <c:pt idx="4">
                  <c:v>-135.897642857143</c:v>
                </c:pt>
                <c:pt idx="5">
                  <c:v>-138.754785714286</c:v>
                </c:pt>
                <c:pt idx="6">
                  <c:v>-141.611928571428</c:v>
                </c:pt>
                <c:pt idx="7">
                  <c:v>-144.469071428571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'Cost ASHP vs Gas (heating only)'!$Q$6</c:f>
              <c:strCache>
                <c:ptCount val="1"/>
                <c:pt idx="0">
                  <c:v>3.9</c:v>
                </c:pt>
              </c:strCache>
            </c:strRef>
          </c:tx>
          <c:spPr>
            <a:solidFill>
              <a:srgbClr val="4472c4"/>
            </a:solidFill>
            <a:ln cap="rnd"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only)'!$D$7:$D$15</c:f>
              <c:strCache>
                <c:ptCount val="9"/>
                <c:pt idx="0">
                  <c:v>Annual heat demand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'Cost ASHP vs Gas (heating only)'!$Q$8:$Q$15</c:f>
              <c:numCache>
                <c:formatCode>General</c:formatCode>
                <c:ptCount val="8"/>
                <c:pt idx="0">
                  <c:v>-156.825666240409</c:v>
                </c:pt>
                <c:pt idx="1">
                  <c:v>-167.771957800511</c:v>
                </c:pt>
                <c:pt idx="2">
                  <c:v>-178.718249360614</c:v>
                </c:pt>
                <c:pt idx="3">
                  <c:v>-189.664540920716</c:v>
                </c:pt>
                <c:pt idx="4">
                  <c:v>-200.610832480818</c:v>
                </c:pt>
                <c:pt idx="5">
                  <c:v>-211.557124040921</c:v>
                </c:pt>
                <c:pt idx="6">
                  <c:v>-222.503415601023</c:v>
                </c:pt>
                <c:pt idx="7">
                  <c:v>-233.449707161125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'Cost ASHP vs Gas (heating only)'!$R$6</c:f>
              <c:strCache>
                <c:ptCount val="1"/>
                <c:pt idx="0">
                  <c:v>4.0</c:v>
                </c:pt>
              </c:strCache>
            </c:strRef>
          </c:tx>
          <c:spPr>
            <a:solidFill>
              <a:srgbClr val="70ad47"/>
            </a:solidFill>
            <a:ln cap="rnd"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only)'!$D$7:$D$15</c:f>
              <c:strCache>
                <c:ptCount val="9"/>
                <c:pt idx="0">
                  <c:v>Annual heat demand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'Cost ASHP vs Gas (heating only)'!$R$8:$R$15</c:f>
              <c:numCache>
                <c:formatCode>General</c:formatCode>
                <c:ptCount val="8"/>
                <c:pt idx="0">
                  <c:v>-163.0405</c:v>
                </c:pt>
                <c:pt idx="1">
                  <c:v>-175.5405</c:v>
                </c:pt>
                <c:pt idx="2">
                  <c:v>-188.0405</c:v>
                </c:pt>
                <c:pt idx="3">
                  <c:v>-200.5405</c:v>
                </c:pt>
                <c:pt idx="4">
                  <c:v>-213.0405</c:v>
                </c:pt>
                <c:pt idx="5">
                  <c:v>-225.5405</c:v>
                </c:pt>
                <c:pt idx="6">
                  <c:v>-238.0405</c:v>
                </c:pt>
                <c:pt idx="7">
                  <c:v>-250.5405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'Cost ASHP vs Gas (heating only)'!$S$6</c:f>
              <c:strCache>
                <c:ptCount val="1"/>
                <c:pt idx="0">
                  <c:v>5.0</c:v>
                </c:pt>
              </c:strCache>
            </c:strRef>
          </c:tx>
          <c:spPr>
            <a:solidFill>
              <a:srgbClr val="255e91"/>
            </a:solidFill>
            <a:ln cap="rnd" w="28440">
              <a:solidFill>
                <a:srgbClr val="255e9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only)'!$D$7:$D$15</c:f>
              <c:strCache>
                <c:ptCount val="9"/>
                <c:pt idx="0">
                  <c:v>Annual heat demand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'Cost ASHP vs Gas (heating only)'!$S$8:$S$15</c:f>
              <c:numCache>
                <c:formatCode>General</c:formatCode>
                <c:ptCount val="8"/>
                <c:pt idx="0">
                  <c:v>-217.0405</c:v>
                </c:pt>
                <c:pt idx="1">
                  <c:v>-243.0405</c:v>
                </c:pt>
                <c:pt idx="2">
                  <c:v>-269.0405</c:v>
                </c:pt>
                <c:pt idx="3">
                  <c:v>-295.0405</c:v>
                </c:pt>
                <c:pt idx="4">
                  <c:v>-321.0405</c:v>
                </c:pt>
                <c:pt idx="5">
                  <c:v>-347.0405</c:v>
                </c:pt>
                <c:pt idx="6">
                  <c:v>-373.0405</c:v>
                </c:pt>
                <c:pt idx="7">
                  <c:v>-399.0405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2434453"/>
        <c:axId val="90529319"/>
      </c:lineChart>
      <c:catAx>
        <c:axId val="5243445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0529319"/>
        <c:crosses val="autoZero"/>
        <c:auto val="1"/>
        <c:lblAlgn val="ctr"/>
        <c:lblOffset val="100"/>
        <c:noMultiLvlLbl val="0"/>
      </c:catAx>
      <c:valAx>
        <c:axId val="9052931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2434453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en-GB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</a:rPr>
              <a:t>Monthly price different vs. Gas for different COP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solidFill>
              <a:srgbClr val="ed7d31"/>
            </a:solidFill>
            <a:ln cap="rnd"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'Cost ASHP vs Gas (heating only)'!$L$6:$S$6</c:f>
              <c:strCache>
                <c:ptCount val="8"/>
                <c:pt idx="0">
                  <c:v>2</c:v>
                </c:pt>
                <c:pt idx="1">
                  <c:v>2.5</c:v>
                </c:pt>
                <c:pt idx="2">
                  <c:v>3.0</c:v>
                </c:pt>
                <c:pt idx="3">
                  <c:v>3.1</c:v>
                </c:pt>
                <c:pt idx="4">
                  <c:v>3.5</c:v>
                </c:pt>
                <c:pt idx="5">
                  <c:v>3.9</c:v>
                </c:pt>
                <c:pt idx="6">
                  <c:v>4.0</c:v>
                </c:pt>
                <c:pt idx="7">
                  <c:v>5.0</c:v>
                </c:pt>
              </c:strCache>
            </c:strRef>
          </c:cat>
          <c:val>
            <c:numRef>
              <c:f>'Cost ASHP vs Gas (heating only)'!$L$52:$S$52</c:f>
              <c:numCache>
                <c:formatCode>General</c:formatCode>
                <c:ptCount val="8"/>
                <c:pt idx="0">
                  <c:v>19.8181162280701</c:v>
                </c:pt>
                <c:pt idx="1">
                  <c:v>9.29237938596489</c:v>
                </c:pt>
                <c:pt idx="2">
                  <c:v>2.27522149122804</c:v>
                </c:pt>
                <c:pt idx="4">
                  <c:v>-2.7370341478697</c:v>
                </c:pt>
                <c:pt idx="5">
                  <c:v>-5.89052490801816</c:v>
                </c:pt>
                <c:pt idx="6">
                  <c:v>-6.49622587719301</c:v>
                </c:pt>
                <c:pt idx="7">
                  <c:v>-11.7590942982456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33078580"/>
        <c:axId val="63069250"/>
      </c:lineChart>
      <c:catAx>
        <c:axId val="330785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3069250"/>
        <c:crosses val="autoZero"/>
        <c:auto val="1"/>
        <c:lblAlgn val="ctr"/>
        <c:lblOffset val="100"/>
        <c:noMultiLvlLbl val="0"/>
      </c:catAx>
      <c:valAx>
        <c:axId val="6306925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3078580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en-GB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</a:rPr>
              <a:t>actual COP heating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'CO2 emission ASHP vs Gas'!$E$4</c:f>
              <c:strCache>
                <c:ptCount val="1"/>
                <c:pt idx="0">
                  <c:v>actual COP heating</c:v>
                </c:pt>
              </c:strCache>
            </c:strRef>
          </c:tx>
          <c:spPr>
            <a:solidFill>
              <a:srgbClr val="5b9bd5"/>
            </a:solidFill>
            <a:ln cap="rnd"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'CO2 emission ASHP vs Gas'!$A$37:$A$68</c:f>
              <c:numCache>
                <c:formatCode>mmm\-yy</c:formatCode>
                <c:ptCount val="32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  <c:pt idx="24">
                  <c:v>Jan-25</c:v>
                </c:pt>
                <c:pt idx="25">
                  <c:v>Feb-25</c:v>
                </c:pt>
                <c:pt idx="26">
                  <c:v>Mar-25</c:v>
                </c:pt>
                <c:pt idx="27">
                  <c:v>Apr-25</c:v>
                </c:pt>
                <c:pt idx="28">
                  <c:v>May-25</c:v>
                </c:pt>
                <c:pt idx="29">
                  <c:v>Jun-25</c:v>
                </c:pt>
                <c:pt idx="30">
                  <c:v>Jul-25</c:v>
                </c:pt>
                <c:pt idx="31">
                  <c:v/>
                </c:pt>
              </c:numCache>
            </c:numRef>
          </c:cat>
          <c:val>
            <c:numRef>
              <c:f>'CO2 emission ASHP vs Gas'!$E$37:$E$68</c:f>
              <c:numCache>
                <c:formatCode>General</c:formatCode>
                <c:ptCount val="32"/>
                <c:pt idx="2">
                  <c:v>2.37984496124031</c:v>
                </c:pt>
                <c:pt idx="3">
                  <c:v>2.25238095238095</c:v>
                </c:pt>
                <c:pt idx="4">
                  <c:v>2.3953488372093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2.625</c:v>
                </c:pt>
                <c:pt idx="10">
                  <c:v>2.36697247706422</c:v>
                </c:pt>
                <c:pt idx="11">
                  <c:v>2.45588235294118</c:v>
                </c:pt>
                <c:pt idx="12">
                  <c:v>2.23344370860927</c:v>
                </c:pt>
                <c:pt idx="13">
                  <c:v>2.48546511627907</c:v>
                </c:pt>
                <c:pt idx="14">
                  <c:v>2.6401384083045</c:v>
                </c:pt>
                <c:pt idx="15">
                  <c:v>3.14754098360656</c:v>
                </c:pt>
                <c:pt idx="16">
                  <c:v>3.2952380952381</c:v>
                </c:pt>
                <c:pt idx="17">
                  <c:v>3.0377358490566</c:v>
                </c:pt>
                <c:pt idx="18">
                  <c:v>2.23076923076923</c:v>
                </c:pt>
                <c:pt idx="19">
                  <c:v>1</c:v>
                </c:pt>
                <c:pt idx="20">
                  <c:v>3.21951219512195</c:v>
                </c:pt>
                <c:pt idx="21">
                  <c:v>3.65060240963855</c:v>
                </c:pt>
                <c:pt idx="22">
                  <c:v>3.11578947368421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6570427"/>
        <c:axId val="40390293"/>
      </c:lineChart>
      <c:dateAx>
        <c:axId val="5657042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0390293"/>
        <c:crosses val="autoZero"/>
        <c:auto val="1"/>
        <c:lblOffset val="100"/>
        <c:baseTimeUnit val="months"/>
        <c:noMultiLvlLbl val="0"/>
      </c:dateAx>
      <c:valAx>
        <c:axId val="4039029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6570427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en-GB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</a:rPr>
              <a:t>CO2 emission per year, compared to Gas for different annual heat demands</a:t>
            </a:r>
          </a:p>
        </c:rich>
      </c:tx>
      <c:layout>
        <c:manualLayout>
          <c:xMode val="edge"/>
          <c:yMode val="edge"/>
          <c:x val="0.136718128282668"/>
          <c:y val="0.0277824644283224"/>
        </c:manualLayout>
      </c:layout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'CO2 emission ASHP vs Gas'!$L$4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5b9bd5"/>
            </a:solidFill>
            <a:ln cap="rnd"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Gas'!$D$5:$D$13</c:f>
              <c:strCache>
                <c:ptCount val="9"/>
                <c:pt idx="0">
                  <c:v>Annual Heat demand of house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'CO2 emission ASHP vs Gas'!$L$6:$L$13</c:f>
              <c:numCache>
                <c:formatCode>General</c:formatCode>
                <c:ptCount val="8"/>
                <c:pt idx="0">
                  <c:v>-368.666666666667</c:v>
                </c:pt>
                <c:pt idx="1">
                  <c:v>-460.833333333334</c:v>
                </c:pt>
                <c:pt idx="2">
                  <c:v>-553</c:v>
                </c:pt>
                <c:pt idx="3">
                  <c:v>-645.166666666667</c:v>
                </c:pt>
                <c:pt idx="4">
                  <c:v>-737.333333333334</c:v>
                </c:pt>
                <c:pt idx="5">
                  <c:v>-829.5</c:v>
                </c:pt>
                <c:pt idx="6">
                  <c:v>-921.666666666667</c:v>
                </c:pt>
                <c:pt idx="7">
                  <c:v>-1013.83333333333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'CO2 emission ASHP vs Gas'!$M$4</c:f>
              <c:strCache>
                <c:ptCount val="1"/>
                <c:pt idx="0">
                  <c:v>2.5</c:v>
                </c:pt>
              </c:strCache>
            </c:strRef>
          </c:tx>
          <c:spPr>
            <a:solidFill>
              <a:srgbClr val="ed7d31"/>
            </a:solidFill>
            <a:ln cap="rnd"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Gas'!$D$5:$D$13</c:f>
              <c:strCache>
                <c:ptCount val="9"/>
                <c:pt idx="0">
                  <c:v>Annual Heat demand of house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'CO2 emission ASHP vs Gas'!$M$6:$M$13</c:f>
              <c:numCache>
                <c:formatCode>General</c:formatCode>
                <c:ptCount val="8"/>
                <c:pt idx="0">
                  <c:v>-492.266666666667</c:v>
                </c:pt>
                <c:pt idx="1">
                  <c:v>-615.333333333334</c:v>
                </c:pt>
                <c:pt idx="2">
                  <c:v>-738.4</c:v>
                </c:pt>
                <c:pt idx="3">
                  <c:v>-861.466666666667</c:v>
                </c:pt>
                <c:pt idx="4">
                  <c:v>-984.533333333334</c:v>
                </c:pt>
                <c:pt idx="5">
                  <c:v>-1107.6</c:v>
                </c:pt>
                <c:pt idx="6">
                  <c:v>-1230.66666666667</c:v>
                </c:pt>
                <c:pt idx="7">
                  <c:v>-1353.73333333333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'CO2 emission ASHP vs Gas'!$N$4</c:f>
              <c:strCache>
                <c:ptCount val="1"/>
                <c:pt idx="0">
                  <c:v>3.0</c:v>
                </c:pt>
              </c:strCache>
            </c:strRef>
          </c:tx>
          <c:spPr>
            <a:solidFill>
              <a:srgbClr val="a5a5a5"/>
            </a:solidFill>
            <a:ln cap="rnd"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Gas'!$D$5:$D$13</c:f>
              <c:strCache>
                <c:ptCount val="9"/>
                <c:pt idx="0">
                  <c:v>Annual Heat demand of house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'CO2 emission ASHP vs Gas'!$N$6:$N$13</c:f>
              <c:numCache>
                <c:formatCode>General</c:formatCode>
                <c:ptCount val="8"/>
                <c:pt idx="0">
                  <c:v>-574.666666666667</c:v>
                </c:pt>
                <c:pt idx="1">
                  <c:v>-718.333333333334</c:v>
                </c:pt>
                <c:pt idx="2">
                  <c:v>-862</c:v>
                </c:pt>
                <c:pt idx="3">
                  <c:v>-1005.66666666667</c:v>
                </c:pt>
                <c:pt idx="4">
                  <c:v>-1149.33333333333</c:v>
                </c:pt>
                <c:pt idx="5">
                  <c:v>-1293</c:v>
                </c:pt>
                <c:pt idx="6">
                  <c:v>-1436.66666666667</c:v>
                </c:pt>
                <c:pt idx="7">
                  <c:v>-1580.33333333333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'CO2 emission ASHP vs Gas'!$O$4</c:f>
              <c:strCache>
                <c:ptCount val="1"/>
                <c:pt idx="0">
                  <c:v>3.5</c:v>
                </c:pt>
              </c:strCache>
            </c:strRef>
          </c:tx>
          <c:spPr>
            <a:solidFill>
              <a:srgbClr val="ffc000"/>
            </a:solidFill>
            <a:ln cap="rnd"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Gas'!$D$5:$D$13</c:f>
              <c:strCache>
                <c:ptCount val="9"/>
                <c:pt idx="0">
                  <c:v>Annual Heat demand of house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'CO2 emission ASHP vs Gas'!$O$6:$O$13</c:f>
              <c:numCache>
                <c:formatCode>General</c:formatCode>
                <c:ptCount val="8"/>
                <c:pt idx="0">
                  <c:v>-633.52380952381</c:v>
                </c:pt>
                <c:pt idx="1">
                  <c:v>-791.904761904762</c:v>
                </c:pt>
                <c:pt idx="2">
                  <c:v>-950.285714285714</c:v>
                </c:pt>
                <c:pt idx="3">
                  <c:v>-1108.66666666667</c:v>
                </c:pt>
                <c:pt idx="4">
                  <c:v>-1267.04761904762</c:v>
                </c:pt>
                <c:pt idx="5">
                  <c:v>-1425.42857142857</c:v>
                </c:pt>
                <c:pt idx="6">
                  <c:v>-1583.80952380952</c:v>
                </c:pt>
                <c:pt idx="7">
                  <c:v>-1742.19047619048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'CO2 emission ASHP vs Gas'!$P$4</c:f>
              <c:strCache>
                <c:ptCount val="1"/>
                <c:pt idx="0">
                  <c:v>4.0</c:v>
                </c:pt>
              </c:strCache>
            </c:strRef>
          </c:tx>
          <c:spPr>
            <a:solidFill>
              <a:srgbClr val="4472c4"/>
            </a:solidFill>
            <a:ln cap="rnd"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Gas'!$D$5:$D$13</c:f>
              <c:strCache>
                <c:ptCount val="9"/>
                <c:pt idx="0">
                  <c:v>Annual Heat demand of house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'CO2 emission ASHP vs Gas'!$P$6:$P$13</c:f>
              <c:numCache>
                <c:formatCode>General</c:formatCode>
                <c:ptCount val="8"/>
                <c:pt idx="0">
                  <c:v>-677.666666666667</c:v>
                </c:pt>
                <c:pt idx="1">
                  <c:v>-847.083333333334</c:v>
                </c:pt>
                <c:pt idx="2">
                  <c:v>-1016.5</c:v>
                </c:pt>
                <c:pt idx="3">
                  <c:v>-1185.91666666667</c:v>
                </c:pt>
                <c:pt idx="4">
                  <c:v>-1355.33333333333</c:v>
                </c:pt>
                <c:pt idx="5">
                  <c:v>-1524.75</c:v>
                </c:pt>
                <c:pt idx="6">
                  <c:v>-1694.16666666667</c:v>
                </c:pt>
                <c:pt idx="7">
                  <c:v>-1863.58333333333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'CO2 emission ASHP vs Gas'!$Q$4</c:f>
              <c:strCache>
                <c:ptCount val="1"/>
                <c:pt idx="0">
                  <c:v>4.5</c:v>
                </c:pt>
              </c:strCache>
            </c:strRef>
          </c:tx>
          <c:spPr>
            <a:solidFill>
              <a:srgbClr val="70ad47"/>
            </a:solidFill>
            <a:ln cap="rnd"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Gas'!$D$5:$D$13</c:f>
              <c:strCache>
                <c:ptCount val="9"/>
                <c:pt idx="0">
                  <c:v>Annual Heat demand of house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'CO2 emission ASHP vs Gas'!$Q$6:$Q$13</c:f>
              <c:numCache>
                <c:formatCode>General</c:formatCode>
                <c:ptCount val="8"/>
                <c:pt idx="0">
                  <c:v>-712</c:v>
                </c:pt>
                <c:pt idx="1">
                  <c:v>-890</c:v>
                </c:pt>
                <c:pt idx="2">
                  <c:v>-1068</c:v>
                </c:pt>
                <c:pt idx="3">
                  <c:v>-1246</c:v>
                </c:pt>
                <c:pt idx="4">
                  <c:v>-1424</c:v>
                </c:pt>
                <c:pt idx="5">
                  <c:v>-1602</c:v>
                </c:pt>
                <c:pt idx="6">
                  <c:v>-1780</c:v>
                </c:pt>
                <c:pt idx="7">
                  <c:v>-1958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'CO2 emission ASHP vs Gas'!$R$4</c:f>
              <c:strCache>
                <c:ptCount val="1"/>
                <c:pt idx="0">
                  <c:v>5.0</c:v>
                </c:pt>
              </c:strCache>
            </c:strRef>
          </c:tx>
          <c:spPr>
            <a:solidFill>
              <a:srgbClr val="255e91"/>
            </a:solidFill>
            <a:ln cap="rnd" w="28440">
              <a:solidFill>
                <a:srgbClr val="255e9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Gas'!$D$5:$D$13</c:f>
              <c:strCache>
                <c:ptCount val="9"/>
                <c:pt idx="0">
                  <c:v>Annual Heat demand of house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</c:strCache>
            </c:strRef>
          </c:cat>
          <c:val>
            <c:numRef>
              <c:f>'CO2 emission ASHP vs Gas'!$R$6:$R$13</c:f>
              <c:numCache>
                <c:formatCode>General</c:formatCode>
                <c:ptCount val="8"/>
                <c:pt idx="0">
                  <c:v>-739.466666666667</c:v>
                </c:pt>
                <c:pt idx="1">
                  <c:v>-924.333333333334</c:v>
                </c:pt>
                <c:pt idx="2">
                  <c:v>-1109.2</c:v>
                </c:pt>
                <c:pt idx="3">
                  <c:v>-1294.06666666667</c:v>
                </c:pt>
                <c:pt idx="4">
                  <c:v>-1478.93333333333</c:v>
                </c:pt>
                <c:pt idx="5">
                  <c:v>-1663.8</c:v>
                </c:pt>
                <c:pt idx="6">
                  <c:v>-1848.66666666667</c:v>
                </c:pt>
                <c:pt idx="7">
                  <c:v>-2033.53333333333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5715265"/>
        <c:axId val="23578082"/>
      </c:lineChart>
      <c:catAx>
        <c:axId val="9571526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3578082"/>
        <c:crosses val="autoZero"/>
        <c:auto val="1"/>
        <c:lblAlgn val="ctr"/>
        <c:lblOffset val="100"/>
        <c:noMultiLvlLbl val="0"/>
      </c:catAx>
      <c:valAx>
        <c:axId val="2357808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571526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en-GB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GB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GB" sz="1400" spc="-1" strike="noStrike">
                <a:solidFill>
                  <a:srgbClr val="595959"/>
                </a:solidFill>
                <a:latin typeface="Calibri"/>
              </a:rPr>
              <a:t>Monthly price different vs. Gas for different COP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solidFill>
              <a:srgbClr val="ed7d31"/>
            </a:solidFill>
            <a:ln cap="rnd"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'CO2 emission ASHP vs Gas'!$L$4:$R$4</c:f>
              <c:strCache>
                <c:ptCount val="7"/>
                <c:pt idx="0">
                  <c:v>2</c:v>
                </c:pt>
                <c:pt idx="1">
                  <c:v>2.5</c:v>
                </c:pt>
                <c:pt idx="2">
                  <c:v>3.0</c:v>
                </c:pt>
                <c:pt idx="3">
                  <c:v>3.5</c:v>
                </c:pt>
                <c:pt idx="4">
                  <c:v>4.0</c:v>
                </c:pt>
                <c:pt idx="5">
                  <c:v>4.5</c:v>
                </c:pt>
                <c:pt idx="6">
                  <c:v>5.0</c:v>
                </c:pt>
              </c:strCache>
            </c:strRef>
          </c:cat>
          <c:val>
            <c:numRef>
              <c:f>'CO2 emission ASHP vs Gas'!$L$36:$R$36</c:f>
              <c:numCache>
                <c:formatCode>General</c:formatCode>
                <c:ptCount val="7"/>
                <c:pt idx="0">
                  <c:v>-11.8901842105263</c:v>
                </c:pt>
                <c:pt idx="1">
                  <c:v>-23.9363052631579</c:v>
                </c:pt>
                <c:pt idx="2">
                  <c:v>-31.9670526315789</c:v>
                </c:pt>
                <c:pt idx="3">
                  <c:v>-37.7033007518797</c:v>
                </c:pt>
                <c:pt idx="4">
                  <c:v>-42.0054868421053</c:v>
                </c:pt>
                <c:pt idx="5">
                  <c:v>-45.3516315789474</c:v>
                </c:pt>
                <c:pt idx="6">
                  <c:v>-48.0285473684211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80280710"/>
        <c:axId val="40897288"/>
      </c:lineChart>
      <c:catAx>
        <c:axId val="8028071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0897288"/>
        <c:crosses val="autoZero"/>
        <c:auto val="1"/>
        <c:lblAlgn val="ctr"/>
        <c:lblOffset val="100"/>
        <c:noMultiLvlLbl val="0"/>
      </c:catAx>
      <c:valAx>
        <c:axId val="4089728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lang="en-GB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0280710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lang="en-GB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19</xdr:col>
      <xdr:colOff>428760</xdr:colOff>
      <xdr:row>63</xdr:row>
      <xdr:rowOff>108000</xdr:rowOff>
    </xdr:from>
    <xdr:to>
      <xdr:col>27</xdr:col>
      <xdr:colOff>120960</xdr:colOff>
      <xdr:row>78</xdr:row>
      <xdr:rowOff>82800</xdr:rowOff>
    </xdr:to>
    <xdr:graphicFrame>
      <xdr:nvGraphicFramePr>
        <xdr:cNvPr id="0" name="Chart 1"/>
        <xdr:cNvGraphicFramePr/>
      </xdr:nvGraphicFramePr>
      <xdr:xfrm>
        <a:off x="15166440" y="12253680"/>
        <a:ext cx="4523400" cy="2832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324000</xdr:colOff>
      <xdr:row>6</xdr:row>
      <xdr:rowOff>60480</xdr:rowOff>
    </xdr:from>
    <xdr:to>
      <xdr:col>27</xdr:col>
      <xdr:colOff>16200</xdr:colOff>
      <xdr:row>36</xdr:row>
      <xdr:rowOff>178920</xdr:rowOff>
    </xdr:to>
    <xdr:graphicFrame>
      <xdr:nvGraphicFramePr>
        <xdr:cNvPr id="1" name="Chart 2"/>
        <xdr:cNvGraphicFramePr/>
      </xdr:nvGraphicFramePr>
      <xdr:xfrm>
        <a:off x="15061680" y="1233360"/>
        <a:ext cx="4523400" cy="592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585720</xdr:colOff>
      <xdr:row>80</xdr:row>
      <xdr:rowOff>17640</xdr:rowOff>
    </xdr:from>
    <xdr:to>
      <xdr:col>27</xdr:col>
      <xdr:colOff>277920</xdr:colOff>
      <xdr:row>94</xdr:row>
      <xdr:rowOff>122040</xdr:rowOff>
    </xdr:to>
    <xdr:graphicFrame>
      <xdr:nvGraphicFramePr>
        <xdr:cNvPr id="2" name="Chart 3"/>
        <xdr:cNvGraphicFramePr/>
      </xdr:nvGraphicFramePr>
      <xdr:xfrm>
        <a:off x="15323400" y="15401880"/>
        <a:ext cx="4523400" cy="2771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18</xdr:col>
      <xdr:colOff>428760</xdr:colOff>
      <xdr:row>47</xdr:row>
      <xdr:rowOff>100800</xdr:rowOff>
    </xdr:from>
    <xdr:to>
      <xdr:col>26</xdr:col>
      <xdr:colOff>120960</xdr:colOff>
      <xdr:row>63</xdr:row>
      <xdr:rowOff>37800</xdr:rowOff>
    </xdr:to>
    <xdr:graphicFrame>
      <xdr:nvGraphicFramePr>
        <xdr:cNvPr id="3" name="Chart 4"/>
        <xdr:cNvGraphicFramePr/>
      </xdr:nvGraphicFramePr>
      <xdr:xfrm>
        <a:off x="13998600" y="9038520"/>
        <a:ext cx="4523400" cy="2984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324000</xdr:colOff>
      <xdr:row>4</xdr:row>
      <xdr:rowOff>60480</xdr:rowOff>
    </xdr:from>
    <xdr:to>
      <xdr:col>26</xdr:col>
      <xdr:colOff>16200</xdr:colOff>
      <xdr:row>38</xdr:row>
      <xdr:rowOff>30240</xdr:rowOff>
    </xdr:to>
    <xdr:graphicFrame>
      <xdr:nvGraphicFramePr>
        <xdr:cNvPr id="4" name="Chart 5"/>
        <xdr:cNvGraphicFramePr/>
      </xdr:nvGraphicFramePr>
      <xdr:xfrm>
        <a:off x="13893840" y="852480"/>
        <a:ext cx="4523400" cy="6400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585720</xdr:colOff>
      <xdr:row>64</xdr:row>
      <xdr:rowOff>17640</xdr:rowOff>
    </xdr:from>
    <xdr:to>
      <xdr:col>26</xdr:col>
      <xdr:colOff>277920</xdr:colOff>
      <xdr:row>79</xdr:row>
      <xdr:rowOff>129600</xdr:rowOff>
    </xdr:to>
    <xdr:graphicFrame>
      <xdr:nvGraphicFramePr>
        <xdr:cNvPr id="5" name="Chart 6"/>
        <xdr:cNvGraphicFramePr/>
      </xdr:nvGraphicFramePr>
      <xdr:xfrm>
        <a:off x="14155560" y="12193920"/>
        <a:ext cx="4523400" cy="296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06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pane xSplit="0" ySplit="6" topLeftCell="A7" activePane="bottomLeft" state="frozen"/>
      <selection pane="topLeft" activeCell="D1" activeCellId="0" sqref="D1"/>
      <selection pane="bottomLeft" activeCell="M6" activeCellId="0" sqref="M6"/>
    </sheetView>
  </sheetViews>
  <sheetFormatPr defaultColWidth="8.5703125" defaultRowHeight="15" zeroHeight="false" outlineLevelRow="0" outlineLevelCol="0"/>
  <cols>
    <col collapsed="false" customWidth="true" hidden="false" outlineLevel="0" max="2" min="2" style="1" width="10.14"/>
    <col collapsed="false" customWidth="true" hidden="false" outlineLevel="0" max="4" min="3" style="1" width="13.29"/>
    <col collapsed="false" customWidth="true" hidden="false" outlineLevel="0" max="5" min="5" style="2" width="10.57"/>
    <col collapsed="false" customWidth="true" hidden="false" outlineLevel="0" max="6" min="6" style="1" width="17.57"/>
    <col collapsed="false" customWidth="true" hidden="false" outlineLevel="0" max="7" min="7" style="1" width="18.57"/>
    <col collapsed="false" customWidth="true" hidden="false" outlineLevel="0" max="9" min="8" style="1" width="11.71"/>
    <col collapsed="false" customWidth="true" hidden="false" outlineLevel="0" max="11" min="11" style="1" width="16.57"/>
  </cols>
  <sheetData>
    <row r="1" customFormat="false" ht="15" hidden="false" customHeight="false" outlineLevel="0" collapsed="false">
      <c r="K1" s="3" t="s">
        <v>0</v>
      </c>
      <c r="L1" s="4" t="n">
        <v>8500</v>
      </c>
      <c r="M1" s="4" t="s">
        <v>1</v>
      </c>
    </row>
    <row r="2" customFormat="false" ht="15" hidden="false" customHeight="false" outlineLevel="0" collapsed="false">
      <c r="K2" s="3" t="s">
        <v>2</v>
      </c>
      <c r="L2" s="4" t="n">
        <v>6000</v>
      </c>
      <c r="M2" s="4" t="s">
        <v>1</v>
      </c>
      <c r="N2" s="1" t="s">
        <v>3</v>
      </c>
    </row>
    <row r="3" customFormat="false" ht="15" hidden="false" customHeight="false" outlineLevel="0" collapsed="false">
      <c r="K3" s="1" t="s">
        <v>4</v>
      </c>
      <c r="L3" s="1" t="n">
        <f aca="false">L1-L2</f>
        <v>2500</v>
      </c>
      <c r="M3" s="1" t="s">
        <v>1</v>
      </c>
    </row>
    <row r="4" customFormat="false" ht="15" hidden="false" customHeight="false" outlineLevel="0" collapsed="false">
      <c r="D4" s="5" t="s">
        <v>5</v>
      </c>
      <c r="E4" s="6" t="n">
        <v>75</v>
      </c>
    </row>
    <row r="5" customFormat="false" ht="15" hidden="false" customHeight="false" outlineLevel="0" collapsed="false">
      <c r="C5" s="1" t="s">
        <v>6</v>
      </c>
      <c r="F5" s="7" t="n">
        <v>0.27</v>
      </c>
      <c r="G5" s="7" t="n">
        <v>0.06</v>
      </c>
      <c r="H5" s="8" t="s">
        <v>7</v>
      </c>
      <c r="I5" s="8" t="s">
        <v>8</v>
      </c>
      <c r="J5" s="9" t="s">
        <v>9</v>
      </c>
      <c r="L5" s="8" t="s">
        <v>10</v>
      </c>
      <c r="P5" s="8"/>
      <c r="Q5" s="8"/>
      <c r="R5" s="8"/>
      <c r="S5" s="8"/>
    </row>
    <row r="6" customFormat="false" ht="17.35" hidden="false" customHeight="false" outlineLevel="0" collapsed="false">
      <c r="B6" s="1" t="s">
        <v>11</v>
      </c>
      <c r="C6" s="1" t="s">
        <v>12</v>
      </c>
      <c r="D6" s="10" t="s">
        <v>13</v>
      </c>
      <c r="E6" s="11" t="s">
        <v>14</v>
      </c>
      <c r="F6" s="12" t="s">
        <v>15</v>
      </c>
      <c r="G6" s="12" t="s">
        <v>16</v>
      </c>
      <c r="H6" s="10" t="n">
        <v>0.6333</v>
      </c>
      <c r="I6" s="10" t="n">
        <f aca="false">0.6333+0.3097</f>
        <v>0.943</v>
      </c>
      <c r="K6" s="10" t="s">
        <v>17</v>
      </c>
      <c r="L6" s="13" t="n">
        <v>2</v>
      </c>
      <c r="M6" s="13" t="n">
        <v>2.5</v>
      </c>
      <c r="N6" s="14" t="n">
        <v>3</v>
      </c>
      <c r="O6" s="14" t="n">
        <v>3.1</v>
      </c>
      <c r="P6" s="14" t="n">
        <v>3.5</v>
      </c>
      <c r="Q6" s="14" t="n">
        <v>3.91</v>
      </c>
      <c r="R6" s="14" t="n">
        <v>4</v>
      </c>
      <c r="S6" s="14" t="n">
        <v>5</v>
      </c>
    </row>
    <row r="7" customFormat="false" ht="15" hidden="false" customHeight="false" outlineLevel="0" collapsed="false">
      <c r="D7" s="10" t="s">
        <v>18</v>
      </c>
      <c r="E7" s="11" t="s">
        <v>19</v>
      </c>
      <c r="F7" s="10"/>
      <c r="G7" s="10"/>
      <c r="H7" s="10"/>
      <c r="I7" s="10"/>
      <c r="K7" s="10"/>
      <c r="L7" s="10"/>
      <c r="M7" s="10"/>
      <c r="N7" s="15"/>
      <c r="O7" s="15"/>
      <c r="P7" s="15"/>
      <c r="Q7" s="15"/>
      <c r="R7" s="15"/>
      <c r="S7" s="15"/>
    </row>
    <row r="8" customFormat="false" ht="15" hidden="false" customHeight="false" outlineLevel="0" collapsed="false">
      <c r="D8" s="10" t="n">
        <v>4000</v>
      </c>
      <c r="E8" s="16" t="n">
        <f aca="false">(D8/$E$4)*100</f>
        <v>5333.33333333333</v>
      </c>
      <c r="F8" s="16"/>
      <c r="G8" s="16"/>
      <c r="H8" s="16" t="n">
        <f aca="false">365*H$6</f>
        <v>231.1545</v>
      </c>
      <c r="I8" s="16" t="n">
        <f aca="false">365*I$6</f>
        <v>344.195</v>
      </c>
      <c r="J8" s="17"/>
      <c r="K8" s="18"/>
      <c r="L8" s="19" t="n">
        <f aca="false">(($D8/L$6)*$F$5+$H8)-($E8*$G$5+$I8)</f>
        <v>106.9595</v>
      </c>
      <c r="M8" s="19" t="n">
        <f aca="false">(($D8/M$6)*$F$5+$H8)-($E8*$G$5+$I8)</f>
        <v>-1.04049999999995</v>
      </c>
      <c r="N8" s="19" t="n">
        <f aca="false">(($D8/N$6)*$F$5+$H8)-($E8*$G$5+$I8)</f>
        <v>-73.0405</v>
      </c>
      <c r="O8" s="19" t="n">
        <f aca="false">(($D8/O$6)*$F$5+$H8)-($E8*$G$5+$I8)</f>
        <v>-84.6534032258064</v>
      </c>
      <c r="P8" s="19" t="n">
        <f aca="false">(($D8/P$6)*$F$5+$H8)-($E8*$G$5+$I8)</f>
        <v>-124.469071428571</v>
      </c>
      <c r="Q8" s="19" t="n">
        <f aca="false">(($D8/Q$6)*$F$5+$H8)-($E8*$G$5+$I8)</f>
        <v>-156.825666240409</v>
      </c>
      <c r="R8" s="19" t="n">
        <f aca="false">(($D8/R$6)*$F$5+$H8)-($E8*$G$5+$I8)</f>
        <v>-163.0405</v>
      </c>
      <c r="S8" s="19" t="n">
        <f aca="false">(($D8/S$6)*$F$5+$H8)-($E8*$G$5+$I8)</f>
        <v>-217.0405</v>
      </c>
    </row>
    <row r="9" customFormat="false" ht="15" hidden="false" customHeight="false" outlineLevel="0" collapsed="false">
      <c r="A9" s="1"/>
      <c r="D9" s="10" t="n">
        <v>5000</v>
      </c>
      <c r="E9" s="16" t="n">
        <f aca="false">(D9/$E$4)*100</f>
        <v>6666.66666666667</v>
      </c>
      <c r="F9" s="16"/>
      <c r="G9" s="16"/>
      <c r="H9" s="16" t="n">
        <f aca="false">365*H$6</f>
        <v>231.1545</v>
      </c>
      <c r="I9" s="16" t="n">
        <f aca="false">365*I$6</f>
        <v>344.195</v>
      </c>
      <c r="J9" s="17"/>
      <c r="K9" s="18"/>
      <c r="L9" s="19" t="n">
        <f aca="false">(($D9/L$6)*$F$5+$H9)-($E9*$G$5+$I9)</f>
        <v>161.9595</v>
      </c>
      <c r="M9" s="19" t="n">
        <f aca="false">(($D9/M$6)*$F$5+$H9)-($E9*$G$5+$I9)</f>
        <v>26.9595</v>
      </c>
      <c r="N9" s="19" t="n">
        <f aca="false">(($D9/N$6)*$F$5+$H9)-($E9*$G$5+$I9)</f>
        <v>-63.0404999999998</v>
      </c>
      <c r="O9" s="19" t="n">
        <f aca="false">(($D9/O$6)*$F$5+$H9)-($E9*$G$5+$I9)</f>
        <v>-77.556629032258</v>
      </c>
      <c r="P9" s="19" t="n">
        <f aca="false">(($D9/P$6)*$F$5+$H9)-($E9*$G$5+$I9)</f>
        <v>-127.326214285714</v>
      </c>
      <c r="Q9" s="19" t="n">
        <f aca="false">(($D9/Q$6)*$F$5+$H9)-($E9*$G$5+$I9)</f>
        <v>-167.771957800511</v>
      </c>
      <c r="R9" s="19" t="n">
        <f aca="false">(($D9/R$6)*$F$5+$H9)-($E9*$G$5+$I9)</f>
        <v>-175.5405</v>
      </c>
      <c r="S9" s="19" t="n">
        <f aca="false">(($D9/S$6)*$F$5+$H9)-($E9*$G$5+$I9)</f>
        <v>-243.0405</v>
      </c>
    </row>
    <row r="10" customFormat="false" ht="15" hidden="false" customHeight="false" outlineLevel="0" collapsed="false">
      <c r="A10" s="1"/>
      <c r="D10" s="20" t="n">
        <v>6000</v>
      </c>
      <c r="E10" s="21" t="n">
        <f aca="false">(D10/$E$4)*100</f>
        <v>8000</v>
      </c>
      <c r="F10" s="21"/>
      <c r="G10" s="21"/>
      <c r="H10" s="21" t="n">
        <f aca="false">365*H$6</f>
        <v>231.1545</v>
      </c>
      <c r="I10" s="21" t="n">
        <f aca="false">365*I$6</f>
        <v>344.195</v>
      </c>
      <c r="J10" s="22"/>
      <c r="K10" s="23"/>
      <c r="L10" s="24" t="n">
        <f aca="false">(($D10/L$6)*$F$5+$H10)-($E10*$G$5+$I10)</f>
        <v>216.9595</v>
      </c>
      <c r="M10" s="24" t="n">
        <f aca="false">(($D10/M$6)*$F$5+$H10)-($E10*$G$5+$I10)</f>
        <v>54.9595000000001</v>
      </c>
      <c r="N10" s="24" t="n">
        <f aca="false">(($D10/N$6)*$F$5+$H10)-($E10*$G$5+$I10)</f>
        <v>-53.0405</v>
      </c>
      <c r="O10" s="19" t="n">
        <f aca="false">(($D10/O$6)*$F$5+$H10)-($E10*$G$5+$I10)</f>
        <v>-70.4598548387096</v>
      </c>
      <c r="P10" s="24" t="n">
        <f aca="false">(($D10/P$6)*$F$5+$H10)-($E10*$G$5+$I10)</f>
        <v>-130.183357142857</v>
      </c>
      <c r="Q10" s="24" t="n">
        <f aca="false">(($D10/Q$6)*$F$5+$H10)-($E10*$G$5+$I10)</f>
        <v>-178.718249360614</v>
      </c>
      <c r="R10" s="24" t="n">
        <f aca="false">(($D10/R$6)*$F$5+$H10)-($E10*$G$5+$I10)</f>
        <v>-188.0405</v>
      </c>
      <c r="S10" s="24" t="n">
        <f aca="false">(($D10/S$6)*$F$5+$H10)-($E10*$G$5+$I10)</f>
        <v>-269.0405</v>
      </c>
    </row>
    <row r="11" customFormat="false" ht="15" hidden="false" customHeight="false" outlineLevel="0" collapsed="false">
      <c r="A11" s="1"/>
      <c r="D11" s="10" t="n">
        <v>7000</v>
      </c>
      <c r="E11" s="16" t="n">
        <f aca="false">(D11/$E$4)*100</f>
        <v>9333.33333333333</v>
      </c>
      <c r="F11" s="16"/>
      <c r="G11" s="16"/>
      <c r="H11" s="16" t="n">
        <f aca="false">365*H$6</f>
        <v>231.1545</v>
      </c>
      <c r="I11" s="16" t="n">
        <f aca="false">365*I$6</f>
        <v>344.195</v>
      </c>
      <c r="J11" s="17"/>
      <c r="K11" s="18"/>
      <c r="L11" s="19" t="n">
        <f aca="false">(($D11/L$6)*$F$5+$H11)-($E11*$G$5+$I11)</f>
        <v>271.9595</v>
      </c>
      <c r="M11" s="19" t="n">
        <f aca="false">(($D11/M$6)*$F$5+$H11)-($E11*$G$5+$I11)</f>
        <v>82.9595000000001</v>
      </c>
      <c r="N11" s="19" t="n">
        <f aca="false">(($D11/N$6)*$F$5+$H11)-($E11*$G$5+$I11)</f>
        <v>-43.0404999999998</v>
      </c>
      <c r="O11" s="19" t="n">
        <f aca="false">(($D11/O$6)*$F$5+$H11)-($E11*$G$5+$I11)</f>
        <v>-63.3630806451612</v>
      </c>
      <c r="P11" s="19" t="n">
        <f aca="false">(($D11/P$6)*$F$5+$H11)-($E11*$G$5+$I11)</f>
        <v>-133.0405</v>
      </c>
      <c r="Q11" s="19" t="n">
        <f aca="false">(($D11/Q$6)*$F$5+$H11)-($E11*$G$5+$I11)</f>
        <v>-189.664540920716</v>
      </c>
      <c r="R11" s="19" t="n">
        <f aca="false">(($D11/R$6)*$F$5+$H11)-($E11*$G$5+$I11)</f>
        <v>-200.5405</v>
      </c>
      <c r="S11" s="19" t="n">
        <f aca="false">(($D11/S$6)*$F$5+$H11)-($E11*$G$5+$I11)</f>
        <v>-295.0405</v>
      </c>
      <c r="AD11" s="1"/>
    </row>
    <row r="12" customFormat="false" ht="15" hidden="false" customHeight="false" outlineLevel="0" collapsed="false">
      <c r="A12" s="1"/>
      <c r="D12" s="10" t="n">
        <v>8000</v>
      </c>
      <c r="E12" s="16" t="n">
        <f aca="false">(D12/$E$4)*100</f>
        <v>10666.6666666667</v>
      </c>
      <c r="F12" s="16"/>
      <c r="G12" s="16"/>
      <c r="H12" s="16" t="n">
        <f aca="false">365*H$6</f>
        <v>231.1545</v>
      </c>
      <c r="I12" s="16" t="n">
        <f aca="false">365*I$6</f>
        <v>344.195</v>
      </c>
      <c r="J12" s="17"/>
      <c r="K12" s="18"/>
      <c r="L12" s="19" t="n">
        <f aca="false">(($D12/L$6)*$F$5+$H12)-($E12*$G$5+$I12)</f>
        <v>326.9595</v>
      </c>
      <c r="M12" s="19" t="n">
        <f aca="false">(($D12/M$6)*$F$5+$H12)-($E12*$G$5+$I12)</f>
        <v>110.9595</v>
      </c>
      <c r="N12" s="19" t="n">
        <f aca="false">(($D12/N$6)*$F$5+$H12)-($E12*$G$5+$I12)</f>
        <v>-33.0405</v>
      </c>
      <c r="O12" s="19" t="n">
        <f aca="false">(($D12/O$6)*$F$5+$H12)-($E12*$G$5+$I12)</f>
        <v>-56.2663064516129</v>
      </c>
      <c r="P12" s="19" t="n">
        <f aca="false">(($D12/P$6)*$F$5+$H12)-($E12*$G$5+$I12)</f>
        <v>-135.897642857143</v>
      </c>
      <c r="Q12" s="19" t="n">
        <f aca="false">(($D12/Q$6)*$F$5+$H12)-($E12*$G$5+$I12)</f>
        <v>-200.610832480818</v>
      </c>
      <c r="R12" s="19" t="n">
        <f aca="false">(($D12/R$6)*$F$5+$H12)-($E12*$G$5+$I12)</f>
        <v>-213.0405</v>
      </c>
      <c r="S12" s="19" t="n">
        <f aca="false">(($D12/S$6)*$F$5+$H12)-($E12*$G$5+$I12)</f>
        <v>-321.0405</v>
      </c>
    </row>
    <row r="13" customFormat="false" ht="15" hidden="false" customHeight="false" outlineLevel="0" collapsed="false">
      <c r="A13" s="1"/>
      <c r="D13" s="10" t="n">
        <v>9000</v>
      </c>
      <c r="E13" s="16" t="n">
        <f aca="false">(D13/$E$4)*100</f>
        <v>12000</v>
      </c>
      <c r="F13" s="16"/>
      <c r="G13" s="16"/>
      <c r="H13" s="16" t="n">
        <f aca="false">365*H$6</f>
        <v>231.1545</v>
      </c>
      <c r="I13" s="16" t="n">
        <f aca="false">365*I$6</f>
        <v>344.195</v>
      </c>
      <c r="J13" s="17"/>
      <c r="K13" s="18"/>
      <c r="L13" s="19" t="n">
        <f aca="false">(($D13/L$6)*$F$5+$H13)-($E13*$G$5+$I13)</f>
        <v>381.9595</v>
      </c>
      <c r="M13" s="19" t="n">
        <f aca="false">(($D13/M$6)*$F$5+$H13)-($E13*$G$5+$I13)</f>
        <v>138.9595</v>
      </c>
      <c r="N13" s="19" t="n">
        <f aca="false">(($D13/N$6)*$F$5+$H13)-($E13*$G$5+$I13)</f>
        <v>-23.0404999999998</v>
      </c>
      <c r="O13" s="19" t="n">
        <f aca="false">(($D13/O$6)*$F$5+$H13)-($E13*$G$5+$I13)</f>
        <v>-49.1695322580645</v>
      </c>
      <c r="P13" s="19" t="n">
        <f aca="false">(($D13/P$6)*$F$5+$H13)-($E13*$G$5+$I13)</f>
        <v>-138.754785714286</v>
      </c>
      <c r="Q13" s="19" t="n">
        <f aca="false">(($D13/Q$6)*$F$5+$H13)-($E13*$G$5+$I13)</f>
        <v>-211.557124040921</v>
      </c>
      <c r="R13" s="19" t="n">
        <f aca="false">(($D13/R$6)*$F$5+$H13)-($E13*$G$5+$I13)</f>
        <v>-225.5405</v>
      </c>
      <c r="S13" s="19" t="n">
        <f aca="false">(($D13/S$6)*$F$5+$H13)-($E13*$G$5+$I13)</f>
        <v>-347.0405</v>
      </c>
    </row>
    <row r="14" customFormat="false" ht="15" hidden="false" customHeight="false" outlineLevel="0" collapsed="false">
      <c r="A14" s="1"/>
      <c r="D14" s="10" t="n">
        <v>10000</v>
      </c>
      <c r="E14" s="16" t="n">
        <f aca="false">(D14/$E$4)*100</f>
        <v>13333.3333333333</v>
      </c>
      <c r="F14" s="16"/>
      <c r="G14" s="16"/>
      <c r="H14" s="16" t="n">
        <f aca="false">365*H$6</f>
        <v>231.1545</v>
      </c>
      <c r="I14" s="16" t="n">
        <f aca="false">365*I$6</f>
        <v>344.195</v>
      </c>
      <c r="J14" s="17"/>
      <c r="K14" s="18"/>
      <c r="L14" s="19" t="n">
        <f aca="false">(($D14/L$6)*$F$5+$H14)-($E14*$G$5+$I14)</f>
        <v>436.9595</v>
      </c>
      <c r="M14" s="19" t="n">
        <f aca="false">(($D14/M$6)*$F$5+$H14)-($E14*$G$5+$I14)</f>
        <v>166.9595</v>
      </c>
      <c r="N14" s="19" t="n">
        <f aca="false">(($D14/N$6)*$F$5+$H14)-($E14*$G$5+$I14)</f>
        <v>-13.0404999999998</v>
      </c>
      <c r="O14" s="19" t="n">
        <f aca="false">(($D14/O$6)*$F$5+$H14)-($E14*$G$5+$I14)</f>
        <v>-42.0727580645159</v>
      </c>
      <c r="P14" s="19" t="n">
        <f aca="false">(($D14/P$6)*$F$5+$H14)-($E14*$G$5+$I14)</f>
        <v>-141.611928571428</v>
      </c>
      <c r="Q14" s="19" t="n">
        <f aca="false">(($D14/Q$6)*$F$5+$H14)-($E14*$G$5+$I14)</f>
        <v>-222.503415601023</v>
      </c>
      <c r="R14" s="19" t="n">
        <f aca="false">(($D14/R$6)*$F$5+$H14)-($E14*$G$5+$I14)</f>
        <v>-238.0405</v>
      </c>
      <c r="S14" s="19" t="n">
        <f aca="false">(($D14/S$6)*$F$5+$H14)-($E14*$G$5+$I14)</f>
        <v>-373.0405</v>
      </c>
    </row>
    <row r="15" customFormat="false" ht="15" hidden="false" customHeight="false" outlineLevel="0" collapsed="false">
      <c r="A15" s="1"/>
      <c r="D15" s="10" t="n">
        <v>11000</v>
      </c>
      <c r="E15" s="16" t="n">
        <f aca="false">(D15/$E$4)*100</f>
        <v>14666.6666666667</v>
      </c>
      <c r="F15" s="16"/>
      <c r="G15" s="16"/>
      <c r="H15" s="16" t="n">
        <f aca="false">365*H$6</f>
        <v>231.1545</v>
      </c>
      <c r="I15" s="16" t="n">
        <f aca="false">365*I$6</f>
        <v>344.195</v>
      </c>
      <c r="J15" s="17"/>
      <c r="K15" s="18"/>
      <c r="L15" s="19" t="n">
        <f aca="false">(($D15/L$6)*$F$5+$H15)-($E15*$G$5+$I15)</f>
        <v>491.9595</v>
      </c>
      <c r="M15" s="19" t="n">
        <f aca="false">(($D15/M$6)*$F$5+$H15)-($E15*$G$5+$I15)</f>
        <v>194.9595</v>
      </c>
      <c r="N15" s="19" t="n">
        <f aca="false">(($D15/N$6)*$F$5+$H15)-($E15*$G$5+$I15)</f>
        <v>-3.04049999999984</v>
      </c>
      <c r="O15" s="19" t="n">
        <f aca="false">(($D15/O$6)*$F$5+$H15)-($E15*$G$5+$I15)</f>
        <v>-34.9759838709676</v>
      </c>
      <c r="P15" s="19" t="n">
        <f aca="false">(($D15/P$6)*$F$5+$H15)-($E15*$G$5+$I15)</f>
        <v>-144.469071428571</v>
      </c>
      <c r="Q15" s="19" t="n">
        <f aca="false">(($D15/Q$6)*$F$5+$H15)-($E15*$G$5+$I15)</f>
        <v>-233.449707161125</v>
      </c>
      <c r="R15" s="19" t="n">
        <f aca="false">(($D15/R$6)*$F$5+$H15)-($E15*$G$5+$I15)</f>
        <v>-250.5405</v>
      </c>
      <c r="S15" s="19" t="n">
        <f aca="false">(($D15/S$6)*$F$5+$H15)-($E15*$G$5+$I15)</f>
        <v>-399.0405</v>
      </c>
    </row>
    <row r="16" customFormat="false" ht="15" hidden="false" customHeight="false" outlineLevel="0" collapsed="false">
      <c r="D16" s="10"/>
      <c r="E16" s="18"/>
      <c r="F16" s="16"/>
      <c r="G16" s="16"/>
      <c r="H16" s="16"/>
      <c r="I16" s="16"/>
      <c r="J16" s="17"/>
      <c r="K16" s="18"/>
      <c r="L16" s="19"/>
      <c r="M16" s="19"/>
      <c r="N16" s="19"/>
      <c r="O16" s="19"/>
      <c r="P16" s="19"/>
      <c r="Q16" s="19"/>
      <c r="R16" s="19"/>
      <c r="S16" s="19"/>
    </row>
    <row r="17" customFormat="false" ht="15" hidden="false" customHeight="false" outlineLevel="0" collapsed="false">
      <c r="D17" s="10"/>
      <c r="E17" s="18"/>
      <c r="F17" s="16"/>
      <c r="G17" s="16"/>
      <c r="H17" s="16"/>
      <c r="I17" s="16"/>
      <c r="J17" s="17"/>
      <c r="K17" s="18"/>
      <c r="L17" s="19"/>
      <c r="M17" s="19"/>
      <c r="N17" s="19"/>
      <c r="O17" s="19"/>
      <c r="P17" s="19"/>
      <c r="Q17" s="19"/>
      <c r="R17" s="19"/>
      <c r="S17" s="19"/>
    </row>
    <row r="18" customFormat="false" ht="15" hidden="false" customHeight="false" outlineLevel="0" collapsed="false">
      <c r="D18" s="10"/>
      <c r="E18" s="18"/>
      <c r="F18" s="16"/>
      <c r="G18" s="16"/>
      <c r="H18" s="16"/>
      <c r="I18" s="16"/>
      <c r="J18" s="17" t="s">
        <v>20</v>
      </c>
      <c r="K18" s="18"/>
      <c r="L18" s="19" t="s">
        <v>21</v>
      </c>
      <c r="M18" s="19"/>
      <c r="N18" s="19"/>
      <c r="O18" s="19"/>
      <c r="P18" s="19"/>
      <c r="Q18" s="19"/>
      <c r="R18" s="19"/>
      <c r="S18" s="19"/>
    </row>
    <row r="19" customFormat="false" ht="15" hidden="false" customHeight="false" outlineLevel="0" collapsed="false">
      <c r="D19" s="10" t="n">
        <v>4000</v>
      </c>
      <c r="E19" s="18"/>
      <c r="F19" s="16"/>
      <c r="G19" s="16"/>
      <c r="H19" s="16"/>
      <c r="I19" s="16"/>
      <c r="J19" s="17"/>
      <c r="K19" s="18"/>
      <c r="L19" s="19" t="n">
        <f aca="false">$L$1/-L8</f>
        <v>-79.4693318499058</v>
      </c>
      <c r="M19" s="19" t="n">
        <f aca="false">$L$1/-M8</f>
        <v>8169.14944738145</v>
      </c>
      <c r="N19" s="19" t="n">
        <f aca="false">$L$1/-N8</f>
        <v>116.373792621902</v>
      </c>
      <c r="O19" s="19" t="n">
        <f aca="false">$L$1/-O8</f>
        <v>100.409430407977</v>
      </c>
      <c r="P19" s="19" t="n">
        <f aca="false">$L$1/-P8</f>
        <v>68.2900571398403</v>
      </c>
      <c r="Q19" s="19" t="n">
        <f aca="false">$L$1/-Q8</f>
        <v>54.2003117459725</v>
      </c>
      <c r="R19" s="19" t="n">
        <f aca="false">$L$1/-R8</f>
        <v>52.1342856529513</v>
      </c>
      <c r="S19" s="19" t="n">
        <f aca="false">$L$1/-S8</f>
        <v>39.1631976520511</v>
      </c>
    </row>
    <row r="20" customFormat="false" ht="15" hidden="false" customHeight="false" outlineLevel="0" collapsed="false">
      <c r="D20" s="10" t="n">
        <v>5000</v>
      </c>
      <c r="E20" s="18"/>
      <c r="F20" s="16"/>
      <c r="G20" s="16"/>
      <c r="H20" s="16"/>
      <c r="I20" s="16"/>
      <c r="J20" s="17"/>
      <c r="K20" s="18"/>
      <c r="L20" s="19" t="n">
        <f aca="false">$L$1/-L9</f>
        <v>-52.4822563665608</v>
      </c>
      <c r="M20" s="19" t="n">
        <f aca="false">$L$1/-M9</f>
        <v>-315.287746434466</v>
      </c>
      <c r="N20" s="19" t="n">
        <f aca="false">$L$1/-N9</f>
        <v>134.833955948954</v>
      </c>
      <c r="O20" s="19" t="n">
        <f aca="false">$L$1/-O9</f>
        <v>109.597336888696</v>
      </c>
      <c r="P20" s="19" t="n">
        <f aca="false">$L$1/-P9</f>
        <v>66.7576590389029</v>
      </c>
      <c r="Q20" s="19" t="n">
        <f aca="false">$L$1/-Q9</f>
        <v>50.6640091194912</v>
      </c>
      <c r="R20" s="19" t="n">
        <f aca="false">$L$1/-R9</f>
        <v>48.4218741543974</v>
      </c>
      <c r="S20" s="19" t="n">
        <f aca="false">$L$1/-S9</f>
        <v>34.9735949358235</v>
      </c>
    </row>
    <row r="21" customFormat="false" ht="15" hidden="false" customHeight="false" outlineLevel="0" collapsed="false">
      <c r="D21" s="10" t="n">
        <v>6000</v>
      </c>
      <c r="E21" s="18"/>
      <c r="F21" s="16"/>
      <c r="G21" s="16"/>
      <c r="H21" s="16"/>
      <c r="I21" s="16"/>
      <c r="J21" s="17"/>
      <c r="K21" s="18"/>
      <c r="L21" s="19" t="n">
        <f aca="false">$L$1/-L10</f>
        <v>-39.1778189016844</v>
      </c>
      <c r="M21" s="19" t="n">
        <f aca="false">$L$1/-M10</f>
        <v>-154.659340059498</v>
      </c>
      <c r="N21" s="19" t="n">
        <f aca="false">$L$1/-N10</f>
        <v>160.254899557885</v>
      </c>
      <c r="O21" s="19" t="n">
        <f aca="false">$L$1/-O10</f>
        <v>120.636070276577</v>
      </c>
      <c r="P21" s="19" t="n">
        <f aca="false">$L$1/-P10</f>
        <v>65.2925242254469</v>
      </c>
      <c r="Q21" s="19" t="n">
        <f aca="false">$L$1/-Q10</f>
        <v>47.5608956019309</v>
      </c>
      <c r="R21" s="19" t="n">
        <f aca="false">$L$1/-R10</f>
        <v>45.2030280710804</v>
      </c>
      <c r="S21" s="19" t="n">
        <f aca="false">$L$1/-S10</f>
        <v>31.5937563303666</v>
      </c>
    </row>
    <row r="22" customFormat="false" ht="15" hidden="false" customHeight="false" outlineLevel="0" collapsed="false">
      <c r="D22" s="10" t="n">
        <v>7000</v>
      </c>
      <c r="E22" s="18"/>
      <c r="F22" s="16"/>
      <c r="G22" s="16"/>
      <c r="H22" s="16"/>
      <c r="I22" s="16"/>
      <c r="J22" s="17"/>
      <c r="K22" s="18"/>
      <c r="L22" s="19" t="n">
        <f aca="false">$L$1/-L11</f>
        <v>-31.2546537260143</v>
      </c>
      <c r="M22" s="19" t="n">
        <f aca="false">$L$1/-M11</f>
        <v>-102.459633917755</v>
      </c>
      <c r="N22" s="19" t="n">
        <f aca="false">$L$1/-N11</f>
        <v>197.488412076998</v>
      </c>
      <c r="O22" s="19" t="n">
        <f aca="false">$L$1/-O11</f>
        <v>134.147517978186</v>
      </c>
      <c r="P22" s="19" t="n">
        <f aca="false">$L$1/-P11</f>
        <v>63.8903191133527</v>
      </c>
      <c r="Q22" s="19" t="n">
        <f aca="false">$L$1/-Q11</f>
        <v>44.8159680177287</v>
      </c>
      <c r="R22" s="19" t="n">
        <f aca="false">$L$1/-R11</f>
        <v>42.3854533124232</v>
      </c>
      <c r="S22" s="19" t="n">
        <f aca="false">$L$1/-S11</f>
        <v>28.8096041051991</v>
      </c>
    </row>
    <row r="23" customFormat="false" ht="15" hidden="false" customHeight="false" outlineLevel="0" collapsed="false">
      <c r="D23" s="10" t="n">
        <v>8000</v>
      </c>
      <c r="E23" s="18"/>
      <c r="F23" s="16"/>
      <c r="G23" s="16"/>
      <c r="H23" s="16"/>
      <c r="I23" s="16"/>
      <c r="J23" s="17"/>
      <c r="K23" s="18"/>
      <c r="L23" s="19" t="n">
        <f aca="false">$L$1/-L12</f>
        <v>-25.9971036168088</v>
      </c>
      <c r="M23" s="19" t="n">
        <f aca="false">$L$1/-M12</f>
        <v>-76.6045268769234</v>
      </c>
      <c r="N23" s="19" t="n">
        <f aca="false">$L$1/-N12</f>
        <v>257.26002935791</v>
      </c>
      <c r="O23" s="19" t="n">
        <f aca="false">$L$1/-O12</f>
        <v>151.067317832737</v>
      </c>
      <c r="P23" s="19" t="n">
        <f aca="false">$L$1/-P12</f>
        <v>62.5470745576898</v>
      </c>
      <c r="Q23" s="19" t="n">
        <f aca="false">$L$1/-Q12</f>
        <v>42.3705933268222</v>
      </c>
      <c r="R23" s="19" t="n">
        <f aca="false">$L$1/-R12</f>
        <v>39.8985169486553</v>
      </c>
      <c r="S23" s="19" t="n">
        <f aca="false">$L$1/-S12</f>
        <v>26.4764102971432</v>
      </c>
    </row>
    <row r="24" customFormat="false" ht="15" hidden="false" customHeight="false" outlineLevel="0" collapsed="false">
      <c r="D24" s="10" t="n">
        <v>9000</v>
      </c>
      <c r="E24" s="18"/>
      <c r="F24" s="16"/>
      <c r="G24" s="16"/>
      <c r="H24" s="16"/>
      <c r="I24" s="16"/>
      <c r="J24" s="17"/>
      <c r="K24" s="18"/>
      <c r="L24" s="19" t="n">
        <f aca="false">$L$1/-L13</f>
        <v>-22.253668255404</v>
      </c>
      <c r="M24" s="19" t="n">
        <f aca="false">$L$1/-M13</f>
        <v>-61.1689017303602</v>
      </c>
      <c r="N24" s="19" t="n">
        <f aca="false">$L$1/-N13</f>
        <v>368.9156051301</v>
      </c>
      <c r="O24" s="19" t="n">
        <f aca="false">$L$1/-O13</f>
        <v>172.871280438221</v>
      </c>
      <c r="P24" s="19" t="n">
        <f aca="false">$L$1/-P13</f>
        <v>61.2591483331077</v>
      </c>
      <c r="Q24" s="19" t="n">
        <f aca="false">$L$1/-Q13</f>
        <v>40.1782735444819</v>
      </c>
      <c r="R24" s="19" t="n">
        <f aca="false">$L$1/-R13</f>
        <v>37.6872446412064</v>
      </c>
      <c r="S24" s="19" t="n">
        <f aca="false">$L$1/-S13</f>
        <v>24.4928185615224</v>
      </c>
    </row>
    <row r="25" customFormat="false" ht="15" hidden="false" customHeight="false" outlineLevel="0" collapsed="false">
      <c r="D25" s="10" t="n">
        <v>10000</v>
      </c>
      <c r="E25" s="18"/>
      <c r="F25" s="16"/>
      <c r="G25" s="16"/>
      <c r="H25" s="16"/>
      <c r="I25" s="16"/>
      <c r="J25" s="17"/>
      <c r="K25" s="18"/>
      <c r="L25" s="19" t="n">
        <f aca="false">$L$1/-L14</f>
        <v>-19.4526037310094</v>
      </c>
      <c r="M25" s="19" t="n">
        <f aca="false">$L$1/-M14</f>
        <v>-50.9105501633629</v>
      </c>
      <c r="N25" s="19" t="n">
        <f aca="false">$L$1/-N14</f>
        <v>651.815497872022</v>
      </c>
      <c r="O25" s="19" t="n">
        <f aca="false">$L$1/-O14</f>
        <v>202.030967091955</v>
      </c>
      <c r="P25" s="19" t="n">
        <f aca="false">$L$1/-P14</f>
        <v>60.023192154414</v>
      </c>
      <c r="Q25" s="19" t="n">
        <f aca="false">$L$1/-Q14</f>
        <v>38.2016607567121</v>
      </c>
      <c r="R25" s="19" t="n">
        <f aca="false">$L$1/-R14</f>
        <v>35.7082093173221</v>
      </c>
      <c r="S25" s="19" t="n">
        <f aca="false">$L$1/-S14</f>
        <v>22.7857296995903</v>
      </c>
    </row>
    <row r="26" customFormat="false" ht="15" hidden="false" customHeight="false" outlineLevel="0" collapsed="false">
      <c r="D26" s="10" t="n">
        <v>11000</v>
      </c>
      <c r="E26" s="18"/>
      <c r="F26" s="16"/>
      <c r="G26" s="16"/>
      <c r="H26" s="16"/>
      <c r="I26" s="16"/>
      <c r="J26" s="17"/>
      <c r="K26" s="18"/>
      <c r="L26" s="19" t="n">
        <f aca="false">$L$1/-L15</f>
        <v>-17.2778450258609</v>
      </c>
      <c r="M26" s="19" t="n">
        <f aca="false">$L$1/-M15</f>
        <v>-43.5987987248633</v>
      </c>
      <c r="N26" s="19" t="n">
        <f aca="false">$L$1/-N15</f>
        <v>2795.59283012677</v>
      </c>
      <c r="O26" s="19" t="n">
        <f aca="false">$L$1/-O15</f>
        <v>243.023899809594</v>
      </c>
      <c r="P26" s="19" t="n">
        <f aca="false">$L$1/-P15</f>
        <v>58.8361226105242</v>
      </c>
      <c r="Q26" s="19" t="n">
        <f aca="false">$L$1/-Q15</f>
        <v>36.4104119185438</v>
      </c>
      <c r="R26" s="19" t="n">
        <f aca="false">$L$1/-R15</f>
        <v>33.9266505814429</v>
      </c>
      <c r="S26" s="19" t="n">
        <f aca="false">$L$1/-S15</f>
        <v>21.3010960040397</v>
      </c>
    </row>
    <row r="27" customFormat="false" ht="15.75" hidden="false" customHeight="true" outlineLevel="0" collapsed="false">
      <c r="D27" s="10"/>
      <c r="E27" s="18"/>
      <c r="F27" s="16"/>
      <c r="G27" s="16"/>
      <c r="H27" s="16"/>
      <c r="I27" s="16"/>
      <c r="J27" s="17"/>
      <c r="K27" s="18"/>
      <c r="L27" s="19"/>
      <c r="M27" s="19"/>
      <c r="N27" s="19"/>
      <c r="O27" s="19"/>
      <c r="P27" s="19"/>
      <c r="Q27" s="19"/>
      <c r="R27" s="19"/>
      <c r="S27" s="19"/>
    </row>
    <row r="28" customFormat="false" ht="15.75" hidden="false" customHeight="true" outlineLevel="0" collapsed="false">
      <c r="D28" s="10"/>
      <c r="E28" s="18"/>
      <c r="F28" s="16"/>
      <c r="G28" s="16"/>
      <c r="H28" s="16"/>
      <c r="I28" s="16"/>
      <c r="J28" s="17" t="s">
        <v>22</v>
      </c>
      <c r="K28" s="18"/>
      <c r="L28" s="19" t="s">
        <v>21</v>
      </c>
      <c r="M28" s="19"/>
      <c r="N28" s="19"/>
      <c r="O28" s="19"/>
      <c r="P28" s="19"/>
      <c r="Q28" s="19"/>
      <c r="R28" s="19"/>
      <c r="S28" s="19"/>
    </row>
    <row r="29" customFormat="false" ht="15.75" hidden="false" customHeight="true" outlineLevel="0" collapsed="false">
      <c r="D29" s="10" t="n">
        <v>4000</v>
      </c>
      <c r="E29" s="18"/>
      <c r="F29" s="16"/>
      <c r="G29" s="16"/>
      <c r="H29" s="16"/>
      <c r="I29" s="16"/>
      <c r="J29" s="17"/>
      <c r="K29" s="18"/>
      <c r="L29" s="19" t="n">
        <f aca="false">$L$3/-L8</f>
        <v>-23.3733328970311</v>
      </c>
      <c r="M29" s="19" t="n">
        <f aca="false">$L$3/-M8</f>
        <v>2402.69101393572</v>
      </c>
      <c r="N29" s="19" t="n">
        <f aca="false">$L$3/-N8</f>
        <v>34.2275860652652</v>
      </c>
      <c r="O29" s="19" t="n">
        <f aca="false">$L$3/-O8</f>
        <v>29.5321854141108</v>
      </c>
      <c r="P29" s="19" t="n">
        <f aca="false">$L$3/-P8</f>
        <v>20.0853109234825</v>
      </c>
      <c r="Q29" s="19" t="n">
        <f aca="false">$L$3/-Q8</f>
        <v>15.9412681605801</v>
      </c>
      <c r="R29" s="19" t="n">
        <f aca="false">$L$3/-R8</f>
        <v>15.3336134273386</v>
      </c>
      <c r="S29" s="19" t="n">
        <f aca="false">$L$3/-S8</f>
        <v>11.5185875447209</v>
      </c>
    </row>
    <row r="30" customFormat="false" ht="15.75" hidden="false" customHeight="true" outlineLevel="0" collapsed="false">
      <c r="D30" s="10" t="n">
        <v>5000</v>
      </c>
      <c r="E30" s="18"/>
      <c r="F30" s="16"/>
      <c r="G30" s="16"/>
      <c r="H30" s="16"/>
      <c r="I30" s="16"/>
      <c r="J30" s="17"/>
      <c r="K30" s="18"/>
      <c r="L30" s="19" t="n">
        <f aca="false">$L$3/-L9</f>
        <v>-15.4359577548708</v>
      </c>
      <c r="M30" s="19" t="n">
        <f aca="false">$L$3/-M9</f>
        <v>-92.7316901277841</v>
      </c>
      <c r="N30" s="19" t="n">
        <f aca="false">$L$3/-N9</f>
        <v>39.6570458673394</v>
      </c>
      <c r="O30" s="19" t="n">
        <f aca="false">$L$3/-O9</f>
        <v>32.2345108496165</v>
      </c>
      <c r="P30" s="19" t="n">
        <f aca="false">$L$3/-P9</f>
        <v>19.6346055996773</v>
      </c>
      <c r="Q30" s="19" t="n">
        <f aca="false">$L$3/-Q9</f>
        <v>14.9011791527915</v>
      </c>
      <c r="R30" s="19" t="n">
        <f aca="false">$L$3/-R9</f>
        <v>14.2417276924698</v>
      </c>
      <c r="S30" s="19" t="n">
        <f aca="false">$L$3/-S9</f>
        <v>10.2863514517128</v>
      </c>
    </row>
    <row r="31" customFormat="false" ht="15.75" hidden="false" customHeight="true" outlineLevel="0" collapsed="false">
      <c r="D31" s="10" t="n">
        <v>6000</v>
      </c>
      <c r="E31" s="18"/>
      <c r="F31" s="16"/>
      <c r="G31" s="16"/>
      <c r="H31" s="16"/>
      <c r="I31" s="16"/>
      <c r="J31" s="17"/>
      <c r="K31" s="18"/>
      <c r="L31" s="19" t="n">
        <f aca="false">$L$3/-L10</f>
        <v>-11.5228879122601</v>
      </c>
      <c r="M31" s="19" t="n">
        <f aca="false">$L$3/-M10</f>
        <v>-45.4880411939701</v>
      </c>
      <c r="N31" s="19" t="n">
        <f aca="false">$L$3/-N10</f>
        <v>47.1337939876133</v>
      </c>
      <c r="O31" s="19" t="n">
        <f aca="false">$L$3/-O10</f>
        <v>35.4811971401698</v>
      </c>
      <c r="P31" s="19" t="n">
        <f aca="false">$L$3/-P10</f>
        <v>19.2036835957197</v>
      </c>
      <c r="Q31" s="19" t="n">
        <f aca="false">$L$3/-Q10</f>
        <v>13.9884987064503</v>
      </c>
      <c r="R31" s="19" t="n">
        <f aca="false">$L$3/-R10</f>
        <v>13.2950082562001</v>
      </c>
      <c r="S31" s="19" t="n">
        <f aca="false">$L$3/-S10</f>
        <v>9.29228127363724</v>
      </c>
    </row>
    <row r="32" customFormat="false" ht="15.75" hidden="false" customHeight="true" outlineLevel="0" collapsed="false">
      <c r="D32" s="10" t="n">
        <v>7000</v>
      </c>
      <c r="E32" s="18"/>
      <c r="F32" s="16"/>
      <c r="G32" s="16"/>
      <c r="H32" s="16"/>
      <c r="I32" s="16"/>
      <c r="J32" s="17"/>
      <c r="K32" s="18"/>
      <c r="L32" s="19" t="n">
        <f aca="false">$L$3/-L11</f>
        <v>-9.19254521353363</v>
      </c>
      <c r="M32" s="19" t="n">
        <f aca="false">$L$3/-M11</f>
        <v>-30.1351864463985</v>
      </c>
      <c r="N32" s="19" t="n">
        <f aca="false">$L$3/-N11</f>
        <v>58.08482708147</v>
      </c>
      <c r="O32" s="19" t="n">
        <f aca="false">$L$3/-O11</f>
        <v>39.4551523465253</v>
      </c>
      <c r="P32" s="19" t="n">
        <f aca="false">$L$3/-P11</f>
        <v>18.7912703274567</v>
      </c>
      <c r="Q32" s="19" t="n">
        <f aca="false">$L$3/-Q11</f>
        <v>13.1811670640378</v>
      </c>
      <c r="R32" s="19" t="n">
        <f aca="false">$L$3/-R11</f>
        <v>12.4663097977715</v>
      </c>
      <c r="S32" s="19" t="n">
        <f aca="false">$L$3/-S11</f>
        <v>8.47341297211739</v>
      </c>
    </row>
    <row r="33" customFormat="false" ht="15.75" hidden="false" customHeight="true" outlineLevel="0" collapsed="false">
      <c r="D33" s="10" t="n">
        <v>8000</v>
      </c>
      <c r="E33" s="18"/>
      <c r="F33" s="16"/>
      <c r="G33" s="16"/>
      <c r="H33" s="16"/>
      <c r="I33" s="16"/>
      <c r="J33" s="17"/>
      <c r="K33" s="18"/>
      <c r="L33" s="19" t="n">
        <f aca="false">$L$3/-L12</f>
        <v>-7.64620694612023</v>
      </c>
      <c r="M33" s="19" t="n">
        <f aca="false">$L$3/-M12</f>
        <v>-22.5307431990951</v>
      </c>
      <c r="N33" s="19" t="n">
        <f aca="false">$L$3/-N12</f>
        <v>75.6647145170322</v>
      </c>
      <c r="O33" s="19" t="n">
        <f aca="false">$L$3/-O12</f>
        <v>44.4315640684522</v>
      </c>
      <c r="P33" s="19" t="n">
        <f aca="false">$L$3/-P12</f>
        <v>18.3961983993205</v>
      </c>
      <c r="Q33" s="19" t="n">
        <f aca="false">$L$3/-Q12</f>
        <v>12.4619392137712</v>
      </c>
      <c r="R33" s="19" t="n">
        <f aca="false">$L$3/-R12</f>
        <v>11.7348579260751</v>
      </c>
      <c r="S33" s="19" t="n">
        <f aca="false">$L$3/-S12</f>
        <v>7.78717949915976</v>
      </c>
    </row>
    <row r="34" customFormat="false" ht="15.75" hidden="false" customHeight="true" outlineLevel="0" collapsed="false">
      <c r="D34" s="10" t="n">
        <v>9000</v>
      </c>
      <c r="E34" s="18"/>
      <c r="F34" s="16"/>
      <c r="G34" s="16"/>
      <c r="H34" s="16"/>
      <c r="I34" s="16"/>
      <c r="J34" s="17"/>
      <c r="K34" s="18"/>
      <c r="L34" s="19" t="n">
        <f aca="false">$L$3/-L13</f>
        <v>-6.54519654570707</v>
      </c>
      <c r="M34" s="19" t="n">
        <f aca="false">$L$3/-M13</f>
        <v>-17.9908534501059</v>
      </c>
      <c r="N34" s="19" t="n">
        <f aca="false">$L$3/-N13</f>
        <v>108.504589744147</v>
      </c>
      <c r="O34" s="19" t="n">
        <f aca="false">$L$3/-O13</f>
        <v>50.8444942465355</v>
      </c>
      <c r="P34" s="19" t="n">
        <f aca="false">$L$3/-P13</f>
        <v>18.0173965685611</v>
      </c>
      <c r="Q34" s="19" t="n">
        <f aca="false">$L$3/-Q13</f>
        <v>11.8171392777888</v>
      </c>
      <c r="R34" s="19" t="n">
        <f aca="false">$L$3/-R13</f>
        <v>11.0844837180019</v>
      </c>
      <c r="S34" s="19" t="n">
        <f aca="false">$L$3/-S13</f>
        <v>7.20377016515364</v>
      </c>
    </row>
    <row r="35" customFormat="false" ht="15.75" hidden="false" customHeight="true" outlineLevel="0" collapsed="false">
      <c r="D35" s="10" t="n">
        <v>10000</v>
      </c>
      <c r="E35" s="18"/>
      <c r="F35" s="16"/>
      <c r="G35" s="16"/>
      <c r="H35" s="16"/>
      <c r="I35" s="16"/>
      <c r="J35" s="17"/>
      <c r="K35" s="18"/>
      <c r="L35" s="19" t="n">
        <f aca="false">$L$3/-L14</f>
        <v>-5.72135403853217</v>
      </c>
      <c r="M35" s="19" t="n">
        <f aca="false">$L$3/-M14</f>
        <v>-14.9736912245185</v>
      </c>
      <c r="N35" s="19" t="n">
        <f aca="false">$L$3/-N14</f>
        <v>191.710440550595</v>
      </c>
      <c r="O35" s="19" t="n">
        <f aca="false">$L$3/-O14</f>
        <v>59.4208726741044</v>
      </c>
      <c r="P35" s="19" t="n">
        <f aca="false">$L$3/-P14</f>
        <v>17.6538800454159</v>
      </c>
      <c r="Q35" s="19" t="n">
        <f aca="false">$L$3/-Q14</f>
        <v>11.2357825755036</v>
      </c>
      <c r="R35" s="19" t="n">
        <f aca="false">$L$3/-R14</f>
        <v>10.5024145050947</v>
      </c>
      <c r="S35" s="19" t="n">
        <f aca="false">$L$3/-S14</f>
        <v>6.70168520576184</v>
      </c>
    </row>
    <row r="36" customFormat="false" ht="15.75" hidden="false" customHeight="true" outlineLevel="0" collapsed="false">
      <c r="D36" s="10" t="n">
        <v>11000</v>
      </c>
      <c r="E36" s="18"/>
      <c r="F36" s="16"/>
      <c r="G36" s="16"/>
      <c r="H36" s="16"/>
      <c r="I36" s="16"/>
      <c r="J36" s="17"/>
      <c r="K36" s="18"/>
      <c r="L36" s="19" t="n">
        <f aca="false">$L$3/-L15</f>
        <v>-5.0817191252532</v>
      </c>
      <c r="M36" s="19" t="n">
        <f aca="false">$L$3/-M15</f>
        <v>-12.823176095548</v>
      </c>
      <c r="N36" s="19" t="n">
        <f aca="false">$L$3/-N15</f>
        <v>822.233185331404</v>
      </c>
      <c r="O36" s="19" t="n">
        <f aca="false">$L$3/-O15</f>
        <v>71.4776175910569</v>
      </c>
      <c r="P36" s="19" t="n">
        <f aca="false">$L$3/-P15</f>
        <v>17.3047419442718</v>
      </c>
      <c r="Q36" s="19" t="n">
        <f aca="false">$L$3/-Q15</f>
        <v>10.7089446819247</v>
      </c>
      <c r="R36" s="19" t="n">
        <f aca="false">$L$3/-R15</f>
        <v>9.97842664160086</v>
      </c>
      <c r="S36" s="19" t="n">
        <f aca="false">$L$3/-S15</f>
        <v>6.26502823648226</v>
      </c>
    </row>
    <row r="37" customFormat="false" ht="15.75" hidden="false" customHeight="true" outlineLevel="0" collapsed="false">
      <c r="D37" s="10"/>
      <c r="E37" s="18"/>
      <c r="F37" s="16"/>
      <c r="G37" s="16"/>
      <c r="H37" s="16"/>
      <c r="I37" s="16"/>
      <c r="J37" s="17"/>
      <c r="K37" s="18"/>
      <c r="L37" s="19"/>
      <c r="M37" s="19"/>
      <c r="N37" s="19"/>
      <c r="O37" s="19"/>
      <c r="P37" s="19"/>
      <c r="Q37" s="19"/>
      <c r="R37" s="19"/>
      <c r="S37" s="19"/>
    </row>
    <row r="38" customFormat="false" ht="15.75" hidden="false" customHeight="true" outlineLevel="0" collapsed="false">
      <c r="D38" s="10"/>
      <c r="E38" s="18"/>
      <c r="F38" s="16"/>
      <c r="G38" s="16"/>
      <c r="H38" s="16"/>
      <c r="I38" s="16"/>
      <c r="J38" s="17"/>
      <c r="K38" s="18"/>
      <c r="L38" s="19"/>
      <c r="M38" s="19"/>
      <c r="N38" s="19"/>
      <c r="O38" s="19"/>
      <c r="P38" s="19"/>
      <c r="Q38" s="19"/>
      <c r="R38" s="19"/>
      <c r="S38" s="19"/>
    </row>
    <row r="39" customFormat="false" ht="15" hidden="false" customHeight="false" outlineLevel="0" collapsed="false">
      <c r="D39" s="10"/>
      <c r="E39" s="18"/>
      <c r="F39" s="16"/>
      <c r="G39" s="16"/>
      <c r="H39" s="16"/>
      <c r="I39" s="16"/>
      <c r="J39" s="17"/>
      <c r="K39" s="18"/>
      <c r="L39" s="19"/>
      <c r="M39" s="19"/>
      <c r="N39" s="19"/>
      <c r="O39" s="19"/>
      <c r="P39" s="19"/>
      <c r="Q39" s="19"/>
      <c r="R39" s="19"/>
      <c r="S39" s="19"/>
    </row>
    <row r="40" customFormat="false" ht="15" hidden="false" customHeight="false" outlineLevel="0" collapsed="false">
      <c r="D40" s="10"/>
      <c r="E40" s="18"/>
      <c r="F40" s="16"/>
      <c r="G40" s="16"/>
      <c r="H40" s="16"/>
      <c r="I40" s="16"/>
      <c r="J40" s="17"/>
      <c r="K40" s="18"/>
      <c r="L40" s="19"/>
      <c r="M40" s="19"/>
      <c r="N40" s="19"/>
      <c r="O40" s="19"/>
      <c r="P40" s="19"/>
      <c r="Q40" s="19"/>
      <c r="R40" s="19"/>
      <c r="S40" s="19"/>
    </row>
    <row r="41" customFormat="false" ht="15" hidden="false" customHeight="false" outlineLevel="0" collapsed="false">
      <c r="D41" s="10"/>
      <c r="E41" s="18"/>
      <c r="F41" s="16"/>
      <c r="G41" s="16"/>
      <c r="H41" s="16"/>
      <c r="I41" s="16"/>
      <c r="J41" s="17"/>
      <c r="K41" s="18"/>
      <c r="L41" s="19"/>
      <c r="M41" s="19"/>
      <c r="N41" s="19"/>
      <c r="O41" s="19"/>
      <c r="P41" s="19"/>
      <c r="Q41" s="19"/>
      <c r="R41" s="19"/>
      <c r="S41" s="19"/>
    </row>
    <row r="42" s="25" customFormat="true" ht="15" hidden="false" customHeight="false" outlineLevel="0" collapsed="false">
      <c r="A42" s="25" t="s">
        <v>23</v>
      </c>
      <c r="C42" s="25" t="n">
        <f aca="false">SUM(C55:C66)</f>
        <v>2236</v>
      </c>
      <c r="D42" s="25" t="n">
        <f aca="false">SUM(D55:D66)</f>
        <v>5261</v>
      </c>
      <c r="E42" s="18" t="n">
        <f aca="false">D42/C42</f>
        <v>2.35286225402504</v>
      </c>
      <c r="F42" s="16" t="n">
        <f aca="false">C42*F$5</f>
        <v>603.72</v>
      </c>
      <c r="G42" s="16" t="n">
        <f aca="false">D42*G$5</f>
        <v>315.66</v>
      </c>
      <c r="H42" s="16" t="n">
        <f aca="false">365*H$6</f>
        <v>231.1545</v>
      </c>
      <c r="I42" s="16" t="n">
        <f aca="false">365*I$6</f>
        <v>344.195</v>
      </c>
      <c r="J42" s="17" t="n">
        <f aca="false">F42-G42</f>
        <v>288.06</v>
      </c>
      <c r="K42" s="18" t="n">
        <f aca="false">J42/G42*100</f>
        <v>91.2564151302034</v>
      </c>
      <c r="L42" s="19" t="n">
        <f aca="false">(($D42/L$6)*$F$5+$H42)-($D42*$G$5+$I42)</f>
        <v>281.5345</v>
      </c>
      <c r="M42" s="19" t="n">
        <f aca="false">(($D42/M$6)*$F$5+$H42)-($D42*$G$5+$I42)</f>
        <v>139.4875</v>
      </c>
      <c r="N42" s="19" t="n">
        <f aca="false">(($D42/N$6)*$F$5+$H42)-($D42*$G$5+$I42)</f>
        <v>44.7895000000001</v>
      </c>
      <c r="O42" s="19"/>
      <c r="P42" s="19" t="n">
        <f aca="false">(($D42/P$6)*$F$5+$H42)-($D42*$G$5+$I42)</f>
        <v>-22.8519285714285</v>
      </c>
      <c r="Q42" s="19" t="n">
        <f aca="false">(($D42/Q$6)*$F$5+$H42)-($D42*$G$5+$I42)</f>
        <v>-65.4089398976981</v>
      </c>
      <c r="R42" s="19" t="n">
        <f aca="false">(($D42/R$6)*$F$5+$H42)-($D42*$G$5+$I42)</f>
        <v>-73.583</v>
      </c>
      <c r="S42" s="19" t="n">
        <f aca="false">(($D42/S$6)*$F$5+$H42)-($D42*$G$5+$I42)</f>
        <v>-144.6065</v>
      </c>
    </row>
    <row r="43" s="8" customFormat="true" ht="15" hidden="false" customHeight="false" outlineLevel="0" collapsed="false">
      <c r="A43" s="8" t="s">
        <v>24</v>
      </c>
      <c r="C43" s="8" t="n">
        <f aca="false">SUM(C67:C78)</f>
        <v>1183</v>
      </c>
      <c r="D43" s="8" t="n">
        <f aca="false">SUM(D67:D78)</f>
        <v>3640</v>
      </c>
      <c r="E43" s="15" t="n">
        <f aca="false">D43/C43</f>
        <v>3.07692307692308</v>
      </c>
      <c r="F43" s="26" t="n">
        <f aca="false">C43*F$5</f>
        <v>319.41</v>
      </c>
      <c r="G43" s="26" t="n">
        <f aca="false">D43*G$5</f>
        <v>218.4</v>
      </c>
      <c r="H43" s="16" t="n">
        <f aca="false">365*H$6</f>
        <v>231.1545</v>
      </c>
      <c r="I43" s="16" t="n">
        <f aca="false">365*I$6</f>
        <v>344.195</v>
      </c>
      <c r="J43" s="27" t="n">
        <f aca="false">F43-G43</f>
        <v>101.01</v>
      </c>
      <c r="K43" s="28" t="n">
        <f aca="false">J43/G43*100</f>
        <v>46.25</v>
      </c>
      <c r="L43" s="19" t="n">
        <f aca="false">(($D43/L$6)*$F$5+$H43)-($D43*$G$5+$I43)</f>
        <v>159.9595</v>
      </c>
      <c r="M43" s="19" t="n">
        <f aca="false">(($D43/M$6)*$F$5+$H43)-($D43*$G$5+$I43)</f>
        <v>61.6795</v>
      </c>
      <c r="N43" s="19" t="n">
        <f aca="false">(($D43/N$6)*$F$5+$H43)-($D43*$G$5+$I43)</f>
        <v>-3.84050000000002</v>
      </c>
      <c r="O43" s="19"/>
      <c r="P43" s="19" t="n">
        <f aca="false">(($D43/P$6)*$F$5+$H43)-($D43*$G$5+$I43)</f>
        <v>-50.6405</v>
      </c>
      <c r="Q43" s="19" t="n">
        <f aca="false">(($D43/Q$6)*$F$5+$H43)-($D43*$G$5+$I43)</f>
        <v>-80.0850012787724</v>
      </c>
      <c r="R43" s="19" t="n">
        <f aca="false">(($D43/R$6)*$F$5+$H43)-($D43*$G$5+$I43)</f>
        <v>-85.7405</v>
      </c>
      <c r="S43" s="19" t="n">
        <f aca="false">(($D43/S$6)*$F$5+$H43)-($D43*$G$5+$I43)</f>
        <v>-134.8805</v>
      </c>
    </row>
    <row r="44" customFormat="false" ht="15" hidden="false" customHeight="false" outlineLevel="0" collapsed="false">
      <c r="A44" s="1" t="s">
        <v>25</v>
      </c>
      <c r="C44" s="1" t="n">
        <f aca="false">SUM(C68:C72)</f>
        <v>361</v>
      </c>
      <c r="D44" s="1" t="n">
        <f aca="false">SUM(D68:D72)</f>
        <v>1119</v>
      </c>
      <c r="E44" s="2" t="n">
        <f aca="false">D44/C44</f>
        <v>3.09972299168975</v>
      </c>
      <c r="F44" s="26" t="n">
        <f aca="false">C44*F$5</f>
        <v>97.47</v>
      </c>
      <c r="G44" s="26" t="n">
        <f aca="false">D44*G$5</f>
        <v>67.14</v>
      </c>
      <c r="H44" s="26"/>
      <c r="I44" s="26"/>
      <c r="J44" s="27" t="n">
        <f aca="false">F44-G44</f>
        <v>30.33</v>
      </c>
      <c r="K44" s="28" t="n">
        <f aca="false">J44/G44*100</f>
        <v>45.1742627345845</v>
      </c>
      <c r="L44" s="19" t="n">
        <f aca="false">(($D44/L$6)*$F$5+$H44)-($D44*$G$5+$I44)</f>
        <v>83.925</v>
      </c>
      <c r="M44" s="19" t="n">
        <f aca="false">(($D44/M$6)*$F$5+$H44)-($D44*$G$5+$I44)</f>
        <v>53.712</v>
      </c>
      <c r="N44" s="19" t="n">
        <f aca="false">(($D44/N$6)*$F$5+$H44)-($D44*$G$5+$I44)</f>
        <v>33.57</v>
      </c>
      <c r="O44" s="19"/>
      <c r="P44" s="19" t="n">
        <f aca="false">(($D44/P$6)*$F$5+$H44)-($D44*$G$5+$I44)</f>
        <v>19.1828571428571</v>
      </c>
      <c r="Q44" s="19" t="n">
        <f aca="false">(($D44/Q$6)*$F$5+$H44)-($D44*$G$5+$I44)</f>
        <v>10.1310997442455</v>
      </c>
      <c r="R44" s="19" t="n">
        <f aca="false">(($D44/R$6)*$F$5+$H44)-($D44*$G$5+$I44)</f>
        <v>8.3925</v>
      </c>
      <c r="S44" s="19" t="n">
        <f aca="false">(($D44/S$6)*$F$5+$H44)-($D44*$G$5+$I44)</f>
        <v>-6.71399999999999</v>
      </c>
    </row>
    <row r="45" s="8" customFormat="true" ht="15" hidden="false" customHeight="false" outlineLevel="0" collapsed="false">
      <c r="A45" s="8" t="s">
        <v>26</v>
      </c>
      <c r="C45" s="8" t="n">
        <f aca="false">SUM(C73:C88)</f>
        <v>533</v>
      </c>
      <c r="D45" s="8" t="n">
        <f aca="false">SUM(D73:D88)</f>
        <v>1758</v>
      </c>
      <c r="E45" s="15" t="n">
        <f aca="false">D45/C45</f>
        <v>3.29831144465291</v>
      </c>
      <c r="F45" s="26" t="n">
        <f aca="false">C45*F$5</f>
        <v>143.91</v>
      </c>
      <c r="G45" s="26" t="n">
        <f aca="false">D45*G$5</f>
        <v>105.48</v>
      </c>
      <c r="H45" s="26"/>
      <c r="I45" s="26"/>
      <c r="J45" s="27" t="n">
        <f aca="false">F45-G45</f>
        <v>38.43</v>
      </c>
      <c r="K45" s="28" t="n">
        <f aca="false">J45/G45*100</f>
        <v>36.4334470989761</v>
      </c>
      <c r="L45" s="19" t="n">
        <f aca="false">(($D45/L$6)*$F$5+$H45)-($D45*$G$5+$I45)</f>
        <v>131.85</v>
      </c>
      <c r="M45" s="19" t="n">
        <f aca="false">(($D45/M$6)*$F$5+$H45)-($D45*$G$5+$I45)</f>
        <v>84.384</v>
      </c>
      <c r="N45" s="19" t="n">
        <f aca="false">(($D45/N$6)*$F$5+$H45)-($D45*$G$5+$I45)</f>
        <v>52.74</v>
      </c>
      <c r="O45" s="19"/>
      <c r="P45" s="19" t="n">
        <f aca="false">(($D45/P$6)*$F$5+$H45)-($D45*$G$5+$I45)</f>
        <v>30.1371428571429</v>
      </c>
      <c r="Q45" s="19" t="n">
        <f aca="false">(($D45/Q$6)*$F$5+$H45)-($D45*$G$5+$I45)</f>
        <v>15.9164194373402</v>
      </c>
      <c r="R45" s="19" t="n">
        <f aca="false">(($D45/R$6)*$F$5+$H45)-($D45*$G$5+$I45)</f>
        <v>13.185</v>
      </c>
      <c r="S45" s="19" t="n">
        <f aca="false">(($D45/S$6)*$F$5+$H45)-($D45*$G$5+$I45)</f>
        <v>-10.548</v>
      </c>
    </row>
    <row r="46" customFormat="false" ht="15" hidden="false" customHeight="false" outlineLevel="0" collapsed="false">
      <c r="F46" s="26"/>
      <c r="G46" s="26"/>
      <c r="H46" s="26"/>
      <c r="I46" s="26"/>
      <c r="J46" s="26"/>
      <c r="K46" s="28"/>
      <c r="L46" s="19"/>
      <c r="M46" s="19"/>
      <c r="N46" s="19"/>
      <c r="O46" s="19"/>
      <c r="P46" s="19"/>
      <c r="Q46" s="19" t="n">
        <f aca="false">(($D46/Q$6)*$F$5+$H46)-($D46*$G$5+$I46)</f>
        <v>0</v>
      </c>
      <c r="R46" s="19" t="n">
        <f aca="false">(($D46/R$6)*$F$5+$H46)-($D46*$G$5+$I46)</f>
        <v>0</v>
      </c>
      <c r="S46" s="19"/>
    </row>
    <row r="47" customFormat="false" ht="15" hidden="false" customHeight="false" outlineLevel="0" collapsed="false">
      <c r="F47" s="26"/>
      <c r="G47" s="26"/>
      <c r="H47" s="26"/>
      <c r="I47" s="26"/>
      <c r="J47" s="26"/>
      <c r="K47" s="16"/>
      <c r="L47" s="18"/>
      <c r="M47" s="18"/>
      <c r="N47" s="18"/>
      <c r="O47" s="18"/>
      <c r="P47" s="18"/>
      <c r="Q47" s="18"/>
      <c r="R47" s="18"/>
      <c r="S47" s="18"/>
    </row>
    <row r="48" customFormat="false" ht="15" hidden="false" customHeight="false" outlineLevel="0" collapsed="false">
      <c r="F48" s="26"/>
      <c r="G48" s="26"/>
      <c r="H48" s="26"/>
      <c r="I48" s="26"/>
      <c r="J48" s="26"/>
      <c r="K48" s="16"/>
      <c r="L48" s="18"/>
      <c r="M48" s="18"/>
      <c r="N48" s="18"/>
      <c r="O48" s="18"/>
      <c r="P48" s="18"/>
      <c r="Q48" s="18"/>
      <c r="R48" s="18"/>
      <c r="S48" s="18"/>
    </row>
    <row r="49" customFormat="false" ht="15" hidden="false" customHeight="false" outlineLevel="0" collapsed="false">
      <c r="A49" s="1" t="s">
        <v>27</v>
      </c>
      <c r="F49" s="26"/>
      <c r="G49" s="26"/>
      <c r="H49" s="26"/>
      <c r="I49" s="26"/>
      <c r="J49" s="26"/>
      <c r="K49" s="16"/>
      <c r="L49" s="18"/>
      <c r="M49" s="18"/>
      <c r="N49" s="18"/>
      <c r="O49" s="18"/>
      <c r="P49" s="18"/>
      <c r="Q49" s="18"/>
      <c r="R49" s="18"/>
      <c r="S49" s="18"/>
    </row>
    <row r="50" customFormat="false" ht="15" hidden="false" customHeight="false" outlineLevel="0" collapsed="false">
      <c r="A50" s="1" t="s">
        <v>28</v>
      </c>
      <c r="C50" s="29" t="n">
        <f aca="false">MIN(C55:C73)</f>
        <v>7</v>
      </c>
      <c r="D50" s="29" t="n">
        <f aca="false">MIN(D55:D73)</f>
        <v>7</v>
      </c>
      <c r="E50" s="29" t="n">
        <f aca="false">MIN(E55:E73)</f>
        <v>1</v>
      </c>
      <c r="F50" s="29" t="n">
        <f aca="false">MIN(F55:F73)</f>
        <v>1.89</v>
      </c>
      <c r="G50" s="29" t="n">
        <f aca="false">MIN(G55:G73)</f>
        <v>0.42</v>
      </c>
      <c r="H50" s="29" t="n">
        <f aca="false">MIN(H55:H73)</f>
        <v>19.262875</v>
      </c>
      <c r="I50" s="29" t="n">
        <f aca="false">MIN(I55:I73)</f>
        <v>28.6829166666667</v>
      </c>
      <c r="J50" s="29" t="n">
        <f aca="false">MIN(J55:J73)</f>
        <v>-7.9500416666667</v>
      </c>
      <c r="K50" s="29"/>
      <c r="L50" s="29" t="n">
        <f aca="false">MIN(L55:L73)</f>
        <v>-8.8950416666667</v>
      </c>
      <c r="M50" s="29" t="n">
        <f aca="false">MIN(M55:M73)</f>
        <v>-9.0840416666667</v>
      </c>
      <c r="N50" s="29" t="n">
        <f aca="false">MIN(N55:N73)</f>
        <v>-9.2100416666667</v>
      </c>
      <c r="O50" s="29"/>
      <c r="P50" s="29" t="n">
        <f aca="false">MIN(P55:P73)</f>
        <v>-9.3000416666667</v>
      </c>
      <c r="Q50" s="29" t="n">
        <f aca="false">MIN(Q55:Q73)</f>
        <v>-9.35666570758742</v>
      </c>
      <c r="R50" s="29" t="n">
        <f aca="false">MIN(R55:R73)</f>
        <v>-9.3675416666667</v>
      </c>
      <c r="S50" s="29" t="n">
        <f aca="false">MIN(S55:S73)</f>
        <v>-17.5140416666667</v>
      </c>
    </row>
    <row r="51" customFormat="false" ht="15" hidden="false" customHeight="false" outlineLevel="0" collapsed="false">
      <c r="A51" s="1" t="s">
        <v>29</v>
      </c>
      <c r="C51" s="29" t="n">
        <f aca="false">MAX(C55:C102)</f>
        <v>604</v>
      </c>
      <c r="D51" s="29" t="n">
        <f aca="false">MAX(D55:D102)</f>
        <v>1349</v>
      </c>
      <c r="E51" s="29" t="e">
        <f aca="false">MAX(E55:E102)</f>
        <v>#DIV/0!</v>
      </c>
      <c r="F51" s="29" t="n">
        <f aca="false">MAX(F55:F102)</f>
        <v>163.08</v>
      </c>
      <c r="G51" s="29" t="n">
        <f aca="false">MAX(G55:G102)</f>
        <v>80.94</v>
      </c>
      <c r="H51" s="29" t="n">
        <f aca="false">MAX(H55:H102)</f>
        <v>19.262875</v>
      </c>
      <c r="I51" s="29" t="n">
        <f aca="false">MAX(I55:I102)</f>
        <v>28.6829166666667</v>
      </c>
      <c r="J51" s="29" t="n">
        <f aca="false">MAX(J55:J102)</f>
        <v>72.7199583333333</v>
      </c>
      <c r="K51" s="29"/>
      <c r="L51" s="29" t="n">
        <f aca="false">MAX(L55:L102)</f>
        <v>91.7549583333333</v>
      </c>
      <c r="M51" s="29" t="n">
        <f aca="false">MAX(M55:M102)</f>
        <v>55.3319583333333</v>
      </c>
      <c r="N51" s="29" t="n">
        <f aca="false">MAX(N55:N102)</f>
        <v>31.0499583333333</v>
      </c>
      <c r="O51" s="29"/>
      <c r="P51" s="29" t="n">
        <f aca="false">MAX(P55:P102)</f>
        <v>13.7056726190476</v>
      </c>
      <c r="Q51" s="29" t="n">
        <f aca="false">MAX(Q55:Q102)</f>
        <v>2.79341101875531</v>
      </c>
      <c r="R51" s="29" t="n">
        <f aca="false">MAX(R55:R102)</f>
        <v>0.697458333333316</v>
      </c>
      <c r="S51" s="29" t="n">
        <f aca="false">MAX(S55:S102)</f>
        <v>-9.4200416666667</v>
      </c>
    </row>
    <row r="52" customFormat="false" ht="15" hidden="false" customHeight="false" outlineLevel="0" collapsed="false">
      <c r="A52" s="1" t="s">
        <v>30</v>
      </c>
      <c r="C52" s="29" t="n">
        <f aca="false">AVERAGE(C55:C73)</f>
        <v>156.210526315789</v>
      </c>
      <c r="D52" s="29" t="n">
        <f aca="false">AVERAGE(D55:D73)</f>
        <v>389.842105263158</v>
      </c>
      <c r="E52" s="29" t="n">
        <f aca="false">AVERAGE(E55:E73)</f>
        <v>2.25080385093796</v>
      </c>
      <c r="F52" s="29" t="n">
        <f aca="false">AVERAGE(F55:F73)</f>
        <v>42.1768421052632</v>
      </c>
      <c r="G52" s="29" t="n">
        <f aca="false">AVERAGE(G55:G73)</f>
        <v>23.3905263157895</v>
      </c>
      <c r="H52" s="29" t="n">
        <f aca="false">AVERAGE(H55:H73)</f>
        <v>19.262875</v>
      </c>
      <c r="I52" s="29" t="n">
        <f aca="false">AVERAGE(I55:I73)</f>
        <v>28.6829166666667</v>
      </c>
      <c r="J52" s="29" t="n">
        <f aca="false">AVERAGE(J55:J73)</f>
        <v>9.36627412280699</v>
      </c>
      <c r="K52" s="29"/>
      <c r="L52" s="29" t="n">
        <f aca="false">AVERAGE(L55:L73)</f>
        <v>19.8181162280701</v>
      </c>
      <c r="M52" s="29" t="n">
        <f aca="false">AVERAGE(M55:M73)</f>
        <v>9.29237938596489</v>
      </c>
      <c r="N52" s="29" t="n">
        <f aca="false">AVERAGE(N55:N73)</f>
        <v>2.27522149122804</v>
      </c>
      <c r="O52" s="29"/>
      <c r="P52" s="29" t="n">
        <f aca="false">AVERAGE(P55:P73)</f>
        <v>-2.7370341478697</v>
      </c>
      <c r="Q52" s="29" t="n">
        <f aca="false">AVERAGE(Q55:Q73)</f>
        <v>-5.89052490801816</v>
      </c>
      <c r="R52" s="29" t="n">
        <f aca="false">AVERAGE(R55:R73)</f>
        <v>-6.49622587719301</v>
      </c>
      <c r="S52" s="29" t="n">
        <f aca="false">AVERAGE(S55:S73)</f>
        <v>-11.7590942982456</v>
      </c>
    </row>
    <row r="53" customFormat="false" ht="15" hidden="false" customHeight="false" outlineLevel="0" collapsed="false">
      <c r="A53" s="30" t="n">
        <v>44927</v>
      </c>
      <c r="B53" s="30"/>
      <c r="F53" s="26"/>
      <c r="G53" s="26"/>
      <c r="H53" s="26"/>
      <c r="I53" s="26"/>
      <c r="J53" s="26"/>
      <c r="K53" s="16"/>
      <c r="L53" s="18"/>
      <c r="M53" s="18"/>
      <c r="N53" s="18"/>
      <c r="O53" s="18"/>
      <c r="P53" s="18"/>
      <c r="Q53" s="18"/>
      <c r="R53" s="18"/>
      <c r="S53" s="18"/>
    </row>
    <row r="54" customFormat="false" ht="15" hidden="false" customHeight="false" outlineLevel="0" collapsed="false">
      <c r="A54" s="30" t="n">
        <v>44958</v>
      </c>
      <c r="B54" s="30"/>
      <c r="F54" s="26"/>
      <c r="G54" s="26"/>
      <c r="H54" s="26"/>
      <c r="I54" s="26"/>
      <c r="J54" s="26"/>
      <c r="K54" s="16"/>
      <c r="L54" s="18"/>
      <c r="M54" s="18"/>
      <c r="N54" s="18"/>
      <c r="O54" s="18"/>
      <c r="P54" s="18"/>
      <c r="Q54" s="18"/>
      <c r="R54" s="18"/>
      <c r="S54" s="18"/>
    </row>
    <row r="55" customFormat="false" ht="15" hidden="false" customHeight="false" outlineLevel="0" collapsed="false">
      <c r="A55" s="30" t="n">
        <v>44986</v>
      </c>
      <c r="B55" s="30" t="s">
        <v>31</v>
      </c>
      <c r="C55" s="1" t="n">
        <v>129</v>
      </c>
      <c r="D55" s="1" t="n">
        <v>307</v>
      </c>
      <c r="E55" s="2" t="n">
        <f aca="false">D55/C55</f>
        <v>2.37984496124031</v>
      </c>
      <c r="F55" s="26" t="n">
        <f aca="false">C55*F$5</f>
        <v>34.83</v>
      </c>
      <c r="G55" s="26" t="n">
        <f aca="false">D55*G$5</f>
        <v>18.42</v>
      </c>
      <c r="H55" s="16" t="n">
        <f aca="false">365/12*H$6</f>
        <v>19.262875</v>
      </c>
      <c r="I55" s="16" t="n">
        <f aca="false">365/12*I$6</f>
        <v>28.6829166666667</v>
      </c>
      <c r="J55" s="27" t="n">
        <f aca="false">(F55+H55)-(G55+I55)</f>
        <v>6.98995833333331</v>
      </c>
      <c r="K55" s="16" t="n">
        <f aca="false">J55/G55*100</f>
        <v>37.9476565327541</v>
      </c>
      <c r="L55" s="18" t="n">
        <f aca="false">(($D55/L$6)*$F$5+$H55)-($D55*$G$5+$I55)</f>
        <v>13.6049583333333</v>
      </c>
      <c r="M55" s="18" t="n">
        <f aca="false">(($D55/M$6)*$F$5+$H55)-($D55*$G$5+$I55)</f>
        <v>5.3159583333333</v>
      </c>
      <c r="N55" s="18" t="n">
        <f aca="false">(($D55/N$6)*$F$5+$H55)-($D55*$G$5+$I55)</f>
        <v>-0.210041666666697</v>
      </c>
      <c r="O55" s="18"/>
      <c r="P55" s="18" t="n">
        <f aca="false">(($D55/P$6)*$F$5+$H55)-($D55*$G$5+$I55)</f>
        <v>-4.15718452380956</v>
      </c>
      <c r="Q55" s="18" t="n">
        <f aca="false">(($D55/Q$6)*$F$5+$H55)-($D55*$G$5+$I55)</f>
        <v>-6.64055317561811</v>
      </c>
      <c r="R55" s="18" t="n">
        <f aca="false">(($D55/R$6)*$F$5+$H55)-($D55*$G$5+$I55)</f>
        <v>-7.1175416666667</v>
      </c>
      <c r="S55" s="18" t="n">
        <f aca="false">(($D55/S$6)*$F$5+$H55)-($D55*$G$5+$I55)</f>
        <v>-11.2620416666667</v>
      </c>
    </row>
    <row r="56" customFormat="false" ht="15" hidden="false" customHeight="false" outlineLevel="0" collapsed="false">
      <c r="A56" s="30" t="n">
        <v>45017</v>
      </c>
      <c r="B56" s="30"/>
      <c r="C56" s="1" t="n">
        <v>210</v>
      </c>
      <c r="D56" s="1" t="n">
        <v>473</v>
      </c>
      <c r="E56" s="2" t="n">
        <f aca="false">D56/C56</f>
        <v>2.25238095238095</v>
      </c>
      <c r="F56" s="26" t="n">
        <f aca="false">C56*F$5</f>
        <v>56.7</v>
      </c>
      <c r="G56" s="26" t="n">
        <f aca="false">D56*G$5</f>
        <v>28.38</v>
      </c>
      <c r="H56" s="16" t="n">
        <f aca="false">365/12*H$6</f>
        <v>19.262875</v>
      </c>
      <c r="I56" s="16" t="n">
        <f aca="false">365/12*I$6</f>
        <v>28.6829166666667</v>
      </c>
      <c r="J56" s="27" t="n">
        <f aca="false">(F56+H56)-(G56+I56)</f>
        <v>18.8999583333333</v>
      </c>
      <c r="K56" s="28" t="n">
        <f aca="false">J56/G56*100</f>
        <v>66.5960476861639</v>
      </c>
      <c r="L56" s="19" t="n">
        <f aca="false">(($D56/L$6)*$F$5+$H56)-($D56*$G$5+$I56)</f>
        <v>26.0549583333333</v>
      </c>
      <c r="M56" s="19" t="n">
        <f aca="false">(($D56/M$6)*$F$5+$H56)-($D56*$G$5+$I56)</f>
        <v>13.2839583333333</v>
      </c>
      <c r="N56" s="19" t="n">
        <f aca="false">(($D56/N$6)*$F$5+$H56)-($D56*$G$5+$I56)</f>
        <v>4.76995833333331</v>
      </c>
      <c r="O56" s="19"/>
      <c r="P56" s="19" t="n">
        <f aca="false">(($D56/P$6)*$F$5+$H56)-($D56*$G$5+$I56)</f>
        <v>-1.31147023809526</v>
      </c>
      <c r="Q56" s="19" t="n">
        <f aca="false">(($D56/Q$6)*$F$5+$H56)-($D56*$G$5+$I56)</f>
        <v>-5.13763757459508</v>
      </c>
      <c r="R56" s="19" t="n">
        <f aca="false">(($D56/R$6)*$F$5+$H56)-($D56*$G$5+$I56)</f>
        <v>-5.87254166666669</v>
      </c>
      <c r="S56" s="19" t="n">
        <f aca="false">(($D56/S$6)*$F$5+$H56)-($D56*$G$5+$I56)</f>
        <v>-12.2580416666667</v>
      </c>
    </row>
    <row r="57" customFormat="false" ht="15" hidden="false" customHeight="false" outlineLevel="0" collapsed="false">
      <c r="A57" s="30" t="n">
        <v>45047</v>
      </c>
      <c r="B57" s="30"/>
      <c r="C57" s="1" t="n">
        <v>86</v>
      </c>
      <c r="D57" s="1" t="n">
        <v>206</v>
      </c>
      <c r="E57" s="2" t="n">
        <f aca="false">D57/C57</f>
        <v>2.3953488372093</v>
      </c>
      <c r="F57" s="26" t="n">
        <f aca="false">C57*F$5</f>
        <v>23.22</v>
      </c>
      <c r="G57" s="26" t="n">
        <f aca="false">D57*G$5</f>
        <v>12.36</v>
      </c>
      <c r="H57" s="16" t="n">
        <f aca="false">365/12*H$6</f>
        <v>19.262875</v>
      </c>
      <c r="I57" s="16" t="n">
        <f aca="false">365/12*I$6</f>
        <v>28.6829166666667</v>
      </c>
      <c r="J57" s="27" t="n">
        <f aca="false">(F57+H57)-(G57+I57)</f>
        <v>1.43995833333331</v>
      </c>
      <c r="K57" s="28" t="n">
        <f aca="false">J57/G57*100</f>
        <v>11.6501483279394</v>
      </c>
      <c r="L57" s="19" t="n">
        <f aca="false">(($D57/L$6)*$F$5+$H57)-($D57*$G$5+$I57)</f>
        <v>6.02995833333331</v>
      </c>
      <c r="M57" s="19" t="n">
        <f aca="false">(($D57/M$6)*$F$5+$H57)-($D57*$G$5+$I57)</f>
        <v>0.467958333333307</v>
      </c>
      <c r="N57" s="19" t="n">
        <f aca="false">(($D57/N$6)*$F$5+$H57)-($D57*$G$5+$I57)</f>
        <v>-3.2400416666667</v>
      </c>
      <c r="O57" s="19"/>
      <c r="P57" s="19" t="n">
        <f aca="false">(($D57/P$6)*$F$5+$H57)-($D57*$G$5+$I57)</f>
        <v>-5.88861309523813</v>
      </c>
      <c r="Q57" s="19" t="n">
        <f aca="false">(($D57/Q$6)*$F$5+$H57)-($D57*$G$5+$I57)</f>
        <v>-7.55497772804777</v>
      </c>
      <c r="R57" s="19" t="n">
        <f aca="false">(($D57/R$6)*$F$5+$H57)-($D57*$G$5+$I57)</f>
        <v>-7.8750416666667</v>
      </c>
      <c r="S57" s="19" t="n">
        <f aca="false">(($D57/S$6)*$F$5+$H57)-($D57*$G$5+$I57)</f>
        <v>-10.6560416666667</v>
      </c>
    </row>
    <row r="58" customFormat="false" ht="15" hidden="false" customHeight="false" outlineLevel="0" collapsed="false">
      <c r="A58" s="30" t="n">
        <v>45078</v>
      </c>
      <c r="B58" s="30"/>
      <c r="C58" s="1" t="n">
        <v>7</v>
      </c>
      <c r="D58" s="1" t="n">
        <v>7</v>
      </c>
      <c r="E58" s="2" t="n">
        <f aca="false">D58/C58</f>
        <v>1</v>
      </c>
      <c r="F58" s="26" t="n">
        <f aca="false">C58*F$5</f>
        <v>1.89</v>
      </c>
      <c r="G58" s="26" t="n">
        <f aca="false">D58*G$5</f>
        <v>0.42</v>
      </c>
      <c r="H58" s="16" t="n">
        <f aca="false">365/12*H$6</f>
        <v>19.262875</v>
      </c>
      <c r="I58" s="16" t="n">
        <f aca="false">365/12*I$6</f>
        <v>28.6829166666667</v>
      </c>
      <c r="J58" s="27" t="n">
        <f aca="false">(F58+H58)-(G58+I58)</f>
        <v>-7.9500416666667</v>
      </c>
      <c r="K58" s="28" t="n">
        <f aca="false">J58/G58*100</f>
        <v>-1892.86706349207</v>
      </c>
      <c r="L58" s="19" t="n">
        <f aca="false">(($D58/L$6)*$F$5+$H58)-($D58*$G$5+$I58)</f>
        <v>-8.8950416666667</v>
      </c>
      <c r="M58" s="19" t="n">
        <f aca="false">(($D58/M$6)*$F$5+$H58)-($D58*$G$5+$I58)</f>
        <v>-9.0840416666667</v>
      </c>
      <c r="N58" s="19" t="n">
        <f aca="false">(($D58/N$6)*$F$5+$H58)-($D58*$G$5+$I58)</f>
        <v>-9.2100416666667</v>
      </c>
      <c r="O58" s="19"/>
      <c r="P58" s="19" t="n">
        <f aca="false">(($D58/P$6)*$F$5+$H58)-($D58*$G$5+$I58)</f>
        <v>-9.3000416666667</v>
      </c>
      <c r="Q58" s="19" t="n">
        <f aca="false">(($D58/Q$6)*$F$5+$H58)-($D58*$G$5+$I58)</f>
        <v>-9.35666570758742</v>
      </c>
      <c r="R58" s="19" t="n">
        <f aca="false">(($D58/R$6)*$F$5+$H58)-($D58*$G$5+$I58)</f>
        <v>-9.3675416666667</v>
      </c>
      <c r="S58" s="19" t="n">
        <f aca="false">(($D58/S$6)*$F$5+$H58)-($D58*$G$5+$I58)</f>
        <v>-9.4620416666667</v>
      </c>
    </row>
    <row r="59" customFormat="false" ht="15" hidden="false" customHeight="false" outlineLevel="0" collapsed="false">
      <c r="A59" s="30" t="n">
        <v>45108</v>
      </c>
      <c r="B59" s="30"/>
      <c r="C59" s="1" t="n">
        <v>7</v>
      </c>
      <c r="D59" s="1" t="n">
        <v>7</v>
      </c>
      <c r="E59" s="2" t="n">
        <f aca="false">D59/C59</f>
        <v>1</v>
      </c>
      <c r="F59" s="26" t="n">
        <f aca="false">C59*F$5</f>
        <v>1.89</v>
      </c>
      <c r="G59" s="26" t="n">
        <f aca="false">D59*G$5</f>
        <v>0.42</v>
      </c>
      <c r="H59" s="16" t="n">
        <f aca="false">365/12*H$6</f>
        <v>19.262875</v>
      </c>
      <c r="I59" s="16" t="n">
        <f aca="false">365/12*I$6</f>
        <v>28.6829166666667</v>
      </c>
      <c r="J59" s="27" t="n">
        <f aca="false">(F59+H59)-(G59+I59)</f>
        <v>-7.9500416666667</v>
      </c>
      <c r="K59" s="28" t="n">
        <f aca="false">J59/G59*100</f>
        <v>-1892.86706349207</v>
      </c>
      <c r="L59" s="19" t="n">
        <f aca="false">(($D59/L$6)*$F$5+$H59)-($D59*$G$5+$I59)</f>
        <v>-8.8950416666667</v>
      </c>
      <c r="M59" s="19" t="n">
        <f aca="false">(($D59/M$6)*$F$5+$H59)-($D59*$G$5+$I59)</f>
        <v>-9.0840416666667</v>
      </c>
      <c r="N59" s="19" t="n">
        <f aca="false">(($D59/N$6)*$F$5+$H59)-($D59*$G$5+$I59)</f>
        <v>-9.2100416666667</v>
      </c>
      <c r="O59" s="19"/>
      <c r="P59" s="19" t="n">
        <f aca="false">(($D59/P$6)*$F$5+$H59)-($D59*$G$5+$I59)</f>
        <v>-9.3000416666667</v>
      </c>
      <c r="Q59" s="19" t="n">
        <f aca="false">(($D59/Q$6)*$F$5+$H59)-($D59*$G$5+$I59)</f>
        <v>-9.35666570758742</v>
      </c>
      <c r="R59" s="19" t="n">
        <f aca="false">(($D59/R$6)*$F$5+$H59)-($D59*$G$5+$I59)</f>
        <v>-9.3675416666667</v>
      </c>
      <c r="S59" s="19" t="n">
        <f aca="false">(($D59/S$6)*$F$5+$H59)-($D59*$G$5+$I59)</f>
        <v>-9.4620416666667</v>
      </c>
    </row>
    <row r="60" customFormat="false" ht="15" hidden="false" customHeight="false" outlineLevel="0" collapsed="false">
      <c r="A60" s="30" t="n">
        <v>45139</v>
      </c>
      <c r="B60" s="30"/>
      <c r="C60" s="1" t="n">
        <v>7</v>
      </c>
      <c r="D60" s="1" t="n">
        <v>7</v>
      </c>
      <c r="E60" s="2" t="n">
        <f aca="false">D60/C60</f>
        <v>1</v>
      </c>
      <c r="F60" s="26" t="n">
        <f aca="false">C60*F$5</f>
        <v>1.89</v>
      </c>
      <c r="G60" s="26" t="n">
        <f aca="false">D60*G$5</f>
        <v>0.42</v>
      </c>
      <c r="H60" s="16" t="n">
        <f aca="false">365/12*H$6</f>
        <v>19.262875</v>
      </c>
      <c r="I60" s="16" t="n">
        <f aca="false">365/12*I$6</f>
        <v>28.6829166666667</v>
      </c>
      <c r="J60" s="27" t="n">
        <f aca="false">(F60+H60)-(G60+I60)</f>
        <v>-7.9500416666667</v>
      </c>
      <c r="K60" s="28" t="n">
        <f aca="false">J60/G60*100</f>
        <v>-1892.86706349207</v>
      </c>
      <c r="L60" s="19" t="n">
        <f aca="false">(($D60/L$6)*$F$5+$H60)-($D60*$G$5+$I60)</f>
        <v>-8.8950416666667</v>
      </c>
      <c r="M60" s="19" t="n">
        <f aca="false">(($D60/M$6)*$F$5+$H60)-($D60*$G$5+$I60)</f>
        <v>-9.0840416666667</v>
      </c>
      <c r="N60" s="19" t="n">
        <f aca="false">(($D60/N$6)*$F$5+$H60)-($D60*$G$5+$I60)</f>
        <v>-9.2100416666667</v>
      </c>
      <c r="O60" s="19"/>
      <c r="P60" s="19" t="n">
        <f aca="false">(($D60/P$6)*$F$5+$H60)-($D60*$G$5+$I60)</f>
        <v>-9.3000416666667</v>
      </c>
      <c r="Q60" s="19" t="n">
        <f aca="false">(($D60/Q$6)*$F$5+$H60)-($D60*$G$5+$I60)</f>
        <v>-9.35666570758742</v>
      </c>
      <c r="R60" s="19" t="n">
        <f aca="false">(($D60/R$6)*$F$5+$H60)-($D60*$G$5+$I60)</f>
        <v>-9.3675416666667</v>
      </c>
      <c r="S60" s="19" t="n">
        <f aca="false">(($D60/S$6)*$F$5+$H60)-($D60*$G$5+$I60)</f>
        <v>-9.4620416666667</v>
      </c>
    </row>
    <row r="61" customFormat="false" ht="15" hidden="false" customHeight="false" outlineLevel="0" collapsed="false">
      <c r="A61" s="30" t="n">
        <v>45170</v>
      </c>
      <c r="B61" s="30"/>
      <c r="C61" s="1" t="n">
        <v>11</v>
      </c>
      <c r="D61" s="1" t="n">
        <v>22</v>
      </c>
      <c r="E61" s="2" t="n">
        <f aca="false">D61/C61</f>
        <v>2</v>
      </c>
      <c r="F61" s="26" t="n">
        <f aca="false">C61*F$5</f>
        <v>2.97</v>
      </c>
      <c r="G61" s="26" t="n">
        <f aca="false">D61*G$5</f>
        <v>1.32</v>
      </c>
      <c r="H61" s="16" t="n">
        <f aca="false">365/12*H$6</f>
        <v>19.262875</v>
      </c>
      <c r="I61" s="16" t="n">
        <f aca="false">365/12*I$6</f>
        <v>28.6829166666667</v>
      </c>
      <c r="J61" s="27" t="n">
        <f aca="false">(F61+H61)-(G61+I61)</f>
        <v>-7.7700416666667</v>
      </c>
      <c r="K61" s="28" t="n">
        <f aca="false">J61/G61*100</f>
        <v>-588.639520202023</v>
      </c>
      <c r="L61" s="19" t="n">
        <f aca="false">(($D61/L$6)*$F$5+$H61)-($D61*$G$5+$I61)</f>
        <v>-7.7700416666667</v>
      </c>
      <c r="M61" s="19" t="n">
        <f aca="false">(($D61/M$6)*$F$5+$H61)-($D61*$G$5+$I61)</f>
        <v>-8.3640416666667</v>
      </c>
      <c r="N61" s="19" t="n">
        <f aca="false">(($D61/N$6)*$F$5+$H61)-($D61*$G$5+$I61)</f>
        <v>-8.7600416666667</v>
      </c>
      <c r="O61" s="19"/>
      <c r="P61" s="19" t="n">
        <f aca="false">(($D61/P$6)*$F$5+$H61)-($D61*$G$5+$I61)</f>
        <v>-9.04289880952384</v>
      </c>
      <c r="Q61" s="19" t="n">
        <f aca="false">(($D61/Q$6)*$F$5+$H61)-($D61*$G$5+$I61)</f>
        <v>-9.22086008098895</v>
      </c>
      <c r="R61" s="19" t="n">
        <f aca="false">(($D61/R$6)*$F$5+$H61)-($D61*$G$5+$I61)</f>
        <v>-9.2550416666667</v>
      </c>
      <c r="S61" s="19" t="n">
        <f aca="false">(($D61/S$6)*$F$5+$H61)-($D61*$G$5+$I61)</f>
        <v>-9.5520416666667</v>
      </c>
    </row>
    <row r="62" customFormat="false" ht="15" hidden="false" customHeight="false" outlineLevel="0" collapsed="false">
      <c r="A62" s="30" t="n">
        <v>45200</v>
      </c>
      <c r="B62" s="30"/>
      <c r="C62" s="1" t="n">
        <v>96</v>
      </c>
      <c r="D62" s="1" t="n">
        <v>252</v>
      </c>
      <c r="E62" s="2" t="n">
        <f aca="false">D62/C62</f>
        <v>2.625</v>
      </c>
      <c r="F62" s="26" t="n">
        <f aca="false">C62*F$5</f>
        <v>25.92</v>
      </c>
      <c r="G62" s="26" t="n">
        <f aca="false">D62*G$5</f>
        <v>15.12</v>
      </c>
      <c r="H62" s="16" t="n">
        <f aca="false">365/12*H$6</f>
        <v>19.262875</v>
      </c>
      <c r="I62" s="16" t="n">
        <f aca="false">365/12*I$6</f>
        <v>28.6829166666667</v>
      </c>
      <c r="J62" s="27" t="n">
        <f aca="false">(F62+H62)-(G62+I62)</f>
        <v>1.37995833333331</v>
      </c>
      <c r="K62" s="28" t="n">
        <f aca="false">J62/G62*100</f>
        <v>9.12670855379171</v>
      </c>
      <c r="L62" s="19" t="n">
        <f aca="false">(($D62/L$6)*$F$5+$H62)-($D62*$G$5+$I62)</f>
        <v>9.47995833333331</v>
      </c>
      <c r="M62" s="19" t="n">
        <f aca="false">(($D62/M$6)*$F$5+$H62)-($D62*$G$5+$I62)</f>
        <v>2.67595833333331</v>
      </c>
      <c r="N62" s="19" t="n">
        <f aca="false">(($D62/N$6)*$F$5+$H62)-($D62*$G$5+$I62)</f>
        <v>-1.8600416666667</v>
      </c>
      <c r="O62" s="19"/>
      <c r="P62" s="19" t="n">
        <f aca="false">(($D62/P$6)*$F$5+$H62)-($D62*$G$5+$I62)</f>
        <v>-5.10004166666669</v>
      </c>
      <c r="Q62" s="19" t="n">
        <f aca="false">(($D62/Q$6)*$F$5+$H62)-($D62*$G$5+$I62)</f>
        <v>-7.13850713981248</v>
      </c>
      <c r="R62" s="19" t="n">
        <f aca="false">(($D62/R$6)*$F$5+$H62)-($D62*$G$5+$I62)</f>
        <v>-7.5300416666667</v>
      </c>
      <c r="S62" s="19" t="n">
        <f aca="false">(($D62/S$6)*$F$5+$H62)-($D62*$G$5+$I62)</f>
        <v>-10.9320416666667</v>
      </c>
    </row>
    <row r="63" customFormat="false" ht="15" hidden="false" customHeight="false" outlineLevel="0" collapsed="false">
      <c r="A63" s="30" t="n">
        <v>45231</v>
      </c>
      <c r="B63" s="30"/>
      <c r="C63" s="1" t="n">
        <v>327</v>
      </c>
      <c r="D63" s="1" t="n">
        <v>774</v>
      </c>
      <c r="E63" s="2" t="n">
        <f aca="false">D63/C63</f>
        <v>2.36697247706422</v>
      </c>
      <c r="F63" s="26" t="n">
        <f aca="false">C63*F$5</f>
        <v>88.29</v>
      </c>
      <c r="G63" s="26" t="n">
        <f aca="false">D63*G$5</f>
        <v>46.44</v>
      </c>
      <c r="H63" s="16" t="n">
        <f aca="false">365/12*H$6</f>
        <v>19.262875</v>
      </c>
      <c r="I63" s="16" t="n">
        <f aca="false">365/12*I$6</f>
        <v>28.6829166666667</v>
      </c>
      <c r="J63" s="27" t="n">
        <f aca="false">(F63+H63)-(G63+I63)</f>
        <v>32.4299583333333</v>
      </c>
      <c r="K63" s="28" t="n">
        <f aca="false">J63/G63*100</f>
        <v>69.8319516221647</v>
      </c>
      <c r="L63" s="19" t="n">
        <f aca="false">(($D63/L$6)*$F$5+$H63)-($D63*$G$5+$I63)</f>
        <v>48.6299583333333</v>
      </c>
      <c r="M63" s="19" t="n">
        <f aca="false">(($D63/M$6)*$F$5+$H63)-($D63*$G$5+$I63)</f>
        <v>27.7319583333333</v>
      </c>
      <c r="N63" s="19" t="n">
        <f aca="false">(($D63/N$6)*$F$5+$H63)-($D63*$G$5+$I63)</f>
        <v>13.7999583333333</v>
      </c>
      <c r="O63" s="19"/>
      <c r="P63" s="19" t="n">
        <f aca="false">(($D63/P$6)*$F$5+$H63)-($D63*$G$5+$I63)</f>
        <v>3.84852976190473</v>
      </c>
      <c r="Q63" s="19" t="n">
        <f aca="false">(($D63/Q$6)*$F$5+$H63)-($D63*$G$5+$I63)</f>
        <v>-2.41247133418588</v>
      </c>
      <c r="R63" s="19" t="n">
        <f aca="false">(($D63/R$6)*$F$5+$H63)-($D63*$G$5+$I63)</f>
        <v>-3.61504166666668</v>
      </c>
      <c r="S63" s="19" t="n">
        <f aca="false">(($D63/S$6)*$F$5+$H63)-($D63*$G$5+$I63)</f>
        <v>-14.0640416666667</v>
      </c>
    </row>
    <row r="64" customFormat="false" ht="15" hidden="false" customHeight="false" outlineLevel="0" collapsed="false">
      <c r="A64" s="30" t="n">
        <v>45261</v>
      </c>
      <c r="B64" s="30"/>
      <c r="C64" s="1" t="n">
        <v>408</v>
      </c>
      <c r="D64" s="1" t="n">
        <v>1002</v>
      </c>
      <c r="E64" s="2" t="n">
        <f aca="false">D64/C64</f>
        <v>2.45588235294118</v>
      </c>
      <c r="F64" s="26" t="n">
        <f aca="false">C64*F$5</f>
        <v>110.16</v>
      </c>
      <c r="G64" s="26" t="n">
        <f aca="false">D64*G$5</f>
        <v>60.12</v>
      </c>
      <c r="H64" s="16" t="n">
        <f aca="false">365/12*H$6</f>
        <v>19.262875</v>
      </c>
      <c r="I64" s="16" t="n">
        <f aca="false">365/12*I$6</f>
        <v>28.6829166666667</v>
      </c>
      <c r="J64" s="27" t="n">
        <f aca="false">(F64+H64)-(G64+I64)</f>
        <v>40.6199583333333</v>
      </c>
      <c r="K64" s="28" t="n">
        <f aca="false">J64/G64*100</f>
        <v>67.5648009536482</v>
      </c>
      <c r="L64" s="19" t="n">
        <f aca="false">(($D64/L$6)*$F$5+$H64)-($D64*$G$5+$I64)</f>
        <v>65.7299583333333</v>
      </c>
      <c r="M64" s="19" t="n">
        <f aca="false">(($D64/M$6)*$F$5+$H64)-($D64*$G$5+$I64)</f>
        <v>38.6759583333333</v>
      </c>
      <c r="N64" s="19" t="n">
        <f aca="false">(($D64/N$6)*$F$5+$H64)-($D64*$G$5+$I64)</f>
        <v>20.6399583333333</v>
      </c>
      <c r="O64" s="19"/>
      <c r="P64" s="19" t="n">
        <f aca="false">(($D64/P$6)*$F$5+$H64)-($D64*$G$5+$I64)</f>
        <v>7.75710119047616</v>
      </c>
      <c r="Q64" s="19" t="n">
        <f aca="false">(($D64/Q$6)*$F$5+$H64)-($D64*$G$5+$I64)</f>
        <v>-0.348225809889215</v>
      </c>
      <c r="R64" s="19" t="n">
        <f aca="false">(($D64/R$6)*$F$5+$H64)-($D64*$G$5+$I64)</f>
        <v>-1.9050416666667</v>
      </c>
      <c r="S64" s="19" t="n">
        <f aca="false">(($D64/S$6)*$F$5+$H64)-($D64*$G$5+$I64)</f>
        <v>-15.4320416666667</v>
      </c>
    </row>
    <row r="65" customFormat="false" ht="15" hidden="false" customHeight="false" outlineLevel="0" collapsed="false">
      <c r="A65" s="30" t="n">
        <v>45292</v>
      </c>
      <c r="B65" s="30"/>
      <c r="C65" s="1" t="n">
        <v>604</v>
      </c>
      <c r="D65" s="1" t="n">
        <v>1349</v>
      </c>
      <c r="E65" s="2" t="n">
        <f aca="false">D65/C65</f>
        <v>2.23344370860927</v>
      </c>
      <c r="F65" s="26" t="n">
        <f aca="false">C65*F$5</f>
        <v>163.08</v>
      </c>
      <c r="G65" s="26" t="n">
        <f aca="false">D65*G$5</f>
        <v>80.94</v>
      </c>
      <c r="H65" s="16" t="n">
        <f aca="false">365/12*H$6</f>
        <v>19.262875</v>
      </c>
      <c r="I65" s="16" t="n">
        <f aca="false">365/12*I$6</f>
        <v>28.6829166666667</v>
      </c>
      <c r="J65" s="27" t="n">
        <f aca="false">(F65+H65)-(G65+I65)</f>
        <v>72.7199583333333</v>
      </c>
      <c r="K65" s="28" t="n">
        <f aca="false">J65/G65*100</f>
        <v>89.8442776542295</v>
      </c>
      <c r="L65" s="19" t="n">
        <f aca="false">(($D65/L$6)*$F$5+$H65)-($D65*$G$5+$I65)</f>
        <v>91.7549583333333</v>
      </c>
      <c r="M65" s="19" t="n">
        <f aca="false">(($D65/M$6)*$F$5+$H65)-($D65*$G$5+$I65)</f>
        <v>55.3319583333333</v>
      </c>
      <c r="N65" s="19" t="n">
        <f aca="false">(($D65/N$6)*$F$5+$H65)-($D65*$G$5+$I65)</f>
        <v>31.0499583333333</v>
      </c>
      <c r="O65" s="19"/>
      <c r="P65" s="19" t="n">
        <f aca="false">(($D65/P$6)*$F$5+$H65)-($D65*$G$5+$I65)</f>
        <v>13.7056726190476</v>
      </c>
      <c r="Q65" s="19" t="n">
        <f aca="false">(($D65/Q$6)*$F$5+$H65)-($D65*$G$5+$I65)</f>
        <v>2.79341101875531</v>
      </c>
      <c r="R65" s="19" t="n">
        <f aca="false">(($D65/R$6)*$F$5+$H65)-($D65*$G$5+$I65)</f>
        <v>0.697458333333316</v>
      </c>
      <c r="S65" s="19" t="n">
        <f aca="false">(($D65/S$6)*$F$5+$H65)-($D65*$G$5+$I65)</f>
        <v>-17.5140416666667</v>
      </c>
    </row>
    <row r="66" customFormat="false" ht="15" hidden="false" customHeight="false" outlineLevel="0" collapsed="false">
      <c r="A66" s="30" t="n">
        <v>45323</v>
      </c>
      <c r="B66" s="30"/>
      <c r="C66" s="1" t="n">
        <v>344</v>
      </c>
      <c r="D66" s="1" t="n">
        <v>855</v>
      </c>
      <c r="E66" s="2" t="n">
        <f aca="false">D66/C66</f>
        <v>2.48546511627907</v>
      </c>
      <c r="F66" s="26" t="n">
        <f aca="false">C66*F$5</f>
        <v>92.88</v>
      </c>
      <c r="G66" s="26" t="n">
        <f aca="false">D66*G$5</f>
        <v>51.3</v>
      </c>
      <c r="H66" s="16" t="n">
        <f aca="false">365/12*H$6</f>
        <v>19.262875</v>
      </c>
      <c r="I66" s="16" t="n">
        <f aca="false">365/12*I$6</f>
        <v>28.6829166666667</v>
      </c>
      <c r="J66" s="27" t="n">
        <f aca="false">(F66+H66)-(G66+I66)</f>
        <v>32.1599583333333</v>
      </c>
      <c r="K66" s="28" t="n">
        <f aca="false">J66/G66*100</f>
        <v>62.6899772579597</v>
      </c>
      <c r="L66" s="19" t="n">
        <f aca="false">(($D66/L$6)*$F$5+$H66)-($D66*$G$5+$I66)</f>
        <v>54.7049583333333</v>
      </c>
      <c r="M66" s="19" t="n">
        <f aca="false">(($D66/M$6)*$F$5+$H66)-($D66*$G$5+$I66)</f>
        <v>31.6199583333333</v>
      </c>
      <c r="N66" s="19" t="n">
        <f aca="false">(($D66/N$6)*$F$5+$H66)-($D66*$G$5+$I66)</f>
        <v>16.2299583333333</v>
      </c>
      <c r="O66" s="19"/>
      <c r="P66" s="19" t="n">
        <f aca="false">(($D66/P$6)*$F$5+$H66)-($D66*$G$5+$I66)</f>
        <v>5.23710119047617</v>
      </c>
      <c r="Q66" s="19" t="n">
        <f aca="false">(($D66/Q$6)*$F$5+$H66)-($D66*$G$5+$I66)</f>
        <v>-1.67912095055416</v>
      </c>
      <c r="R66" s="19" t="n">
        <f aca="false">(($D66/R$6)*$F$5+$H66)-($D66*$G$5+$I66)</f>
        <v>-3.00754166666668</v>
      </c>
      <c r="S66" s="19" t="n">
        <f aca="false">(($D66/S$6)*$F$5+$H66)-($D66*$G$5+$I66)</f>
        <v>-14.5500416666667</v>
      </c>
    </row>
    <row r="67" customFormat="false" ht="15" hidden="false" customHeight="false" outlineLevel="0" collapsed="false">
      <c r="A67" s="30" t="n">
        <v>45352</v>
      </c>
      <c r="B67" s="30" t="s">
        <v>32</v>
      </c>
      <c r="C67" s="1" t="n">
        <v>289</v>
      </c>
      <c r="D67" s="1" t="n">
        <v>763</v>
      </c>
      <c r="E67" s="2" t="n">
        <f aca="false">D67/C67</f>
        <v>2.6401384083045</v>
      </c>
      <c r="F67" s="26" t="n">
        <f aca="false">C67*F$5</f>
        <v>78.03</v>
      </c>
      <c r="G67" s="26" t="n">
        <f aca="false">D67*G$5</f>
        <v>45.78</v>
      </c>
      <c r="H67" s="16" t="n">
        <f aca="false">365/12*H$6</f>
        <v>19.262875</v>
      </c>
      <c r="I67" s="16" t="n">
        <f aca="false">365/12*I$6</f>
        <v>28.6829166666667</v>
      </c>
      <c r="J67" s="27" t="n">
        <f aca="false">(F67+H67)-(G67+I67)</f>
        <v>22.8299583333333</v>
      </c>
      <c r="K67" s="28" t="n">
        <f aca="false">J67/G67*100</f>
        <v>49.8688473860492</v>
      </c>
      <c r="L67" s="19" t="n">
        <f aca="false">(($D67/L$6)*$F$5+$H67)-($D67*$G$5+$I67)</f>
        <v>47.8049583333333</v>
      </c>
      <c r="M67" s="19" t="n">
        <f aca="false">(($D67/M$6)*$F$5+$H67)-($D67*$G$5+$I67)</f>
        <v>27.2039583333333</v>
      </c>
      <c r="N67" s="19" t="n">
        <f aca="false">(($D67/N$6)*$F$5+$H67)-($D67*$G$5+$I67)</f>
        <v>13.4699583333333</v>
      </c>
      <c r="O67" s="19"/>
      <c r="P67" s="19" t="n">
        <f aca="false">(($D67/P$6)*$F$5+$H67)-($D67*$G$5+$I67)</f>
        <v>3.65995833333331</v>
      </c>
      <c r="Q67" s="19" t="n">
        <f aca="false">(($D67/Q$6)*$F$5+$H67)-($D67*$G$5+$I67)</f>
        <v>-2.51206212702476</v>
      </c>
      <c r="R67" s="19" t="n">
        <f aca="false">(($D67/R$6)*$F$5+$H67)-($D67*$G$5+$I67)</f>
        <v>-3.69754166666669</v>
      </c>
      <c r="S67" s="19" t="n">
        <f aca="false">(($D67/S$6)*$F$5+$H67)-($D67*$G$5+$I67)</f>
        <v>-13.9980416666667</v>
      </c>
    </row>
    <row r="68" customFormat="false" ht="15" hidden="false" customHeight="false" outlineLevel="0" collapsed="false">
      <c r="A68" s="30" t="n">
        <v>45383</v>
      </c>
      <c r="B68" s="30"/>
      <c r="C68" s="1" t="n">
        <v>183</v>
      </c>
      <c r="D68" s="1" t="n">
        <v>576</v>
      </c>
      <c r="E68" s="2" t="n">
        <f aca="false">D68/C68</f>
        <v>3.14754098360656</v>
      </c>
      <c r="F68" s="26" t="n">
        <f aca="false">C68*F$5</f>
        <v>49.41</v>
      </c>
      <c r="G68" s="26" t="n">
        <f aca="false">D68*G$5</f>
        <v>34.56</v>
      </c>
      <c r="H68" s="16" t="n">
        <f aca="false">365/12*H$6</f>
        <v>19.262875</v>
      </c>
      <c r="I68" s="16" t="n">
        <f aca="false">365/12*I$6</f>
        <v>28.6829166666667</v>
      </c>
      <c r="J68" s="27" t="n">
        <f aca="false">(F68+H68)-(G68+I68)</f>
        <v>5.4299583333333</v>
      </c>
      <c r="K68" s="28" t="n">
        <f aca="false">J68/G68*100</f>
        <v>15.7116849922839</v>
      </c>
      <c r="L68" s="19" t="n">
        <f aca="false">(($D68/L$6)*$F$5+$H68)-($D68*$G$5+$I68)</f>
        <v>33.7799583333333</v>
      </c>
      <c r="M68" s="19" t="n">
        <f aca="false">(($D68/M$6)*$F$5+$H68)-($D68*$G$5+$I68)</f>
        <v>18.2279583333333</v>
      </c>
      <c r="N68" s="19" t="n">
        <f aca="false">(($D68/N$6)*$F$5+$H68)-($D68*$G$5+$I68)</f>
        <v>7.85995833333331</v>
      </c>
      <c r="O68" s="19"/>
      <c r="P68" s="19" t="n">
        <f aca="false">(($D68/P$6)*$F$5+$H68)-($D68*$G$5+$I68)</f>
        <v>0.454244047619021</v>
      </c>
      <c r="Q68" s="19" t="n">
        <f aca="false">(($D68/Q$6)*$F$5+$H68)-($D68*$G$5+$I68)</f>
        <v>-4.20510560528562</v>
      </c>
      <c r="R68" s="19" t="n">
        <f aca="false">(($D68/R$6)*$F$5+$H68)-($D68*$G$5+$I68)</f>
        <v>-5.1000416666667</v>
      </c>
      <c r="S68" s="19" t="n">
        <f aca="false">(($D68/S$6)*$F$5+$H68)-($D68*$G$5+$I68)</f>
        <v>-12.8760416666667</v>
      </c>
    </row>
    <row r="69" customFormat="false" ht="15" hidden="false" customHeight="false" outlineLevel="0" collapsed="false">
      <c r="A69" s="30" t="n">
        <v>45413</v>
      </c>
      <c r="B69" s="30"/>
      <c r="C69" s="1" t="n">
        <v>105</v>
      </c>
      <c r="D69" s="1" t="n">
        <v>346</v>
      </c>
      <c r="E69" s="2" t="n">
        <f aca="false">D69/C69</f>
        <v>3.2952380952381</v>
      </c>
      <c r="F69" s="26" t="n">
        <f aca="false">C69*F$5</f>
        <v>28.35</v>
      </c>
      <c r="G69" s="26" t="n">
        <f aca="false">D69*G$5</f>
        <v>20.76</v>
      </c>
      <c r="H69" s="16" t="n">
        <f aca="false">365/12*H$6</f>
        <v>19.262875</v>
      </c>
      <c r="I69" s="16" t="n">
        <f aca="false">365/12*I$6</f>
        <v>28.6829166666667</v>
      </c>
      <c r="J69" s="27" t="n">
        <f aca="false">(F69+H69)-(G69+I69)</f>
        <v>-1.8300416666667</v>
      </c>
      <c r="K69" s="28" t="n">
        <f aca="false">J69/G69*100</f>
        <v>-8.81522960822111</v>
      </c>
      <c r="L69" s="19" t="n">
        <f aca="false">(($D69/L$6)*$F$5+$H69)-($D69*$G$5+$I69)</f>
        <v>16.5299583333333</v>
      </c>
      <c r="M69" s="19" t="n">
        <f aca="false">(($D69/M$6)*$F$5+$H69)-($D69*$G$5+$I69)</f>
        <v>7.18795833333331</v>
      </c>
      <c r="N69" s="19" t="n">
        <f aca="false">(($D69/N$6)*$F$5+$H69)-($D69*$G$5+$I69)</f>
        <v>0.959958333333304</v>
      </c>
      <c r="O69" s="19"/>
      <c r="P69" s="19" t="n">
        <f aca="false">(($D69/P$6)*$F$5+$H69)-($D69*$G$5+$I69)</f>
        <v>-3.48861309523812</v>
      </c>
      <c r="Q69" s="19" t="n">
        <f aca="false">(($D69/Q$6)*$F$5+$H69)-($D69*$G$5+$I69)</f>
        <v>-6.28745854646209</v>
      </c>
      <c r="R69" s="19" t="n">
        <f aca="false">(($D69/R$6)*$F$5+$H69)-($D69*$G$5+$I69)</f>
        <v>-6.8250416666667</v>
      </c>
      <c r="S69" s="19" t="n">
        <f aca="false">(($D69/S$6)*$F$5+$H69)-($D69*$G$5+$I69)</f>
        <v>-11.4960416666667</v>
      </c>
    </row>
    <row r="70" customFormat="false" ht="15" hidden="false" customHeight="false" outlineLevel="0" collapsed="false">
      <c r="A70" s="30" t="n">
        <v>45444</v>
      </c>
      <c r="B70" s="30"/>
      <c r="C70" s="1" t="n">
        <v>53</v>
      </c>
      <c r="D70" s="1" t="n">
        <v>161</v>
      </c>
      <c r="E70" s="2" t="n">
        <f aca="false">D70/C70</f>
        <v>3.0377358490566</v>
      </c>
      <c r="F70" s="26" t="n">
        <f aca="false">C70*F$5</f>
        <v>14.31</v>
      </c>
      <c r="G70" s="26" t="n">
        <f aca="false">D70*G$5</f>
        <v>9.66</v>
      </c>
      <c r="H70" s="16" t="n">
        <f aca="false">365/12*H$6</f>
        <v>19.262875</v>
      </c>
      <c r="I70" s="16" t="n">
        <f aca="false">365/12*I$6</f>
        <v>28.6829166666667</v>
      </c>
      <c r="J70" s="27" t="n">
        <f aca="false">(F70+H70)-(G70+I70)</f>
        <v>-4.77004166666669</v>
      </c>
      <c r="K70" s="28" t="n">
        <f aca="false">J70/G70*100</f>
        <v>-49.379313319531</v>
      </c>
      <c r="L70" s="19" t="n">
        <f aca="false">(($D70/L$6)*$F$5+$H70)-($D70*$G$5+$I70)</f>
        <v>2.65495833333331</v>
      </c>
      <c r="M70" s="19" t="n">
        <f aca="false">(($D70/M$6)*$F$5+$H70)-($D70*$G$5+$I70)</f>
        <v>-1.6920416666667</v>
      </c>
      <c r="N70" s="19" t="n">
        <f aca="false">(($D70/N$6)*$F$5+$H70)-($D70*$G$5+$I70)</f>
        <v>-4.59004166666669</v>
      </c>
      <c r="O70" s="19"/>
      <c r="P70" s="19" t="n">
        <f aca="false">(($D70/P$6)*$F$5+$H70)-($D70*$G$5+$I70)</f>
        <v>-6.66004166666669</v>
      </c>
      <c r="Q70" s="19" t="n">
        <f aca="false">(($D70/Q$6)*$F$5+$H70)-($D70*$G$5+$I70)</f>
        <v>-7.96239460784317</v>
      </c>
      <c r="R70" s="19" t="n">
        <f aca="false">(($D70/R$6)*$F$5+$H70)-($D70*$G$5+$I70)</f>
        <v>-8.2125416666667</v>
      </c>
      <c r="S70" s="19" t="n">
        <f aca="false">(($D70/S$6)*$F$5+$H70)-($D70*$G$5+$I70)</f>
        <v>-10.3860416666667</v>
      </c>
    </row>
    <row r="71" customFormat="false" ht="15" hidden="false" customHeight="false" outlineLevel="0" collapsed="false">
      <c r="A71" s="30" t="n">
        <v>45474</v>
      </c>
      <c r="B71" s="30"/>
      <c r="C71" s="1" t="n">
        <v>13</v>
      </c>
      <c r="D71" s="1" t="n">
        <v>29</v>
      </c>
      <c r="E71" s="2" t="n">
        <f aca="false">D71/C71</f>
        <v>2.23076923076923</v>
      </c>
      <c r="F71" s="26" t="n">
        <f aca="false">C71*F$5</f>
        <v>3.51</v>
      </c>
      <c r="G71" s="26" t="n">
        <f aca="false">D71*G$5</f>
        <v>1.74</v>
      </c>
      <c r="H71" s="16" t="n">
        <f aca="false">365/12*H$6</f>
        <v>19.262875</v>
      </c>
      <c r="I71" s="16" t="n">
        <f aca="false">365/12*I$6</f>
        <v>28.6829166666667</v>
      </c>
      <c r="J71" s="27" t="n">
        <f aca="false">(F71+H71)-(G71+I71)</f>
        <v>-7.6500416666667</v>
      </c>
      <c r="K71" s="28" t="n">
        <f aca="false">J71/G71*100</f>
        <v>-439.65756704981</v>
      </c>
      <c r="L71" s="19" t="n">
        <f aca="false">(($D71/L$6)*$F$5+$H71)-($D71*$G$5+$I71)</f>
        <v>-7.2450416666667</v>
      </c>
      <c r="M71" s="19" t="n">
        <f aca="false">(($D71/M$6)*$F$5+$H71)-($D71*$G$5+$I71)</f>
        <v>-8.0280416666667</v>
      </c>
      <c r="N71" s="19" t="n">
        <f aca="false">(($D71/N$6)*$F$5+$H71)-($D71*$G$5+$I71)</f>
        <v>-8.5500416666667</v>
      </c>
      <c r="O71" s="19"/>
      <c r="P71" s="19" t="n">
        <f aca="false">(($D71/P$6)*$F$5+$H71)-($D71*$G$5+$I71)</f>
        <v>-8.92289880952384</v>
      </c>
      <c r="Q71" s="19" t="n">
        <f aca="false">(($D71/Q$6)*$F$5+$H71)-($D71*$G$5+$I71)</f>
        <v>-9.15748412190967</v>
      </c>
      <c r="R71" s="19" t="n">
        <f aca="false">(($D71/R$6)*$F$5+$H71)-($D71*$G$5+$I71)</f>
        <v>-9.2025416666667</v>
      </c>
      <c r="S71" s="19" t="n">
        <f aca="false">(($D71/S$6)*$F$5+$H71)-($D71*$G$5+$I71)</f>
        <v>-9.5940416666667</v>
      </c>
    </row>
    <row r="72" customFormat="false" ht="15" hidden="false" customHeight="false" outlineLevel="0" collapsed="false">
      <c r="A72" s="30" t="n">
        <v>45505</v>
      </c>
      <c r="B72" s="30"/>
      <c r="C72" s="1" t="n">
        <v>7</v>
      </c>
      <c r="D72" s="1" t="n">
        <v>7</v>
      </c>
      <c r="E72" s="2" t="n">
        <f aca="false">D72/C72</f>
        <v>1</v>
      </c>
      <c r="F72" s="26" t="n">
        <f aca="false">C72*F$5</f>
        <v>1.89</v>
      </c>
      <c r="G72" s="26" t="n">
        <f aca="false">D72*G$5</f>
        <v>0.42</v>
      </c>
      <c r="H72" s="16" t="n">
        <f aca="false">365/12*H$6</f>
        <v>19.262875</v>
      </c>
      <c r="I72" s="16" t="n">
        <f aca="false">365/12*I$6</f>
        <v>28.6829166666667</v>
      </c>
      <c r="J72" s="27" t="n">
        <f aca="false">(F72+H72)-(G72+I72)</f>
        <v>-7.9500416666667</v>
      </c>
      <c r="K72" s="28" t="n">
        <f aca="false">J72/G72*100</f>
        <v>-1892.86706349207</v>
      </c>
      <c r="L72" s="19" t="n">
        <f aca="false">(($D72/L$6)*$F$5+$H72)-($D72*$G$5+$I72)</f>
        <v>-8.8950416666667</v>
      </c>
      <c r="M72" s="19" t="n">
        <f aca="false">(($D72/M$6)*$F$5+$H72)-($D72*$G$5+$I72)</f>
        <v>-9.0840416666667</v>
      </c>
      <c r="N72" s="19" t="n">
        <f aca="false">(($D72/N$6)*$F$5+$H72)-($D72*$G$5+$I72)</f>
        <v>-9.2100416666667</v>
      </c>
      <c r="O72" s="19"/>
      <c r="P72" s="19" t="n">
        <f aca="false">(($D72/P$6)*$F$5+$H72)-($D72*$G$5+$I72)</f>
        <v>-9.3000416666667</v>
      </c>
      <c r="Q72" s="19" t="n">
        <f aca="false">(($D72/Q$6)*$F$5+$H72)-($D72*$G$5+$I72)</f>
        <v>-9.35666570758742</v>
      </c>
      <c r="R72" s="19" t="n">
        <f aca="false">(($D72/R$6)*$F$5+$H72)-($D72*$G$5+$I72)</f>
        <v>-9.3675416666667</v>
      </c>
      <c r="S72" s="19" t="n">
        <f aca="false">(($D72/S$6)*$F$5+$H72)-($D72*$G$5+$I72)</f>
        <v>-9.4620416666667</v>
      </c>
    </row>
    <row r="73" customFormat="false" ht="15" hidden="false" customHeight="false" outlineLevel="0" collapsed="false">
      <c r="A73" s="30" t="n">
        <v>45536</v>
      </c>
      <c r="B73" s="30" t="s">
        <v>33</v>
      </c>
      <c r="C73" s="1" t="n">
        <v>82</v>
      </c>
      <c r="D73" s="1" t="n">
        <v>264</v>
      </c>
      <c r="E73" s="2" t="n">
        <f aca="false">D73/C73</f>
        <v>3.21951219512195</v>
      </c>
      <c r="F73" s="26" t="n">
        <f aca="false">C73*F$5</f>
        <v>22.14</v>
      </c>
      <c r="G73" s="26" t="n">
        <f aca="false">D73*G$5</f>
        <v>15.84</v>
      </c>
      <c r="H73" s="16" t="n">
        <f aca="false">365/12*H$6</f>
        <v>19.262875</v>
      </c>
      <c r="I73" s="16" t="n">
        <f aca="false">365/12*I$6</f>
        <v>28.6829166666667</v>
      </c>
      <c r="J73" s="27" t="n">
        <f aca="false">(F73+H73)-(G73+I73)</f>
        <v>-3.1200416666667</v>
      </c>
      <c r="K73" s="28" t="n">
        <f aca="false">J73/G73*100</f>
        <v>-19.697232744108</v>
      </c>
      <c r="L73" s="19" t="n">
        <f aca="false">(($D73/L$6)*$F$5+$H73)-($D73*$G$5+$I73)</f>
        <v>10.3799583333333</v>
      </c>
      <c r="M73" s="19" t="n">
        <f aca="false">(($D73/M$6)*$F$5+$H73)-($D73*$G$5+$I73)</f>
        <v>3.2519583333333</v>
      </c>
      <c r="N73" s="19" t="n">
        <f aca="false">(($D73/N$6)*$F$5+$H73)-($D73*$G$5+$I73)</f>
        <v>-1.5000416666667</v>
      </c>
      <c r="O73" s="19"/>
      <c r="P73" s="19" t="n">
        <f aca="false">(($D73/P$6)*$F$5+$H73)-($D73*$G$5+$I73)</f>
        <v>-4.89432738095242</v>
      </c>
      <c r="Q73" s="19" t="n">
        <f aca="false">(($D73/Q$6)*$F$5+$H73)-($D73*$G$5+$I73)</f>
        <v>-7.02986263853371</v>
      </c>
      <c r="R73" s="19" t="n">
        <f aca="false">(($D73/R$6)*$F$5+$H73)-($D73*$G$5+$I73)</f>
        <v>-7.4400416666667</v>
      </c>
      <c r="S73" s="19" t="n">
        <f aca="false">(($D73/S$6)*$F$5+$H73)-($D73*$G$5+$I73)</f>
        <v>-11.0040416666667</v>
      </c>
    </row>
    <row r="74" customFormat="false" ht="15" hidden="false" customHeight="false" outlineLevel="0" collapsed="false">
      <c r="A74" s="30" t="n">
        <v>45566</v>
      </c>
      <c r="B74" s="30"/>
      <c r="C74" s="1" t="n">
        <v>166</v>
      </c>
      <c r="D74" s="1" t="n">
        <v>606</v>
      </c>
      <c r="E74" s="2" t="n">
        <f aca="false">D74/C74</f>
        <v>3.65060240963855</v>
      </c>
      <c r="F74" s="26" t="n">
        <f aca="false">C74*F$5</f>
        <v>44.82</v>
      </c>
      <c r="G74" s="26" t="n">
        <f aca="false">D74*G$5</f>
        <v>36.36</v>
      </c>
      <c r="H74" s="16" t="n">
        <f aca="false">365/12*H$6</f>
        <v>19.262875</v>
      </c>
      <c r="I74" s="16" t="n">
        <f aca="false">365/12*I$6</f>
        <v>28.6829166666667</v>
      </c>
      <c r="J74" s="27" t="n">
        <f aca="false">(F74+H74)-(G74+I74)</f>
        <v>-0.960041666666697</v>
      </c>
      <c r="K74" s="28" t="n">
        <f aca="false">J74/G74*100</f>
        <v>-2.64037862119554</v>
      </c>
      <c r="L74" s="19" t="n">
        <f aca="false">(($D74/L$6)*$F$5+$H74)-($D74*$G$5+$I74)</f>
        <v>36.0299583333333</v>
      </c>
      <c r="M74" s="19" t="n">
        <f aca="false">(($D74/M$6)*$F$5+$H74)-($D74*$G$5+$I74)</f>
        <v>19.6679583333333</v>
      </c>
      <c r="N74" s="19" t="n">
        <f aca="false">(($D74/N$6)*$F$5+$H74)-($D74*$G$5+$I74)</f>
        <v>8.7599583333333</v>
      </c>
      <c r="O74" s="19"/>
      <c r="P74" s="19" t="n">
        <f aca="false">(($D74/P$6)*$F$5+$H74)-($D74*$G$5+$I74)</f>
        <v>0.968529761904733</v>
      </c>
      <c r="Q74" s="19" t="n">
        <f aca="false">(($D74/Q$6)*$F$5+$H74)-($D74*$G$5+$I74)</f>
        <v>-3.93349435208869</v>
      </c>
      <c r="R74" s="19" t="n">
        <f aca="false">(($D74/R$6)*$F$5+$H74)-($D74*$G$5+$I74)</f>
        <v>-4.8750416666667</v>
      </c>
      <c r="S74" s="19" t="n">
        <f aca="false">(($D74/S$6)*$F$5+$H74)-($D74*$G$5+$I74)</f>
        <v>-13.0560416666667</v>
      </c>
    </row>
    <row r="75" customFormat="false" ht="15" hidden="false" customHeight="false" outlineLevel="0" collapsed="false">
      <c r="A75" s="30" t="n">
        <v>45597</v>
      </c>
      <c r="B75" s="30"/>
      <c r="C75" s="1" t="n">
        <v>285</v>
      </c>
      <c r="D75" s="1" t="n">
        <v>888</v>
      </c>
      <c r="E75" s="2" t="n">
        <f aca="false">D75/C75</f>
        <v>3.11578947368421</v>
      </c>
      <c r="F75" s="26" t="n">
        <f aca="false">C75*F$5</f>
        <v>76.95</v>
      </c>
      <c r="G75" s="26" t="n">
        <f aca="false">D75*G$5</f>
        <v>53.28</v>
      </c>
      <c r="H75" s="16" t="n">
        <f aca="false">365/12*H$6</f>
        <v>19.262875</v>
      </c>
      <c r="I75" s="16" t="n">
        <f aca="false">365/12*I$6</f>
        <v>28.6829166666667</v>
      </c>
      <c r="J75" s="27" t="n">
        <f aca="false">(F75+H75)-(G75+I75)</f>
        <v>14.2499583333333</v>
      </c>
      <c r="K75" s="28" t="n">
        <f aca="false">J75/G75*100</f>
        <v>26.7454172922922</v>
      </c>
      <c r="L75" s="19" t="n">
        <f aca="false">(($D75/L$6)*$F$5+$H75)-($D75*$G$5+$I75)</f>
        <v>57.1799583333333</v>
      </c>
      <c r="M75" s="19" t="n">
        <f aca="false">(($D75/M$6)*$F$5+$H75)-($D75*$G$5+$I75)</f>
        <v>33.2039583333333</v>
      </c>
      <c r="N75" s="19" t="n">
        <f aca="false">(($D75/N$6)*$F$5+$H75)-($D75*$G$5+$I75)</f>
        <v>17.2199583333333</v>
      </c>
      <c r="O75" s="19"/>
      <c r="P75" s="19" t="n">
        <f aca="false">(($D75/P$6)*$F$5+$H75)-($D75*$G$5+$I75)</f>
        <v>5.80281547619046</v>
      </c>
      <c r="Q75" s="19" t="n">
        <f aca="false">(($D75/Q$6)*$F$5+$H75)-($D75*$G$5+$I75)</f>
        <v>-1.38034857203755</v>
      </c>
      <c r="R75" s="19" t="n">
        <f aca="false">(($D75/R$6)*$F$5+$H75)-($D75*$G$5+$I75)</f>
        <v>-2.76004166666669</v>
      </c>
      <c r="S75" s="19" t="n">
        <f aca="false">(($D75/S$6)*$F$5+$H75)-($D75*$G$5+$I75)</f>
        <v>-14.7480416666667</v>
      </c>
    </row>
    <row r="76" customFormat="false" ht="15" hidden="false" customHeight="false" outlineLevel="0" collapsed="false">
      <c r="A76" s="30" t="n">
        <v>45627</v>
      </c>
      <c r="B76" s="30"/>
      <c r="E76" s="2" t="e">
        <f aca="false">D76/C76</f>
        <v>#DIV/0!</v>
      </c>
      <c r="F76" s="26" t="n">
        <f aca="false">C76*F$5</f>
        <v>0</v>
      </c>
      <c r="G76" s="26" t="n">
        <f aca="false">D76*G$5</f>
        <v>0</v>
      </c>
      <c r="H76" s="16" t="n">
        <f aca="false">365/12*H$6</f>
        <v>19.262875</v>
      </c>
      <c r="I76" s="16" t="n">
        <f aca="false">365/12*I$6</f>
        <v>28.6829166666667</v>
      </c>
      <c r="J76" s="27" t="n">
        <f aca="false">(F76+H76)-(G76+I76)</f>
        <v>-9.4200416666667</v>
      </c>
      <c r="K76" s="28" t="e">
        <f aca="false">J76/G76*100</f>
        <v>#DIV/0!</v>
      </c>
      <c r="L76" s="19" t="n">
        <f aca="false">(($D76/L$6)*$F$5+$H76)-($D76*$G$5+$I76)</f>
        <v>-9.4200416666667</v>
      </c>
      <c r="M76" s="19" t="n">
        <f aca="false">(($D76/M$6)*$F$5+$H76)-($D76*$G$5+$I76)</f>
        <v>-9.4200416666667</v>
      </c>
      <c r="N76" s="19" t="n">
        <f aca="false">(($D76/N$6)*$F$5+$H76)-($D76*$G$5+$I76)</f>
        <v>-9.4200416666667</v>
      </c>
      <c r="O76" s="19"/>
      <c r="P76" s="19" t="n">
        <f aca="false">(($D76/P$6)*$F$5+$H76)-($D76*$G$5+$I76)</f>
        <v>-9.4200416666667</v>
      </c>
      <c r="Q76" s="19" t="n">
        <f aca="false">(($D76/Q$6)*$F$5+$H76)-($D76*$G$5+$I76)</f>
        <v>-9.4200416666667</v>
      </c>
      <c r="R76" s="19" t="n">
        <f aca="false">(($D76/R$6)*$F$5+$H76)-($D76*$G$5+$I76)</f>
        <v>-9.4200416666667</v>
      </c>
      <c r="S76" s="19" t="n">
        <f aca="false">(($D76/S$6)*$F$5+$H76)-($D76*$G$5+$I76)</f>
        <v>-9.4200416666667</v>
      </c>
    </row>
    <row r="77" customFormat="false" ht="15" hidden="false" customHeight="false" outlineLevel="0" collapsed="false">
      <c r="A77" s="30" t="n">
        <v>45658</v>
      </c>
      <c r="B77" s="30"/>
      <c r="E77" s="2" t="e">
        <f aca="false">D77/C77</f>
        <v>#DIV/0!</v>
      </c>
      <c r="F77" s="26" t="n">
        <f aca="false">C77*F$5</f>
        <v>0</v>
      </c>
      <c r="G77" s="26" t="n">
        <f aca="false">D77*G$5</f>
        <v>0</v>
      </c>
      <c r="H77" s="16" t="n">
        <f aca="false">365/12*H$6</f>
        <v>19.262875</v>
      </c>
      <c r="I77" s="16" t="n">
        <f aca="false">365/12*I$6</f>
        <v>28.6829166666667</v>
      </c>
      <c r="J77" s="27" t="n">
        <f aca="false">(F77+H77)-(G77+I77)</f>
        <v>-9.4200416666667</v>
      </c>
      <c r="K77" s="28" t="e">
        <f aca="false">J77/G77*100</f>
        <v>#DIV/0!</v>
      </c>
      <c r="L77" s="19" t="n">
        <f aca="false">(($D77/L$6)*$F$5+$H77)-($D77*$G$5+$I77)</f>
        <v>-9.4200416666667</v>
      </c>
      <c r="M77" s="19" t="n">
        <f aca="false">(($D77/M$6)*$F$5+$H77)-($D77*$G$5+$I77)</f>
        <v>-9.4200416666667</v>
      </c>
      <c r="N77" s="19" t="n">
        <f aca="false">(($D77/N$6)*$F$5+$H77)-($D77*$G$5+$I77)</f>
        <v>-9.4200416666667</v>
      </c>
      <c r="O77" s="19"/>
      <c r="P77" s="19" t="n">
        <f aca="false">(($D77/P$6)*$F$5+$H77)-($D77*$G$5+$I77)</f>
        <v>-9.4200416666667</v>
      </c>
      <c r="Q77" s="19" t="n">
        <f aca="false">(($D77/Q$6)*$F$5+$H77)-($D77*$G$5+$I77)</f>
        <v>-9.4200416666667</v>
      </c>
      <c r="R77" s="19" t="n">
        <f aca="false">(($D77/R$6)*$F$5+$H77)-($D77*$G$5+$I77)</f>
        <v>-9.4200416666667</v>
      </c>
      <c r="S77" s="19" t="n">
        <f aca="false">(($D77/S$6)*$F$5+$H77)-($D77*$G$5+$I77)</f>
        <v>-9.4200416666667</v>
      </c>
    </row>
    <row r="78" customFormat="false" ht="15" hidden="false" customHeight="false" outlineLevel="0" collapsed="false">
      <c r="A78" s="30" t="n">
        <v>45689</v>
      </c>
      <c r="B78" s="30"/>
      <c r="E78" s="2" t="e">
        <f aca="false">D78/C78</f>
        <v>#DIV/0!</v>
      </c>
      <c r="F78" s="26" t="n">
        <f aca="false">C78*F$5</f>
        <v>0</v>
      </c>
      <c r="G78" s="26" t="n">
        <f aca="false">D78*G$5</f>
        <v>0</v>
      </c>
      <c r="H78" s="16" t="n">
        <f aca="false">365/12*H$6</f>
        <v>19.262875</v>
      </c>
      <c r="I78" s="16" t="n">
        <f aca="false">365/12*I$6</f>
        <v>28.6829166666667</v>
      </c>
      <c r="J78" s="27" t="n">
        <f aca="false">(F78+H78)-(G78+I78)</f>
        <v>-9.4200416666667</v>
      </c>
      <c r="K78" s="28" t="e">
        <f aca="false">J78/G78*100</f>
        <v>#DIV/0!</v>
      </c>
      <c r="L78" s="19" t="n">
        <f aca="false">(($D78/L$6)*$F$5+$H78)-($D78*$G$5+$I78)</f>
        <v>-9.4200416666667</v>
      </c>
      <c r="M78" s="19" t="n">
        <f aca="false">(($D78/M$6)*$F$5+$H78)-($D78*$G$5+$I78)</f>
        <v>-9.4200416666667</v>
      </c>
      <c r="N78" s="19" t="n">
        <f aca="false">(($D78/N$6)*$F$5+$H78)-($D78*$G$5+$I78)</f>
        <v>-9.4200416666667</v>
      </c>
      <c r="O78" s="19"/>
      <c r="P78" s="19" t="n">
        <f aca="false">(($D78/P$6)*$F$5+$H78)-($D78*$G$5+$I78)</f>
        <v>-9.4200416666667</v>
      </c>
      <c r="Q78" s="19" t="n">
        <f aca="false">(($D78/Q$6)*$F$5+$H78)-($D78*$G$5+$I78)</f>
        <v>-9.4200416666667</v>
      </c>
      <c r="R78" s="19" t="n">
        <f aca="false">(($D78/R$6)*$F$5+$H78)-($D78*$G$5+$I78)</f>
        <v>-9.4200416666667</v>
      </c>
      <c r="S78" s="19" t="n">
        <f aca="false">(($D78/S$6)*$F$5+$H78)-($D78*$G$5+$I78)</f>
        <v>-9.4200416666667</v>
      </c>
    </row>
    <row r="79" customFormat="false" ht="15" hidden="false" customHeight="false" outlineLevel="0" collapsed="false">
      <c r="A79" s="30" t="n">
        <v>45717</v>
      </c>
      <c r="B79" s="30"/>
      <c r="E79" s="2" t="e">
        <f aca="false">D79/C79</f>
        <v>#DIV/0!</v>
      </c>
      <c r="F79" s="26" t="n">
        <f aca="false">C79*F$5</f>
        <v>0</v>
      </c>
      <c r="G79" s="26" t="n">
        <f aca="false">D79*G$5</f>
        <v>0</v>
      </c>
      <c r="H79" s="16" t="n">
        <f aca="false">365/12*H$6</f>
        <v>19.262875</v>
      </c>
      <c r="I79" s="16" t="n">
        <f aca="false">365/12*I$6</f>
        <v>28.6829166666667</v>
      </c>
      <c r="J79" s="27" t="n">
        <f aca="false">(F79+H79)-(G79+I79)</f>
        <v>-9.4200416666667</v>
      </c>
      <c r="K79" s="28" t="e">
        <f aca="false">J79/G79*100</f>
        <v>#DIV/0!</v>
      </c>
      <c r="L79" s="19" t="n">
        <f aca="false">(($D79/L$6)*$F$5+$H79)-($D79*$G$5+$I79)</f>
        <v>-9.4200416666667</v>
      </c>
      <c r="M79" s="19" t="n">
        <f aca="false">(($D79/M$6)*$F$5+$H79)-($D79*$G$5+$I79)</f>
        <v>-9.4200416666667</v>
      </c>
      <c r="N79" s="19" t="n">
        <f aca="false">(($D79/N$6)*$F$5+$H79)-($D79*$G$5+$I79)</f>
        <v>-9.4200416666667</v>
      </c>
      <c r="O79" s="19"/>
      <c r="P79" s="19" t="n">
        <f aca="false">(($D79/P$6)*$F$5+$H79)-($D79*$G$5+$I79)</f>
        <v>-9.4200416666667</v>
      </c>
      <c r="Q79" s="19" t="n">
        <f aca="false">(($D79/Q$6)*$F$5+$H79)-($D79*$G$5+$I79)</f>
        <v>-9.4200416666667</v>
      </c>
      <c r="R79" s="19" t="n">
        <f aca="false">(($D79/R$6)*$F$5+$H79)-($D79*$G$5+$I79)</f>
        <v>-9.4200416666667</v>
      </c>
      <c r="S79" s="19" t="n">
        <f aca="false">(($D79/S$6)*$F$5+$H79)-($D79*$G$5+$I79)</f>
        <v>-9.4200416666667</v>
      </c>
    </row>
    <row r="80" customFormat="false" ht="15" hidden="false" customHeight="false" outlineLevel="0" collapsed="false">
      <c r="A80" s="30" t="n">
        <v>45748</v>
      </c>
      <c r="B80" s="30"/>
      <c r="E80" s="2" t="e">
        <f aca="false">D80/C80</f>
        <v>#DIV/0!</v>
      </c>
      <c r="F80" s="26" t="n">
        <f aca="false">C80*F$5</f>
        <v>0</v>
      </c>
      <c r="G80" s="26" t="n">
        <f aca="false">D80*G$5</f>
        <v>0</v>
      </c>
      <c r="H80" s="16" t="n">
        <f aca="false">365/12*H$6</f>
        <v>19.262875</v>
      </c>
      <c r="I80" s="16" t="n">
        <f aca="false">365/12*I$6</f>
        <v>28.6829166666667</v>
      </c>
      <c r="J80" s="27" t="n">
        <f aca="false">(F80+H80)-(G80+I80)</f>
        <v>-9.4200416666667</v>
      </c>
      <c r="K80" s="28" t="e">
        <f aca="false">J80/G80*100</f>
        <v>#DIV/0!</v>
      </c>
      <c r="L80" s="19" t="n">
        <f aca="false">(($D80/L$6)*$F$5+$H80)-($D80*$G$5+$I80)</f>
        <v>-9.4200416666667</v>
      </c>
      <c r="M80" s="19" t="n">
        <f aca="false">(($D80/M$6)*$F$5+$H80)-($D80*$G$5+$I80)</f>
        <v>-9.4200416666667</v>
      </c>
      <c r="N80" s="19" t="n">
        <f aca="false">(($D80/N$6)*$F$5+$H80)-($D80*$G$5+$I80)</f>
        <v>-9.4200416666667</v>
      </c>
      <c r="O80" s="19"/>
      <c r="P80" s="19" t="n">
        <f aca="false">(($D80/P$6)*$F$5+$H80)-($D80*$G$5+$I80)</f>
        <v>-9.4200416666667</v>
      </c>
      <c r="Q80" s="19" t="n">
        <f aca="false">(($D80/Q$6)*$F$5+$H80)-($D80*$G$5+$I80)</f>
        <v>-9.4200416666667</v>
      </c>
      <c r="R80" s="19" t="n">
        <f aca="false">(($D80/R$6)*$F$5+$H80)-($D80*$G$5+$I80)</f>
        <v>-9.4200416666667</v>
      </c>
      <c r="S80" s="19" t="n">
        <f aca="false">(($D80/S$6)*$F$5+$H80)-($D80*$G$5+$I80)</f>
        <v>-9.4200416666667</v>
      </c>
    </row>
    <row r="81" customFormat="false" ht="15" hidden="false" customHeight="false" outlineLevel="0" collapsed="false">
      <c r="A81" s="30" t="n">
        <v>45778</v>
      </c>
      <c r="B81" s="30"/>
      <c r="E81" s="2" t="e">
        <f aca="false">D81/C81</f>
        <v>#DIV/0!</v>
      </c>
      <c r="F81" s="26" t="n">
        <f aca="false">C81*F$5</f>
        <v>0</v>
      </c>
      <c r="G81" s="26" t="n">
        <f aca="false">D81*G$5</f>
        <v>0</v>
      </c>
      <c r="H81" s="16" t="n">
        <f aca="false">365/12*H$6</f>
        <v>19.262875</v>
      </c>
      <c r="I81" s="16" t="n">
        <f aca="false">365/12*I$6</f>
        <v>28.6829166666667</v>
      </c>
      <c r="J81" s="27" t="n">
        <f aca="false">(F81+H81)-(G81+I81)</f>
        <v>-9.4200416666667</v>
      </c>
      <c r="K81" s="28" t="e">
        <f aca="false">J81/G81*100</f>
        <v>#DIV/0!</v>
      </c>
      <c r="L81" s="19" t="n">
        <f aca="false">(($D81/L$6)*$F$5+$H81)-($D81*$G$5+$I81)</f>
        <v>-9.4200416666667</v>
      </c>
      <c r="M81" s="19" t="n">
        <f aca="false">(($D81/M$6)*$F$5+$H81)-($D81*$G$5+$I81)</f>
        <v>-9.4200416666667</v>
      </c>
      <c r="N81" s="19" t="n">
        <f aca="false">(($D81/N$6)*$F$5+$H81)-($D81*$G$5+$I81)</f>
        <v>-9.4200416666667</v>
      </c>
      <c r="O81" s="19"/>
      <c r="P81" s="19" t="n">
        <f aca="false">(($D81/P$6)*$F$5+$H81)-($D81*$G$5+$I81)</f>
        <v>-9.4200416666667</v>
      </c>
      <c r="Q81" s="19" t="n">
        <f aca="false">(($D81/Q$6)*$F$5+$H81)-($D81*$G$5+$I81)</f>
        <v>-9.4200416666667</v>
      </c>
      <c r="R81" s="19" t="n">
        <f aca="false">(($D81/R$6)*$F$5+$H81)-($D81*$G$5+$I81)</f>
        <v>-9.4200416666667</v>
      </c>
      <c r="S81" s="19" t="n">
        <f aca="false">(($D81/S$6)*$F$5+$H81)-($D81*$G$5+$I81)</f>
        <v>-9.4200416666667</v>
      </c>
    </row>
    <row r="82" customFormat="false" ht="15" hidden="false" customHeight="false" outlineLevel="0" collapsed="false">
      <c r="A82" s="30" t="n">
        <v>45809</v>
      </c>
      <c r="B82" s="30"/>
      <c r="E82" s="2" t="e">
        <f aca="false">D82/C82</f>
        <v>#DIV/0!</v>
      </c>
      <c r="F82" s="26" t="n">
        <f aca="false">C82*F$5</f>
        <v>0</v>
      </c>
      <c r="G82" s="26" t="n">
        <f aca="false">D82*G$5</f>
        <v>0</v>
      </c>
      <c r="H82" s="16" t="n">
        <f aca="false">365/12*H$6</f>
        <v>19.262875</v>
      </c>
      <c r="I82" s="16" t="n">
        <f aca="false">365/12*I$6</f>
        <v>28.6829166666667</v>
      </c>
      <c r="J82" s="27" t="n">
        <f aca="false">(F82+H82)-(G82+I82)</f>
        <v>-9.4200416666667</v>
      </c>
      <c r="K82" s="28" t="e">
        <f aca="false">J82/G82*100</f>
        <v>#DIV/0!</v>
      </c>
      <c r="L82" s="19" t="n">
        <f aca="false">(($D82/L$6)*$F$5+$H82)-($D82*$G$5+$I82)</f>
        <v>-9.4200416666667</v>
      </c>
      <c r="M82" s="19" t="n">
        <f aca="false">(($D82/M$6)*$F$5+$H82)-($D82*$G$5+$I82)</f>
        <v>-9.4200416666667</v>
      </c>
      <c r="N82" s="19" t="n">
        <f aca="false">(($D82/N$6)*$F$5+$H82)-($D82*$G$5+$I82)</f>
        <v>-9.4200416666667</v>
      </c>
      <c r="O82" s="19"/>
      <c r="P82" s="19" t="n">
        <f aca="false">(($D82/P$6)*$F$5+$H82)-($D82*$G$5+$I82)</f>
        <v>-9.4200416666667</v>
      </c>
      <c r="Q82" s="19" t="n">
        <f aca="false">(($D82/Q$6)*$F$5+$H82)-($D82*$G$5+$I82)</f>
        <v>-9.4200416666667</v>
      </c>
      <c r="R82" s="19" t="n">
        <f aca="false">(($D82/R$6)*$F$5+$H82)-($D82*$G$5+$I82)</f>
        <v>-9.4200416666667</v>
      </c>
      <c r="S82" s="19" t="n">
        <f aca="false">(($D82/S$6)*$F$5+$H82)-($D82*$G$5+$I82)</f>
        <v>-9.4200416666667</v>
      </c>
    </row>
    <row r="83" customFormat="false" ht="15" hidden="false" customHeight="false" outlineLevel="0" collapsed="false">
      <c r="A83" s="30" t="n">
        <v>45839</v>
      </c>
      <c r="B83" s="30"/>
      <c r="F83" s="26" t="n">
        <f aca="false">C83*F$5</f>
        <v>0</v>
      </c>
      <c r="G83" s="26" t="n">
        <f aca="false">D83*G$5</f>
        <v>0</v>
      </c>
      <c r="H83" s="16" t="n">
        <f aca="false">365/12*H$6</f>
        <v>19.262875</v>
      </c>
      <c r="I83" s="16" t="n">
        <f aca="false">365/12*I$6</f>
        <v>28.6829166666667</v>
      </c>
      <c r="J83" s="27" t="n">
        <f aca="false">(F83+H83)-(G83+I83)</f>
        <v>-9.4200416666667</v>
      </c>
      <c r="K83" s="28" t="e">
        <f aca="false">J83/G83*100</f>
        <v>#DIV/0!</v>
      </c>
      <c r="L83" s="19" t="n">
        <f aca="false">(($D83/L$6)*$F$5+$H83)-($D83*$G$5+$I83)</f>
        <v>-9.4200416666667</v>
      </c>
      <c r="M83" s="19" t="n">
        <f aca="false">(($D83/M$6)*$F$5+$H83)-($D83*$G$5+$I83)</f>
        <v>-9.4200416666667</v>
      </c>
      <c r="N83" s="19" t="n">
        <f aca="false">(($D83/N$6)*$F$5+$H83)-($D83*$G$5+$I83)</f>
        <v>-9.4200416666667</v>
      </c>
      <c r="O83" s="19"/>
      <c r="P83" s="19" t="n">
        <f aca="false">(($D83/P$6)*$F$5+$H83)-($D83*$G$5+$I83)</f>
        <v>-9.4200416666667</v>
      </c>
      <c r="Q83" s="19" t="n">
        <f aca="false">(($D83/Q$6)*$F$5+$H83)-($D83*$G$5+$I83)</f>
        <v>-9.4200416666667</v>
      </c>
      <c r="R83" s="19" t="n">
        <f aca="false">(($D83/R$6)*$F$5+$H83)-($D83*$G$5+$I83)</f>
        <v>-9.4200416666667</v>
      </c>
      <c r="S83" s="19" t="n">
        <f aca="false">(($D83/S$6)*$F$5+$H83)-($D83*$G$5+$I83)</f>
        <v>-9.4200416666667</v>
      </c>
    </row>
    <row r="84" customFormat="false" ht="15" hidden="false" customHeight="false" outlineLevel="0" collapsed="false">
      <c r="F84" s="26" t="n">
        <f aca="false">C84*F$5</f>
        <v>0</v>
      </c>
      <c r="G84" s="26" t="n">
        <f aca="false">D84*G$5</f>
        <v>0</v>
      </c>
      <c r="H84" s="16" t="n">
        <f aca="false">365/12*H$6</f>
        <v>19.262875</v>
      </c>
      <c r="I84" s="16" t="n">
        <f aca="false">365/12*I$6</f>
        <v>28.6829166666667</v>
      </c>
      <c r="J84" s="27" t="n">
        <f aca="false">(F84+H84)-(G84+I84)</f>
        <v>-9.4200416666667</v>
      </c>
      <c r="K84" s="28" t="e">
        <f aca="false">J84/G84*100</f>
        <v>#DIV/0!</v>
      </c>
      <c r="L84" s="19" t="n">
        <f aca="false">(($D84/L$6)*$F$5+$H84)-($D84*$G$5+$I84)</f>
        <v>-9.4200416666667</v>
      </c>
      <c r="M84" s="19" t="n">
        <f aca="false">(($D84/M$6)*$F$5+$H84)-($D84*$G$5+$I84)</f>
        <v>-9.4200416666667</v>
      </c>
      <c r="N84" s="19" t="n">
        <f aca="false">(($D84/N$6)*$F$5+$H84)-($D84*$G$5+$I84)</f>
        <v>-9.4200416666667</v>
      </c>
      <c r="O84" s="19"/>
      <c r="P84" s="19" t="n">
        <f aca="false">(($D84/P$6)*$F$5+$H84)-($D84*$G$5+$I84)</f>
        <v>-9.4200416666667</v>
      </c>
      <c r="Q84" s="19" t="n">
        <f aca="false">(($D84/Q$6)*$F$5+$H84)-($D84*$G$5+$I84)</f>
        <v>-9.4200416666667</v>
      </c>
      <c r="R84" s="19" t="n">
        <f aca="false">(($D84/R$6)*$F$5+$H84)-($D84*$G$5+$I84)</f>
        <v>-9.4200416666667</v>
      </c>
      <c r="S84" s="19" t="n">
        <f aca="false">(($D84/S$6)*$F$5+$H84)-($D84*$G$5+$I84)</f>
        <v>-9.4200416666667</v>
      </c>
    </row>
    <row r="85" customFormat="false" ht="15" hidden="false" customHeight="false" outlineLevel="0" collapsed="false">
      <c r="F85" s="26" t="n">
        <f aca="false">C85*F$5</f>
        <v>0</v>
      </c>
      <c r="G85" s="26" t="n">
        <f aca="false">D85*G$5</f>
        <v>0</v>
      </c>
      <c r="H85" s="16" t="n">
        <f aca="false">365/12*H$6</f>
        <v>19.262875</v>
      </c>
      <c r="I85" s="16" t="n">
        <f aca="false">365/12*I$6</f>
        <v>28.6829166666667</v>
      </c>
      <c r="J85" s="27" t="n">
        <f aca="false">(F85+H85)-(G85+I85)</f>
        <v>-9.4200416666667</v>
      </c>
      <c r="K85" s="28" t="e">
        <f aca="false">J85/G85*100</f>
        <v>#DIV/0!</v>
      </c>
      <c r="L85" s="19" t="n">
        <f aca="false">(($D85/L$6)*$F$5+$H85)-($D85*$G$5+$I85)</f>
        <v>-9.4200416666667</v>
      </c>
      <c r="M85" s="19" t="n">
        <f aca="false">(($D85/M$6)*$F$5+$H85)-($D85*$G$5+$I85)</f>
        <v>-9.4200416666667</v>
      </c>
      <c r="N85" s="19" t="n">
        <f aca="false">(($D85/N$6)*$F$5+$H85)-($D85*$G$5+$I85)</f>
        <v>-9.4200416666667</v>
      </c>
      <c r="O85" s="19"/>
      <c r="P85" s="19" t="n">
        <f aca="false">(($D85/P$6)*$F$5+$H85)-($D85*$G$5+$I85)</f>
        <v>-9.4200416666667</v>
      </c>
      <c r="Q85" s="19" t="n">
        <f aca="false">(($D85/Q$6)*$F$5+$H85)-($D85*$G$5+$I85)</f>
        <v>-9.4200416666667</v>
      </c>
      <c r="R85" s="19" t="n">
        <f aca="false">(($D85/R$6)*$F$5+$H85)-($D85*$G$5+$I85)</f>
        <v>-9.4200416666667</v>
      </c>
      <c r="S85" s="19" t="n">
        <f aca="false">(($D85/S$6)*$F$5+$H85)-($D85*$G$5+$I85)</f>
        <v>-9.4200416666667</v>
      </c>
    </row>
    <row r="86" customFormat="false" ht="15" hidden="false" customHeight="false" outlineLevel="0" collapsed="false">
      <c r="F86" s="26" t="n">
        <f aca="false">C86*F$5</f>
        <v>0</v>
      </c>
      <c r="G86" s="26" t="n">
        <f aca="false">D86*G$5</f>
        <v>0</v>
      </c>
      <c r="H86" s="16" t="n">
        <f aca="false">365/12*H$6</f>
        <v>19.262875</v>
      </c>
      <c r="I86" s="16" t="n">
        <f aca="false">365/12*I$6</f>
        <v>28.6829166666667</v>
      </c>
      <c r="J86" s="27" t="n">
        <f aca="false">(F86+H86)-(G86+I86)</f>
        <v>-9.4200416666667</v>
      </c>
      <c r="K86" s="28" t="e">
        <f aca="false">J86/G86*100</f>
        <v>#DIV/0!</v>
      </c>
      <c r="L86" s="19" t="n">
        <f aca="false">(($D86/L$6)*$F$5+$H86)-($D86*$G$5+$I86)</f>
        <v>-9.4200416666667</v>
      </c>
      <c r="M86" s="19" t="n">
        <f aca="false">(($D86/M$6)*$F$5+$H86)-($D86*$G$5+$I86)</f>
        <v>-9.4200416666667</v>
      </c>
      <c r="N86" s="19" t="n">
        <f aca="false">(($D86/N$6)*$F$5+$H86)-($D86*$G$5+$I86)</f>
        <v>-9.4200416666667</v>
      </c>
      <c r="O86" s="19"/>
      <c r="P86" s="19" t="n">
        <f aca="false">(($D86/P$6)*$F$5+$H86)-($D86*$G$5+$I86)</f>
        <v>-9.4200416666667</v>
      </c>
      <c r="Q86" s="19" t="n">
        <f aca="false">(($D86/Q$6)*$F$5+$H86)-($D86*$G$5+$I86)</f>
        <v>-9.4200416666667</v>
      </c>
      <c r="R86" s="19" t="n">
        <f aca="false">(($D86/R$6)*$F$5+$H86)-($D86*$G$5+$I86)</f>
        <v>-9.4200416666667</v>
      </c>
      <c r="S86" s="19" t="n">
        <f aca="false">(($D86/S$6)*$F$5+$H86)-($D86*$G$5+$I86)</f>
        <v>-9.4200416666667</v>
      </c>
    </row>
    <row r="87" customFormat="false" ht="15" hidden="false" customHeight="false" outlineLevel="0" collapsed="false">
      <c r="F87" s="26" t="n">
        <f aca="false">C87*F$5</f>
        <v>0</v>
      </c>
      <c r="G87" s="26" t="n">
        <f aca="false">D87*G$5</f>
        <v>0</v>
      </c>
      <c r="H87" s="16" t="n">
        <f aca="false">365/12*H$6</f>
        <v>19.262875</v>
      </c>
      <c r="I87" s="16" t="n">
        <f aca="false">365/12*I$6</f>
        <v>28.6829166666667</v>
      </c>
      <c r="J87" s="27" t="n">
        <f aca="false">(F87+H87)-(G87+I87)</f>
        <v>-9.4200416666667</v>
      </c>
      <c r="K87" s="28" t="e">
        <f aca="false">J87/G87*100</f>
        <v>#DIV/0!</v>
      </c>
      <c r="L87" s="19" t="n">
        <f aca="false">(($D87/L$6)*$F$5+$H87)-($D87*$G$5+$I87)</f>
        <v>-9.4200416666667</v>
      </c>
      <c r="M87" s="19" t="n">
        <f aca="false">(($D87/M$6)*$F$5+$H87)-($D87*$G$5+$I87)</f>
        <v>-9.4200416666667</v>
      </c>
      <c r="N87" s="19" t="n">
        <f aca="false">(($D87/N$6)*$F$5+$H87)-($D87*$G$5+$I87)</f>
        <v>-9.4200416666667</v>
      </c>
      <c r="O87" s="19"/>
      <c r="P87" s="19" t="n">
        <f aca="false">(($D87/P$6)*$F$5+$H87)-($D87*$G$5+$I87)</f>
        <v>-9.4200416666667</v>
      </c>
      <c r="Q87" s="19" t="n">
        <f aca="false">(($D87/Q$6)*$F$5+$H87)-($D87*$G$5+$I87)</f>
        <v>-9.4200416666667</v>
      </c>
      <c r="R87" s="19" t="n">
        <f aca="false">(($D87/R$6)*$F$5+$H87)-($D87*$G$5+$I87)</f>
        <v>-9.4200416666667</v>
      </c>
      <c r="S87" s="19" t="n">
        <f aca="false">(($D87/S$6)*$F$5+$H87)-($D87*$G$5+$I87)</f>
        <v>-9.4200416666667</v>
      </c>
    </row>
    <row r="88" customFormat="false" ht="15" hidden="false" customHeight="false" outlineLevel="0" collapsed="false">
      <c r="F88" s="26" t="n">
        <f aca="false">C88*F$5</f>
        <v>0</v>
      </c>
      <c r="G88" s="26" t="n">
        <f aca="false">D88*G$5</f>
        <v>0</v>
      </c>
      <c r="H88" s="16" t="n">
        <f aca="false">365/12*H$6</f>
        <v>19.262875</v>
      </c>
      <c r="I88" s="16" t="n">
        <f aca="false">365/12*I$6</f>
        <v>28.6829166666667</v>
      </c>
      <c r="J88" s="27" t="n">
        <f aca="false">(F88+H88)-(G88+I88)</f>
        <v>-9.4200416666667</v>
      </c>
      <c r="K88" s="28" t="e">
        <f aca="false">J88/G88*100</f>
        <v>#DIV/0!</v>
      </c>
      <c r="L88" s="19" t="n">
        <f aca="false">(($D88/L$6)*$F$5+$H88)-($D88*$G$5+$I88)</f>
        <v>-9.4200416666667</v>
      </c>
      <c r="M88" s="19" t="n">
        <f aca="false">(($D88/M$6)*$F$5+$H88)-($D88*$G$5+$I88)</f>
        <v>-9.4200416666667</v>
      </c>
      <c r="N88" s="19" t="n">
        <f aca="false">(($D88/N$6)*$F$5+$H88)-($D88*$G$5+$I88)</f>
        <v>-9.4200416666667</v>
      </c>
      <c r="O88" s="19"/>
      <c r="P88" s="19" t="n">
        <f aca="false">(($D88/P$6)*$F$5+$H88)-($D88*$G$5+$I88)</f>
        <v>-9.4200416666667</v>
      </c>
      <c r="Q88" s="19" t="n">
        <f aca="false">(($D88/Q$6)*$F$5+$H88)-($D88*$G$5+$I88)</f>
        <v>-9.4200416666667</v>
      </c>
      <c r="R88" s="19" t="n">
        <f aca="false">(($D88/R$6)*$F$5+$H88)-($D88*$G$5+$I88)</f>
        <v>-9.4200416666667</v>
      </c>
      <c r="S88" s="19" t="n">
        <f aca="false">(($D88/S$6)*$F$5+$H88)-($D88*$G$5+$I88)</f>
        <v>-9.4200416666667</v>
      </c>
    </row>
    <row r="89" customFormat="false" ht="15" hidden="false" customHeight="false" outlineLevel="0" collapsed="false">
      <c r="F89" s="26" t="n">
        <f aca="false">C89*F$5</f>
        <v>0</v>
      </c>
      <c r="G89" s="26" t="n">
        <f aca="false">D89*G$5</f>
        <v>0</v>
      </c>
      <c r="H89" s="16" t="n">
        <f aca="false">365/12*H$6</f>
        <v>19.262875</v>
      </c>
      <c r="I89" s="16" t="n">
        <f aca="false">365/12*I$6</f>
        <v>28.6829166666667</v>
      </c>
      <c r="J89" s="27" t="n">
        <f aca="false">(F89+H89)-(G89+I89)</f>
        <v>-9.4200416666667</v>
      </c>
      <c r="K89" s="28" t="e">
        <f aca="false">J89/G89*100</f>
        <v>#DIV/0!</v>
      </c>
      <c r="L89" s="19" t="n">
        <f aca="false">(($D89/L$6)*$F$5+$H89)-($D89*$G$5+$I89)</f>
        <v>-9.4200416666667</v>
      </c>
      <c r="M89" s="19" t="n">
        <f aca="false">(($D89/M$6)*$F$5+$H89)-($D89*$G$5+$I89)</f>
        <v>-9.4200416666667</v>
      </c>
      <c r="N89" s="19" t="n">
        <f aca="false">(($D89/N$6)*$F$5+$H89)-($D89*$G$5+$I89)</f>
        <v>-9.4200416666667</v>
      </c>
      <c r="O89" s="19"/>
      <c r="P89" s="19" t="n">
        <f aca="false">(($D89/P$6)*$F$5+$H89)-($D89*$G$5+$I89)</f>
        <v>-9.4200416666667</v>
      </c>
      <c r="Q89" s="19" t="n">
        <f aca="false">(($D89/Q$6)*$F$5+$H89)-($D89*$G$5+$I89)</f>
        <v>-9.4200416666667</v>
      </c>
      <c r="R89" s="19" t="n">
        <f aca="false">(($D89/R$6)*$F$5+$H89)-($D89*$G$5+$I89)</f>
        <v>-9.4200416666667</v>
      </c>
      <c r="S89" s="19" t="n">
        <f aca="false">(($D89/S$6)*$F$5+$H89)-($D89*$G$5+$I89)</f>
        <v>-9.4200416666667</v>
      </c>
    </row>
    <row r="90" customFormat="false" ht="15" hidden="false" customHeight="false" outlineLevel="0" collapsed="false">
      <c r="F90" s="26" t="n">
        <f aca="false">C90*F$5</f>
        <v>0</v>
      </c>
      <c r="G90" s="26" t="n">
        <f aca="false">D90*G$5</f>
        <v>0</v>
      </c>
      <c r="H90" s="16" t="n">
        <f aca="false">365/12*H$6</f>
        <v>19.262875</v>
      </c>
      <c r="I90" s="16" t="n">
        <f aca="false">365/12*I$6</f>
        <v>28.6829166666667</v>
      </c>
      <c r="J90" s="27" t="n">
        <f aca="false">(F90+H90)-(G90+I90)</f>
        <v>-9.4200416666667</v>
      </c>
      <c r="K90" s="28" t="e">
        <f aca="false">J90/G90*100</f>
        <v>#DIV/0!</v>
      </c>
      <c r="L90" s="19" t="n">
        <f aca="false">(($D90/L$6)*$F$5+$H90)-($D90*$G$5+$I90)</f>
        <v>-9.4200416666667</v>
      </c>
      <c r="M90" s="19" t="n">
        <f aca="false">(($D90/M$6)*$F$5+$H90)-($D90*$G$5+$I90)</f>
        <v>-9.4200416666667</v>
      </c>
      <c r="N90" s="19" t="n">
        <f aca="false">(($D90/N$6)*$F$5+$H90)-($D90*$G$5+$I90)</f>
        <v>-9.4200416666667</v>
      </c>
      <c r="O90" s="19"/>
      <c r="P90" s="19" t="n">
        <f aca="false">(($D90/P$6)*$F$5+$H90)-($D90*$G$5+$I90)</f>
        <v>-9.4200416666667</v>
      </c>
      <c r="Q90" s="19" t="n">
        <f aca="false">(($D90/Q$6)*$F$5+$H90)-($D90*$G$5+$I90)</f>
        <v>-9.4200416666667</v>
      </c>
      <c r="R90" s="19" t="n">
        <f aca="false">(($D90/R$6)*$F$5+$H90)-($D90*$G$5+$I90)</f>
        <v>-9.4200416666667</v>
      </c>
      <c r="S90" s="19" t="n">
        <f aca="false">(($D90/S$6)*$F$5+$H90)-($D90*$G$5+$I90)</f>
        <v>-9.4200416666667</v>
      </c>
    </row>
    <row r="91" customFormat="false" ht="15" hidden="false" customHeight="false" outlineLevel="0" collapsed="false">
      <c r="F91" s="26" t="n">
        <f aca="false">C91*F$5</f>
        <v>0</v>
      </c>
      <c r="G91" s="26" t="n">
        <f aca="false">D91*G$5</f>
        <v>0</v>
      </c>
      <c r="H91" s="16" t="n">
        <f aca="false">365/12*H$6</f>
        <v>19.262875</v>
      </c>
      <c r="I91" s="16" t="n">
        <f aca="false">365/12*I$6</f>
        <v>28.6829166666667</v>
      </c>
      <c r="J91" s="27" t="n">
        <f aca="false">(F91+H91)-(G91+I91)</f>
        <v>-9.4200416666667</v>
      </c>
      <c r="K91" s="28" t="e">
        <f aca="false">J91/G91*100</f>
        <v>#DIV/0!</v>
      </c>
      <c r="L91" s="19" t="n">
        <f aca="false">(($D91/L$6)*$F$5+$H91)-($D91*$G$5+$I91)</f>
        <v>-9.4200416666667</v>
      </c>
      <c r="M91" s="19" t="n">
        <f aca="false">(($D91/M$6)*$F$5+$H91)-($D91*$G$5+$I91)</f>
        <v>-9.4200416666667</v>
      </c>
      <c r="N91" s="19" t="n">
        <f aca="false">(($D91/N$6)*$F$5+$H91)-($D91*$G$5+$I91)</f>
        <v>-9.4200416666667</v>
      </c>
      <c r="O91" s="19"/>
      <c r="P91" s="19" t="n">
        <f aca="false">(($D91/P$6)*$F$5+$H91)-($D91*$G$5+$I91)</f>
        <v>-9.4200416666667</v>
      </c>
      <c r="Q91" s="19" t="n">
        <f aca="false">(($D91/Q$6)*$F$5+$H91)-($D91*$G$5+$I91)</f>
        <v>-9.4200416666667</v>
      </c>
      <c r="R91" s="19" t="n">
        <f aca="false">(($D91/R$6)*$F$5+$H91)-($D91*$G$5+$I91)</f>
        <v>-9.4200416666667</v>
      </c>
      <c r="S91" s="19" t="n">
        <f aca="false">(($D91/S$6)*$F$5+$H91)-($D91*$G$5+$I91)</f>
        <v>-9.4200416666667</v>
      </c>
    </row>
    <row r="92" customFormat="false" ht="15" hidden="false" customHeight="false" outlineLevel="0" collapsed="false">
      <c r="F92" s="26" t="n">
        <f aca="false">C92*F$5</f>
        <v>0</v>
      </c>
      <c r="G92" s="26" t="n">
        <f aca="false">D92*G$5</f>
        <v>0</v>
      </c>
      <c r="H92" s="16" t="n">
        <f aca="false">365/12*H$6</f>
        <v>19.262875</v>
      </c>
      <c r="I92" s="16" t="n">
        <f aca="false">365/12*I$6</f>
        <v>28.6829166666667</v>
      </c>
      <c r="J92" s="27" t="n">
        <f aca="false">(F92+H92)-(G92+I92)</f>
        <v>-9.4200416666667</v>
      </c>
      <c r="K92" s="28" t="e">
        <f aca="false">J92/G92*100</f>
        <v>#DIV/0!</v>
      </c>
      <c r="L92" s="19" t="n">
        <f aca="false">(($D92/L$6)*$F$5+$H92)-($D92*$G$5+$I92)</f>
        <v>-9.4200416666667</v>
      </c>
      <c r="M92" s="19" t="n">
        <f aca="false">(($D92/M$6)*$F$5+$H92)-($D92*$G$5+$I92)</f>
        <v>-9.4200416666667</v>
      </c>
      <c r="N92" s="19" t="n">
        <f aca="false">(($D92/N$6)*$F$5+$H92)-($D92*$G$5+$I92)</f>
        <v>-9.4200416666667</v>
      </c>
      <c r="O92" s="19"/>
      <c r="P92" s="19" t="n">
        <f aca="false">(($D92/P$6)*$F$5+$H92)-($D92*$G$5+$I92)</f>
        <v>-9.4200416666667</v>
      </c>
      <c r="Q92" s="19" t="n">
        <f aca="false">(($D92/Q$6)*$F$5+$H92)-($D92*$G$5+$I92)</f>
        <v>-9.4200416666667</v>
      </c>
      <c r="R92" s="19" t="n">
        <f aca="false">(($D92/R$6)*$F$5+$H92)-($D92*$G$5+$I92)</f>
        <v>-9.4200416666667</v>
      </c>
      <c r="S92" s="19" t="n">
        <f aca="false">(($D92/S$6)*$F$5+$H92)-($D92*$G$5+$I92)</f>
        <v>-9.4200416666667</v>
      </c>
    </row>
    <row r="93" customFormat="false" ht="15" hidden="false" customHeight="false" outlineLevel="0" collapsed="false">
      <c r="F93" s="26" t="n">
        <f aca="false">C93*F$5</f>
        <v>0</v>
      </c>
      <c r="G93" s="26" t="n">
        <f aca="false">D93*G$5</f>
        <v>0</v>
      </c>
      <c r="H93" s="16" t="n">
        <f aca="false">365/12*H$6</f>
        <v>19.262875</v>
      </c>
      <c r="I93" s="16" t="n">
        <f aca="false">365/12*I$6</f>
        <v>28.6829166666667</v>
      </c>
      <c r="J93" s="27" t="n">
        <f aca="false">(F93+H93)-(G93+I93)</f>
        <v>-9.4200416666667</v>
      </c>
      <c r="K93" s="28" t="e">
        <f aca="false">J93/G93*100</f>
        <v>#DIV/0!</v>
      </c>
      <c r="L93" s="19" t="n">
        <f aca="false">(($D93/L$6)*$F$5+$H93)-($D93*$G$5+$I93)</f>
        <v>-9.4200416666667</v>
      </c>
      <c r="M93" s="19" t="n">
        <f aca="false">(($D93/M$6)*$F$5+$H93)-($D93*$G$5+$I93)</f>
        <v>-9.4200416666667</v>
      </c>
      <c r="N93" s="19" t="n">
        <f aca="false">(($D93/N$6)*$F$5+$H93)-($D93*$G$5+$I93)</f>
        <v>-9.4200416666667</v>
      </c>
      <c r="O93" s="19"/>
      <c r="P93" s="19" t="n">
        <f aca="false">(($D93/P$6)*$F$5+$H93)-($D93*$G$5+$I93)</f>
        <v>-9.4200416666667</v>
      </c>
      <c r="Q93" s="19" t="n">
        <f aca="false">(($D93/Q$6)*$F$5+$H93)-($D93*$G$5+$I93)</f>
        <v>-9.4200416666667</v>
      </c>
      <c r="R93" s="19" t="n">
        <f aca="false">(($D93/R$6)*$F$5+$H93)-($D93*$G$5+$I93)</f>
        <v>-9.4200416666667</v>
      </c>
      <c r="S93" s="19" t="n">
        <f aca="false">(($D93/S$6)*$F$5+$H93)-($D93*$G$5+$I93)</f>
        <v>-9.4200416666667</v>
      </c>
    </row>
    <row r="94" customFormat="false" ht="15" hidden="false" customHeight="false" outlineLevel="0" collapsed="false">
      <c r="F94" s="26" t="n">
        <f aca="false">C94*F$5</f>
        <v>0</v>
      </c>
      <c r="G94" s="26" t="n">
        <f aca="false">D94*G$5</f>
        <v>0</v>
      </c>
      <c r="H94" s="16" t="n">
        <f aca="false">365/12*H$6</f>
        <v>19.262875</v>
      </c>
      <c r="I94" s="16" t="n">
        <f aca="false">365/12*I$6</f>
        <v>28.6829166666667</v>
      </c>
      <c r="J94" s="27" t="n">
        <f aca="false">(F94+H94)-(G94+I94)</f>
        <v>-9.4200416666667</v>
      </c>
      <c r="K94" s="28" t="e">
        <f aca="false">J94/G94*100</f>
        <v>#DIV/0!</v>
      </c>
      <c r="L94" s="19" t="n">
        <f aca="false">(($D94/L$6)*$F$5+$H94)-($D94*$G$5+$I94)</f>
        <v>-9.4200416666667</v>
      </c>
      <c r="M94" s="19" t="n">
        <f aca="false">(($D94/M$6)*$F$5+$H94)-($D94*$G$5+$I94)</f>
        <v>-9.4200416666667</v>
      </c>
      <c r="N94" s="19" t="n">
        <f aca="false">(($D94/N$6)*$F$5+$H94)-($D94*$G$5+$I94)</f>
        <v>-9.4200416666667</v>
      </c>
      <c r="O94" s="19"/>
      <c r="P94" s="19" t="n">
        <f aca="false">(($D94/P$6)*$F$5+$H94)-($D94*$G$5+$I94)</f>
        <v>-9.4200416666667</v>
      </c>
      <c r="Q94" s="19" t="n">
        <f aca="false">(($D94/Q$6)*$F$5+$H94)-($D94*$G$5+$I94)</f>
        <v>-9.4200416666667</v>
      </c>
      <c r="R94" s="19" t="n">
        <f aca="false">(($D94/R$6)*$F$5+$H94)-($D94*$G$5+$I94)</f>
        <v>-9.4200416666667</v>
      </c>
      <c r="S94" s="19" t="n">
        <f aca="false">(($D94/S$6)*$F$5+$H94)-($D94*$G$5+$I94)</f>
        <v>-9.4200416666667</v>
      </c>
    </row>
    <row r="95" customFormat="false" ht="15" hidden="false" customHeight="false" outlineLevel="0" collapsed="false">
      <c r="F95" s="26" t="n">
        <f aca="false">C95*F$5</f>
        <v>0</v>
      </c>
      <c r="G95" s="26" t="n">
        <f aca="false">D95*G$5</f>
        <v>0</v>
      </c>
      <c r="H95" s="16" t="n">
        <f aca="false">365/12*H$6</f>
        <v>19.262875</v>
      </c>
      <c r="I95" s="16" t="n">
        <f aca="false">365/12*I$6</f>
        <v>28.6829166666667</v>
      </c>
      <c r="J95" s="27" t="n">
        <f aca="false">(F95+H95)-(G95+I95)</f>
        <v>-9.4200416666667</v>
      </c>
      <c r="K95" s="28" t="e">
        <f aca="false">J95/G95*100</f>
        <v>#DIV/0!</v>
      </c>
      <c r="L95" s="19" t="n">
        <f aca="false">(($D95/L$6)*$F$5+$H95)-($D95*$G$5+$I95)</f>
        <v>-9.4200416666667</v>
      </c>
      <c r="M95" s="19" t="n">
        <f aca="false">(($D95/M$6)*$F$5+$H95)-($D95*$G$5+$I95)</f>
        <v>-9.4200416666667</v>
      </c>
      <c r="N95" s="19" t="n">
        <f aca="false">(($D95/N$6)*$F$5+$H95)-($D95*$G$5+$I95)</f>
        <v>-9.4200416666667</v>
      </c>
      <c r="O95" s="19"/>
      <c r="P95" s="19" t="n">
        <f aca="false">(($D95/P$6)*$F$5+$H95)-($D95*$G$5+$I95)</f>
        <v>-9.4200416666667</v>
      </c>
      <c r="Q95" s="19" t="n">
        <f aca="false">(($D95/Q$6)*$F$5+$H95)-($D95*$G$5+$I95)</f>
        <v>-9.4200416666667</v>
      </c>
      <c r="R95" s="19" t="n">
        <f aca="false">(($D95/R$6)*$F$5+$H95)-($D95*$G$5+$I95)</f>
        <v>-9.4200416666667</v>
      </c>
      <c r="S95" s="19" t="n">
        <f aca="false">(($D95/S$6)*$F$5+$H95)-($D95*$G$5+$I95)</f>
        <v>-9.4200416666667</v>
      </c>
    </row>
    <row r="96" customFormat="false" ht="15" hidden="false" customHeight="false" outlineLevel="0" collapsed="false">
      <c r="F96" s="26" t="n">
        <f aca="false">C96*F$5</f>
        <v>0</v>
      </c>
      <c r="G96" s="26" t="n">
        <f aca="false">D96*G$5</f>
        <v>0</v>
      </c>
      <c r="H96" s="16" t="n">
        <f aca="false">365/12*H$6</f>
        <v>19.262875</v>
      </c>
      <c r="I96" s="16" t="n">
        <f aca="false">365/12*I$6</f>
        <v>28.6829166666667</v>
      </c>
      <c r="J96" s="27" t="n">
        <f aca="false">(F96+H96)-(G96+I96)</f>
        <v>-9.4200416666667</v>
      </c>
      <c r="K96" s="28" t="e">
        <f aca="false">J96/G96*100</f>
        <v>#DIV/0!</v>
      </c>
      <c r="L96" s="19" t="n">
        <f aca="false">(($D96/L$6)*$F$5+$H96)-($D96*$G$5+$I96)</f>
        <v>-9.4200416666667</v>
      </c>
      <c r="M96" s="19" t="n">
        <f aca="false">(($D96/M$6)*$F$5+$H96)-($D96*$G$5+$I96)</f>
        <v>-9.4200416666667</v>
      </c>
      <c r="N96" s="19" t="n">
        <f aca="false">(($D96/N$6)*$F$5+$H96)-($D96*$G$5+$I96)</f>
        <v>-9.4200416666667</v>
      </c>
      <c r="O96" s="19"/>
      <c r="P96" s="19" t="n">
        <f aca="false">(($D96/P$6)*$F$5+$H96)-($D96*$G$5+$I96)</f>
        <v>-9.4200416666667</v>
      </c>
      <c r="Q96" s="19" t="n">
        <f aca="false">(($D96/Q$6)*$F$5+$H96)-($D96*$G$5+$I96)</f>
        <v>-9.4200416666667</v>
      </c>
      <c r="R96" s="19" t="n">
        <f aca="false">(($D96/R$6)*$F$5+$H96)-($D96*$G$5+$I96)</f>
        <v>-9.4200416666667</v>
      </c>
      <c r="S96" s="19" t="n">
        <f aca="false">(($D96/S$6)*$F$5+$H96)-($D96*$G$5+$I96)</f>
        <v>-9.4200416666667</v>
      </c>
    </row>
    <row r="97" customFormat="false" ht="15" hidden="false" customHeight="false" outlineLevel="0" collapsed="false">
      <c r="F97" s="26" t="n">
        <f aca="false">C97*F$5</f>
        <v>0</v>
      </c>
      <c r="G97" s="26" t="n">
        <f aca="false">D97*G$5</f>
        <v>0</v>
      </c>
      <c r="H97" s="16" t="n">
        <f aca="false">365/12*H$6</f>
        <v>19.262875</v>
      </c>
      <c r="I97" s="16" t="n">
        <f aca="false">365/12*I$6</f>
        <v>28.6829166666667</v>
      </c>
      <c r="J97" s="27" t="n">
        <f aca="false">(F97+H97)-(G97+I97)</f>
        <v>-9.4200416666667</v>
      </c>
    </row>
    <row r="98" customFormat="false" ht="15" hidden="false" customHeight="false" outlineLevel="0" collapsed="false">
      <c r="F98" s="26" t="n">
        <f aca="false">C98*F$5</f>
        <v>0</v>
      </c>
      <c r="G98" s="26" t="n">
        <f aca="false">D98*G$5</f>
        <v>0</v>
      </c>
      <c r="H98" s="16" t="n">
        <f aca="false">365/12*H$6</f>
        <v>19.262875</v>
      </c>
      <c r="I98" s="16" t="n">
        <f aca="false">365/12*I$6</f>
        <v>28.6829166666667</v>
      </c>
      <c r="J98" s="27" t="n">
        <f aca="false">(F98+H98)-(G98+I98)</f>
        <v>-9.4200416666667</v>
      </c>
    </row>
    <row r="99" customFormat="false" ht="15" hidden="false" customHeight="false" outlineLevel="0" collapsed="false">
      <c r="F99" s="26" t="n">
        <f aca="false">C99*F$5</f>
        <v>0</v>
      </c>
      <c r="G99" s="26" t="n">
        <f aca="false">D99*G$5</f>
        <v>0</v>
      </c>
      <c r="H99" s="16" t="n">
        <f aca="false">365/12*H$6</f>
        <v>19.262875</v>
      </c>
      <c r="I99" s="16" t="n">
        <f aca="false">365/12*I$6</f>
        <v>28.6829166666667</v>
      </c>
      <c r="J99" s="27" t="n">
        <f aca="false">(F99+H99)-(G99+I99)</f>
        <v>-9.4200416666667</v>
      </c>
    </row>
    <row r="100" customFormat="false" ht="15" hidden="false" customHeight="false" outlineLevel="0" collapsed="false">
      <c r="F100" s="26" t="n">
        <f aca="false">C100*F$5</f>
        <v>0</v>
      </c>
      <c r="G100" s="26" t="n">
        <f aca="false">D100*G$5</f>
        <v>0</v>
      </c>
      <c r="H100" s="16" t="n">
        <f aca="false">365/12*H$6</f>
        <v>19.262875</v>
      </c>
      <c r="I100" s="16" t="n">
        <f aca="false">365/12*I$6</f>
        <v>28.6829166666667</v>
      </c>
      <c r="J100" s="27" t="n">
        <f aca="false">(F100+H100)-(G100+I100)</f>
        <v>-9.4200416666667</v>
      </c>
    </row>
    <row r="101" customFormat="false" ht="15" hidden="false" customHeight="false" outlineLevel="0" collapsed="false">
      <c r="F101" s="26" t="n">
        <f aca="false">C101*F$5</f>
        <v>0</v>
      </c>
      <c r="G101" s="26" t="n">
        <f aca="false">D101*G$5</f>
        <v>0</v>
      </c>
      <c r="H101" s="16" t="n">
        <f aca="false">365/12*H$6</f>
        <v>19.262875</v>
      </c>
      <c r="I101" s="16" t="n">
        <f aca="false">365/12*I$6</f>
        <v>28.6829166666667</v>
      </c>
      <c r="J101" s="27" t="n">
        <f aca="false">(F101+H101)-(G101+I101)</f>
        <v>-9.4200416666667</v>
      </c>
    </row>
    <row r="102" customFormat="false" ht="15" hidden="false" customHeight="false" outlineLevel="0" collapsed="false">
      <c r="F102" s="26" t="n">
        <f aca="false">C102*F$5</f>
        <v>0</v>
      </c>
      <c r="G102" s="26" t="n">
        <f aca="false">D102*G$5</f>
        <v>0</v>
      </c>
      <c r="H102" s="16" t="n">
        <f aca="false">365/12*H$6</f>
        <v>19.262875</v>
      </c>
      <c r="I102" s="16" t="n">
        <f aca="false">365/12*I$6</f>
        <v>28.6829166666667</v>
      </c>
      <c r="J102" s="27" t="n">
        <f aca="false">(F102+H102)-(G102+I102)</f>
        <v>-9.4200416666667</v>
      </c>
    </row>
    <row r="103" customFormat="false" ht="15" hidden="false" customHeight="false" outlineLevel="0" collapsed="false">
      <c r="F103" s="26" t="n">
        <f aca="false">C103*F$5</f>
        <v>0</v>
      </c>
      <c r="G103" s="26" t="n">
        <f aca="false">D103*G$5</f>
        <v>0</v>
      </c>
      <c r="H103" s="16" t="n">
        <f aca="false">365/12*H$6</f>
        <v>19.262875</v>
      </c>
      <c r="I103" s="16" t="n">
        <f aca="false">365/12*I$6</f>
        <v>28.6829166666667</v>
      </c>
      <c r="J103" s="27" t="n">
        <f aca="false">(F103+H103)-(G103+I103)</f>
        <v>-9.4200416666667</v>
      </c>
    </row>
    <row r="104" customFormat="false" ht="15" hidden="false" customHeight="false" outlineLevel="0" collapsed="false">
      <c r="F104" s="26" t="n">
        <f aca="false">C104*F$5</f>
        <v>0</v>
      </c>
      <c r="G104" s="26" t="n">
        <f aca="false">D104*G$5</f>
        <v>0</v>
      </c>
      <c r="H104" s="16" t="n">
        <f aca="false">365/12*H$6</f>
        <v>19.262875</v>
      </c>
      <c r="I104" s="16" t="n">
        <f aca="false">365/12*I$6</f>
        <v>28.6829166666667</v>
      </c>
      <c r="J104" s="27" t="n">
        <f aca="false">(F104+H104)-(G104+I104)</f>
        <v>-9.4200416666667</v>
      </c>
    </row>
    <row r="105" customFormat="false" ht="15" hidden="false" customHeight="false" outlineLevel="0" collapsed="false">
      <c r="F105" s="26" t="n">
        <f aca="false">C105*F$5</f>
        <v>0</v>
      </c>
      <c r="G105" s="26" t="n">
        <f aca="false">D105*G$5</f>
        <v>0</v>
      </c>
      <c r="H105" s="16" t="n">
        <f aca="false">365/12*H$6</f>
        <v>19.262875</v>
      </c>
      <c r="I105" s="16" t="n">
        <f aca="false">365/12*I$6</f>
        <v>28.6829166666667</v>
      </c>
      <c r="J105" s="27" t="n">
        <f aca="false">(F105+H105)-(G105+I105)</f>
        <v>-9.4200416666667</v>
      </c>
    </row>
    <row r="106" customFormat="false" ht="15" hidden="false" customHeight="false" outlineLevel="0" collapsed="false">
      <c r="F106" s="26" t="n">
        <f aca="false">C106*F$5</f>
        <v>0</v>
      </c>
      <c r="G106" s="26" t="n">
        <f aca="false">D106*G$5</f>
        <v>0</v>
      </c>
      <c r="H106" s="16" t="n">
        <f aca="false">365/12*H$6</f>
        <v>19.262875</v>
      </c>
      <c r="I106" s="16" t="n">
        <f aca="false">365/12*I$6</f>
        <v>28.6829166666667</v>
      </c>
      <c r="J106" s="27" t="n">
        <f aca="false">(F106+H106)-(G106+I106)</f>
        <v>-9.4200416666667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90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F3" activeCellId="0" sqref="F3"/>
    </sheetView>
  </sheetViews>
  <sheetFormatPr defaultColWidth="11.5703125" defaultRowHeight="15" zeroHeight="false" outlineLevelRow="0" outlineLevelCol="0"/>
  <cols>
    <col collapsed="false" customWidth="true" hidden="false" outlineLevel="0" max="1" min="1" style="1" width="8.57"/>
    <col collapsed="false" customWidth="true" hidden="false" outlineLevel="0" max="2" min="2" style="1" width="10.14"/>
    <col collapsed="false" customWidth="true" hidden="false" outlineLevel="0" max="4" min="3" style="1" width="13.29"/>
    <col collapsed="false" customWidth="true" hidden="false" outlineLevel="0" max="5" min="5" style="2" width="10.57"/>
    <col collapsed="false" customWidth="true" hidden="false" outlineLevel="0" max="6" min="6" style="1" width="17.57"/>
    <col collapsed="false" customWidth="true" hidden="false" outlineLevel="0" max="7" min="7" style="1" width="18.57"/>
    <col collapsed="false" customWidth="true" hidden="false" outlineLevel="0" max="9" min="8" style="1" width="11.71"/>
    <col collapsed="false" customWidth="true" hidden="false" outlineLevel="0" max="29" min="10" style="1" width="8.57"/>
  </cols>
  <sheetData>
    <row r="1" customFormat="false" ht="15" hidden="false" customHeight="false" outlineLevel="0" collapsed="false">
      <c r="D1" s="5" t="s">
        <v>5</v>
      </c>
      <c r="E1" s="6" t="n">
        <v>75</v>
      </c>
      <c r="F1" s="8" t="s">
        <v>34</v>
      </c>
      <c r="G1" s="8"/>
      <c r="H1" s="8"/>
      <c r="I1" s="8" t="s">
        <v>35</v>
      </c>
      <c r="J1" s="31" t="s">
        <v>36</v>
      </c>
      <c r="K1" s="8" t="s">
        <v>37</v>
      </c>
      <c r="L1" s="8" t="s">
        <v>38</v>
      </c>
      <c r="O1" s="8"/>
      <c r="P1" s="8"/>
      <c r="Q1" s="8"/>
      <c r="R1" s="8"/>
    </row>
    <row r="2" customFormat="false" ht="15" hidden="false" customHeight="false" outlineLevel="0" collapsed="false">
      <c r="F2" s="4" t="s">
        <v>39</v>
      </c>
      <c r="G2" s="4" t="s">
        <v>40</v>
      </c>
      <c r="H2" s="8"/>
      <c r="I2" s="8"/>
      <c r="J2" s="9"/>
      <c r="L2" s="8"/>
      <c r="O2" s="8"/>
      <c r="P2" s="8"/>
      <c r="Q2" s="8"/>
      <c r="R2" s="8"/>
    </row>
    <row r="3" customFormat="false" ht="15" hidden="false" customHeight="false" outlineLevel="0" collapsed="false">
      <c r="C3" s="1" t="s">
        <v>6</v>
      </c>
      <c r="F3" s="4" t="n">
        <v>0.309</v>
      </c>
      <c r="G3" s="4" t="n">
        <v>0.185</v>
      </c>
      <c r="H3" s="8" t="s">
        <v>7</v>
      </c>
      <c r="I3" s="8" t="s">
        <v>8</v>
      </c>
      <c r="J3" s="9" t="s">
        <v>9</v>
      </c>
      <c r="L3" s="8" t="s">
        <v>10</v>
      </c>
      <c r="O3" s="8"/>
      <c r="P3" s="8"/>
      <c r="Q3" s="8"/>
      <c r="R3" s="8"/>
    </row>
    <row r="4" customFormat="false" ht="17.35" hidden="false" customHeight="false" outlineLevel="0" collapsed="false">
      <c r="B4" s="1" t="s">
        <v>11</v>
      </c>
      <c r="C4" s="1" t="s">
        <v>12</v>
      </c>
      <c r="D4" s="10" t="s">
        <v>13</v>
      </c>
      <c r="E4" s="11" t="s">
        <v>14</v>
      </c>
      <c r="F4" s="10" t="s">
        <v>15</v>
      </c>
      <c r="G4" s="10" t="s">
        <v>16</v>
      </c>
      <c r="H4" s="10" t="n">
        <v>0</v>
      </c>
      <c r="I4" s="10" t="n">
        <v>0</v>
      </c>
      <c r="K4" s="10" t="s">
        <v>17</v>
      </c>
      <c r="L4" s="13" t="n">
        <v>2</v>
      </c>
      <c r="M4" s="13" t="n">
        <v>2.5</v>
      </c>
      <c r="N4" s="14" t="n">
        <v>3</v>
      </c>
      <c r="O4" s="14" t="n">
        <v>3.5</v>
      </c>
      <c r="P4" s="14" t="n">
        <v>4</v>
      </c>
      <c r="Q4" s="14" t="n">
        <v>4.5</v>
      </c>
      <c r="R4" s="14" t="n">
        <v>5</v>
      </c>
    </row>
    <row r="5" customFormat="false" ht="15" hidden="false" customHeight="false" outlineLevel="0" collapsed="false">
      <c r="D5" s="10" t="s">
        <v>41</v>
      </c>
      <c r="E5" s="11" t="s">
        <v>42</v>
      </c>
      <c r="F5" s="10"/>
      <c r="G5" s="10"/>
      <c r="H5" s="10"/>
      <c r="I5" s="10"/>
      <c r="K5" s="10"/>
      <c r="L5" s="10"/>
      <c r="M5" s="10"/>
      <c r="N5" s="15"/>
      <c r="O5" s="15"/>
      <c r="P5" s="15"/>
      <c r="Q5" s="15"/>
      <c r="R5" s="15"/>
    </row>
    <row r="6" customFormat="false" ht="15" hidden="false" customHeight="false" outlineLevel="0" collapsed="false">
      <c r="D6" s="10" t="n">
        <v>4000</v>
      </c>
      <c r="E6" s="16" t="n">
        <f aca="false">(D6/$E$1)*100</f>
        <v>5333.33333333333</v>
      </c>
      <c r="F6" s="16"/>
      <c r="G6" s="16"/>
      <c r="H6" s="16" t="n">
        <f aca="false">365*H$4</f>
        <v>0</v>
      </c>
      <c r="I6" s="16" t="n">
        <f aca="false">365*I$4</f>
        <v>0</v>
      </c>
      <c r="J6" s="17"/>
      <c r="K6" s="18"/>
      <c r="L6" s="19" t="n">
        <f aca="false">(($D6/L$4)*$F$3+$H6)-($E6*$G$3+$I6)</f>
        <v>-368.666666666667</v>
      </c>
      <c r="M6" s="19" t="n">
        <f aca="false">(($D6/M$4)*$F$3+$H6)-($E6*$G$3+$I6)</f>
        <v>-492.266666666667</v>
      </c>
      <c r="N6" s="19" t="n">
        <f aca="false">(($D6/N$4)*$F$3+$H6)-($E6*$G$3+$I6)</f>
        <v>-574.666666666667</v>
      </c>
      <c r="O6" s="19" t="n">
        <f aca="false">(($D6/O$4)*$F$3+$H6)-($E6*$G$3+$I6)</f>
        <v>-633.52380952381</v>
      </c>
      <c r="P6" s="19" t="n">
        <f aca="false">(($D6/P$4)*$F$3+$H6)-($E6*$G$3+$I6)</f>
        <v>-677.666666666667</v>
      </c>
      <c r="Q6" s="19" t="n">
        <f aca="false">(($D6/Q$4)*$F$3+$H6)-($E6*$G$3+$I6)</f>
        <v>-712</v>
      </c>
      <c r="R6" s="19" t="n">
        <f aca="false">(($D6/R$4)*$F$3+$H6)-($E6*$G$3+$I6)</f>
        <v>-739.466666666667</v>
      </c>
    </row>
    <row r="7" customFormat="false" ht="15" hidden="false" customHeight="false" outlineLevel="0" collapsed="false">
      <c r="D7" s="10" t="n">
        <v>5000</v>
      </c>
      <c r="E7" s="16" t="n">
        <f aca="false">(D7/$E$1)*100</f>
        <v>6666.66666666667</v>
      </c>
      <c r="F7" s="16"/>
      <c r="G7" s="16"/>
      <c r="H7" s="16" t="n">
        <f aca="false">365*H$4</f>
        <v>0</v>
      </c>
      <c r="I7" s="16" t="n">
        <f aca="false">365*I$4</f>
        <v>0</v>
      </c>
      <c r="J7" s="17"/>
      <c r="K7" s="18"/>
      <c r="L7" s="19" t="n">
        <f aca="false">(($D7/L$4)*$F$3+$H7)-($E7*$G$3+$I7)</f>
        <v>-460.833333333334</v>
      </c>
      <c r="M7" s="19" t="n">
        <f aca="false">(($D7/M$4)*$F$3+$H7)-($E7*$G$3+$I7)</f>
        <v>-615.333333333334</v>
      </c>
      <c r="N7" s="19" t="n">
        <f aca="false">(($D7/N$4)*$F$3+$H7)-($E7*$G$3+$I7)</f>
        <v>-718.333333333334</v>
      </c>
      <c r="O7" s="19" t="n">
        <f aca="false">(($D7/O$4)*$F$3+$H7)-($E7*$G$3+$I7)</f>
        <v>-791.904761904762</v>
      </c>
      <c r="P7" s="19" t="n">
        <f aca="false">(($D7/P$4)*$F$3+$H7)-($E7*$G$3+$I7)</f>
        <v>-847.083333333334</v>
      </c>
      <c r="Q7" s="19" t="n">
        <f aca="false">(($D7/Q$4)*$F$3+$H7)-($E7*$G$3+$I7)</f>
        <v>-890</v>
      </c>
      <c r="R7" s="19" t="n">
        <f aca="false">(($D7/R$4)*$F$3+$H7)-($E7*$G$3+$I7)</f>
        <v>-924.333333333334</v>
      </c>
    </row>
    <row r="8" customFormat="false" ht="15" hidden="false" customHeight="false" outlineLevel="0" collapsed="false">
      <c r="D8" s="32" t="n">
        <v>6000</v>
      </c>
      <c r="E8" s="33" t="n">
        <f aca="false">(D8/$E$1)*100</f>
        <v>8000</v>
      </c>
      <c r="F8" s="33"/>
      <c r="G8" s="33"/>
      <c r="H8" s="33" t="n">
        <f aca="false">365*H$4</f>
        <v>0</v>
      </c>
      <c r="I8" s="33" t="n">
        <f aca="false">365*I$4</f>
        <v>0</v>
      </c>
      <c r="J8" s="34"/>
      <c r="K8" s="35"/>
      <c r="L8" s="36" t="n">
        <f aca="false">(($D8/L$4)*$F$3+$H8)-($E8*$G$3+$I8)</f>
        <v>-553</v>
      </c>
      <c r="M8" s="36" t="n">
        <f aca="false">(($D8/M$4)*$F$3+$H8)-($E8*$G$3+$I8)</f>
        <v>-738.4</v>
      </c>
      <c r="N8" s="36" t="n">
        <f aca="false">(($D8/N$4)*$F$3+$H8)-($E8*$G$3+$I8)</f>
        <v>-862</v>
      </c>
      <c r="O8" s="36" t="n">
        <f aca="false">(($D8/O$4)*$F$3+$H8)-($E8*$G$3+$I8)</f>
        <v>-950.285714285714</v>
      </c>
      <c r="P8" s="36" t="n">
        <f aca="false">(($D8/P$4)*$F$3+$H8)-($E8*$G$3+$I8)</f>
        <v>-1016.5</v>
      </c>
      <c r="Q8" s="36" t="n">
        <f aca="false">(($D8/Q$4)*$F$3+$H8)-($E8*$G$3+$I8)</f>
        <v>-1068</v>
      </c>
      <c r="R8" s="36" t="n">
        <f aca="false">(($D8/R$4)*$F$3+$H8)-($E8*$G$3+$I8)</f>
        <v>-1109.2</v>
      </c>
    </row>
    <row r="9" customFormat="false" ht="15" hidden="false" customHeight="false" outlineLevel="0" collapsed="false">
      <c r="D9" s="10" t="n">
        <v>7000</v>
      </c>
      <c r="E9" s="16" t="n">
        <f aca="false">(D9/$E$1)*100</f>
        <v>9333.33333333333</v>
      </c>
      <c r="F9" s="16"/>
      <c r="G9" s="16"/>
      <c r="H9" s="16" t="n">
        <f aca="false">365*H$4</f>
        <v>0</v>
      </c>
      <c r="I9" s="16" t="n">
        <f aca="false">365*I$4</f>
        <v>0</v>
      </c>
      <c r="J9" s="17"/>
      <c r="K9" s="18"/>
      <c r="L9" s="19" t="n">
        <f aca="false">(($D9/L$4)*$F$3+$H9)-($E9*$G$3+$I9)</f>
        <v>-645.166666666667</v>
      </c>
      <c r="M9" s="19" t="n">
        <f aca="false">(($D9/M$4)*$F$3+$H9)-($E9*$G$3+$I9)</f>
        <v>-861.466666666667</v>
      </c>
      <c r="N9" s="19" t="n">
        <f aca="false">(($D9/N$4)*$F$3+$H9)-($E9*$G$3+$I9)</f>
        <v>-1005.66666666667</v>
      </c>
      <c r="O9" s="19" t="n">
        <f aca="false">(($D9/O$4)*$F$3+$H9)-($E9*$G$3+$I9)</f>
        <v>-1108.66666666667</v>
      </c>
      <c r="P9" s="19" t="n">
        <f aca="false">(($D9/P$4)*$F$3+$H9)-($E9*$G$3+$I9)</f>
        <v>-1185.91666666667</v>
      </c>
      <c r="Q9" s="19" t="n">
        <f aca="false">(($D9/Q$4)*$F$3+$H9)-($E9*$G$3+$I9)</f>
        <v>-1246</v>
      </c>
      <c r="R9" s="19" t="n">
        <f aca="false">(($D9/R$4)*$F$3+$H9)-($E9*$G$3+$I9)</f>
        <v>-1294.06666666667</v>
      </c>
    </row>
    <row r="10" customFormat="false" ht="15" hidden="false" customHeight="false" outlineLevel="0" collapsed="false">
      <c r="D10" s="10" t="n">
        <v>8000</v>
      </c>
      <c r="E10" s="16" t="n">
        <f aca="false">(D10/$E$1)*100</f>
        <v>10666.6666666667</v>
      </c>
      <c r="F10" s="16"/>
      <c r="G10" s="16"/>
      <c r="H10" s="16" t="n">
        <f aca="false">365*H$4</f>
        <v>0</v>
      </c>
      <c r="I10" s="16" t="n">
        <f aca="false">365*I$4</f>
        <v>0</v>
      </c>
      <c r="J10" s="17"/>
      <c r="K10" s="18"/>
      <c r="L10" s="19" t="n">
        <f aca="false">(($D10/L$4)*$F$3+$H10)-($E10*$G$3+$I10)</f>
        <v>-737.333333333334</v>
      </c>
      <c r="M10" s="19" t="n">
        <f aca="false">(($D10/M$4)*$F$3+$H10)-($E10*$G$3+$I10)</f>
        <v>-984.533333333334</v>
      </c>
      <c r="N10" s="19" t="n">
        <f aca="false">(($D10/N$4)*$F$3+$H10)-($E10*$G$3+$I10)</f>
        <v>-1149.33333333333</v>
      </c>
      <c r="O10" s="19" t="n">
        <f aca="false">(($D10/O$4)*$F$3+$H10)-($E10*$G$3+$I10)</f>
        <v>-1267.04761904762</v>
      </c>
      <c r="P10" s="19" t="n">
        <f aca="false">(($D10/P$4)*$F$3+$H10)-($E10*$G$3+$I10)</f>
        <v>-1355.33333333333</v>
      </c>
      <c r="Q10" s="19" t="n">
        <f aca="false">(($D10/Q$4)*$F$3+$H10)-($E10*$G$3+$I10)</f>
        <v>-1424</v>
      </c>
      <c r="R10" s="19" t="n">
        <f aca="false">(($D10/R$4)*$F$3+$H10)-($E10*$G$3+$I10)</f>
        <v>-1478.93333333333</v>
      </c>
    </row>
    <row r="11" customFormat="false" ht="15" hidden="false" customHeight="false" outlineLevel="0" collapsed="false">
      <c r="D11" s="10" t="n">
        <v>9000</v>
      </c>
      <c r="E11" s="16" t="n">
        <f aca="false">(D11/$E$1)*100</f>
        <v>12000</v>
      </c>
      <c r="F11" s="16"/>
      <c r="G11" s="16"/>
      <c r="H11" s="16" t="n">
        <f aca="false">365*H$4</f>
        <v>0</v>
      </c>
      <c r="I11" s="16" t="n">
        <f aca="false">365*I$4</f>
        <v>0</v>
      </c>
      <c r="J11" s="17"/>
      <c r="K11" s="18"/>
      <c r="L11" s="19" t="n">
        <f aca="false">(($D11/L$4)*$F$3+$H11)-($E11*$G$3+$I11)</f>
        <v>-829.5</v>
      </c>
      <c r="M11" s="19" t="n">
        <f aca="false">(($D11/M$4)*$F$3+$H11)-($E11*$G$3+$I11)</f>
        <v>-1107.6</v>
      </c>
      <c r="N11" s="19" t="n">
        <f aca="false">(($D11/N$4)*$F$3+$H11)-($E11*$G$3+$I11)</f>
        <v>-1293</v>
      </c>
      <c r="O11" s="19" t="n">
        <f aca="false">(($D11/O$4)*$F$3+$H11)-($E11*$G$3+$I11)</f>
        <v>-1425.42857142857</v>
      </c>
      <c r="P11" s="19" t="n">
        <f aca="false">(($D11/P$4)*$F$3+$H11)-($E11*$G$3+$I11)</f>
        <v>-1524.75</v>
      </c>
      <c r="Q11" s="19" t="n">
        <f aca="false">(($D11/Q$4)*$F$3+$H11)-($E11*$G$3+$I11)</f>
        <v>-1602</v>
      </c>
      <c r="R11" s="19" t="n">
        <f aca="false">(($D11/R$4)*$F$3+$H11)-($E11*$G$3+$I11)</f>
        <v>-1663.8</v>
      </c>
    </row>
    <row r="12" customFormat="false" ht="15" hidden="false" customHeight="false" outlineLevel="0" collapsed="false">
      <c r="D12" s="10" t="n">
        <v>10000</v>
      </c>
      <c r="E12" s="16" t="n">
        <f aca="false">(D12/$E$1)*100</f>
        <v>13333.3333333333</v>
      </c>
      <c r="F12" s="16"/>
      <c r="G12" s="16"/>
      <c r="H12" s="16" t="n">
        <f aca="false">365*H$4</f>
        <v>0</v>
      </c>
      <c r="I12" s="16" t="n">
        <f aca="false">365*I$4</f>
        <v>0</v>
      </c>
      <c r="J12" s="17"/>
      <c r="K12" s="18"/>
      <c r="L12" s="19" t="n">
        <f aca="false">(($D12/L$4)*$F$3+$H12)-($E12*$G$3+$I12)</f>
        <v>-921.666666666667</v>
      </c>
      <c r="M12" s="19" t="n">
        <f aca="false">(($D12/M$4)*$F$3+$H12)-($E12*$G$3+$I12)</f>
        <v>-1230.66666666667</v>
      </c>
      <c r="N12" s="19" t="n">
        <f aca="false">(($D12/N$4)*$F$3+$H12)-($E12*$G$3+$I12)</f>
        <v>-1436.66666666667</v>
      </c>
      <c r="O12" s="19" t="n">
        <f aca="false">(($D12/O$4)*$F$3+$H12)-($E12*$G$3+$I12)</f>
        <v>-1583.80952380952</v>
      </c>
      <c r="P12" s="19" t="n">
        <f aca="false">(($D12/P$4)*$F$3+$H12)-($E12*$G$3+$I12)</f>
        <v>-1694.16666666667</v>
      </c>
      <c r="Q12" s="19" t="n">
        <f aca="false">(($D12/Q$4)*$F$3+$H12)-($E12*$G$3+$I12)</f>
        <v>-1780</v>
      </c>
      <c r="R12" s="19" t="n">
        <f aca="false">(($D12/R$4)*$F$3+$H12)-($E12*$G$3+$I12)</f>
        <v>-1848.66666666667</v>
      </c>
    </row>
    <row r="13" customFormat="false" ht="15" hidden="false" customHeight="false" outlineLevel="0" collapsed="false">
      <c r="D13" s="10" t="n">
        <v>11000</v>
      </c>
      <c r="E13" s="16" t="n">
        <f aca="false">(D13/$E$1)*100</f>
        <v>14666.6666666667</v>
      </c>
      <c r="F13" s="16"/>
      <c r="G13" s="16"/>
      <c r="H13" s="16" t="n">
        <f aca="false">365*H$4</f>
        <v>0</v>
      </c>
      <c r="I13" s="16" t="n">
        <f aca="false">365*I$4</f>
        <v>0</v>
      </c>
      <c r="J13" s="17"/>
      <c r="K13" s="18"/>
      <c r="L13" s="19" t="n">
        <f aca="false">(($D13/L$4)*$F$3+$H13)-($E13*$G$3+$I13)</f>
        <v>-1013.83333333333</v>
      </c>
      <c r="M13" s="19" t="n">
        <f aca="false">(($D13/M$4)*$F$3+$H13)-($E13*$G$3+$I13)</f>
        <v>-1353.73333333333</v>
      </c>
      <c r="N13" s="19" t="n">
        <f aca="false">(($D13/N$4)*$F$3+$H13)-($E13*$G$3+$I13)</f>
        <v>-1580.33333333333</v>
      </c>
      <c r="O13" s="19" t="n">
        <f aca="false">(($D13/O$4)*$F$3+$H13)-($E13*$G$3+$I13)</f>
        <v>-1742.19047619048</v>
      </c>
      <c r="P13" s="19" t="n">
        <f aca="false">(($D13/P$4)*$F$3+$H13)-($E13*$G$3+$I13)</f>
        <v>-1863.58333333333</v>
      </c>
      <c r="Q13" s="19" t="n">
        <f aca="false">(($D13/Q$4)*$F$3+$H13)-($E13*$G$3+$I13)</f>
        <v>-1958</v>
      </c>
      <c r="R13" s="19" t="n">
        <f aca="false">(($D13/R$4)*$F$3+$H13)-($E13*$G$3+$I13)</f>
        <v>-2033.53333333333</v>
      </c>
    </row>
    <row r="14" customFormat="false" ht="15" hidden="false" customHeight="false" outlineLevel="0" collapsed="false">
      <c r="D14" s="10"/>
      <c r="E14" s="18"/>
      <c r="F14" s="16"/>
      <c r="G14" s="16"/>
      <c r="H14" s="16"/>
      <c r="I14" s="16"/>
      <c r="J14" s="17"/>
      <c r="K14" s="18"/>
      <c r="L14" s="19"/>
      <c r="M14" s="19"/>
      <c r="N14" s="19"/>
      <c r="O14" s="19"/>
      <c r="P14" s="19"/>
      <c r="Q14" s="19"/>
      <c r="R14" s="19"/>
    </row>
    <row r="15" customFormat="false" ht="15" hidden="false" customHeight="false" outlineLevel="0" collapsed="false">
      <c r="D15" s="10"/>
      <c r="E15" s="18"/>
      <c r="F15" s="16"/>
      <c r="G15" s="16"/>
      <c r="H15" s="16"/>
      <c r="I15" s="16"/>
      <c r="J15" s="17"/>
      <c r="K15" s="18"/>
      <c r="L15" s="19"/>
      <c r="M15" s="19"/>
      <c r="N15" s="19"/>
      <c r="O15" s="19"/>
      <c r="P15" s="19"/>
      <c r="Q15" s="19"/>
      <c r="R15" s="19"/>
    </row>
    <row r="16" customFormat="false" ht="15" hidden="false" customHeight="false" outlineLevel="0" collapsed="false">
      <c r="D16" s="10" t="n">
        <v>4000</v>
      </c>
      <c r="E16" s="18"/>
      <c r="F16" s="16"/>
      <c r="G16" s="16"/>
      <c r="H16" s="16"/>
      <c r="I16" s="16"/>
      <c r="J16" s="17"/>
      <c r="K16" s="18"/>
      <c r="L16" s="19"/>
      <c r="M16" s="19"/>
      <c r="N16" s="19"/>
      <c r="O16" s="19"/>
      <c r="P16" s="19"/>
      <c r="Q16" s="19"/>
      <c r="R16" s="19"/>
    </row>
    <row r="17" customFormat="false" ht="15" hidden="false" customHeight="false" outlineLevel="0" collapsed="false">
      <c r="D17" s="10" t="n">
        <v>5000</v>
      </c>
      <c r="E17" s="18"/>
      <c r="F17" s="16"/>
      <c r="G17" s="16"/>
      <c r="H17" s="16"/>
      <c r="I17" s="16"/>
      <c r="J17" s="17"/>
      <c r="K17" s="18"/>
      <c r="L17" s="19"/>
      <c r="M17" s="19"/>
      <c r="N17" s="19"/>
      <c r="O17" s="19"/>
      <c r="P17" s="19"/>
      <c r="Q17" s="19"/>
      <c r="R17" s="19"/>
    </row>
    <row r="18" customFormat="false" ht="15" hidden="false" customHeight="false" outlineLevel="0" collapsed="false">
      <c r="D18" s="10" t="n">
        <v>6000</v>
      </c>
      <c r="E18" s="18"/>
      <c r="F18" s="16"/>
      <c r="G18" s="16"/>
      <c r="H18" s="16"/>
      <c r="I18" s="16"/>
      <c r="J18" s="17"/>
      <c r="K18" s="18"/>
      <c r="L18" s="19"/>
      <c r="M18" s="19"/>
      <c r="N18" s="19"/>
      <c r="O18" s="19"/>
      <c r="P18" s="19"/>
      <c r="Q18" s="19"/>
      <c r="R18" s="19"/>
    </row>
    <row r="19" customFormat="false" ht="13.8" hidden="false" customHeight="false" outlineLevel="0" collapsed="false">
      <c r="D19" s="10" t="n">
        <v>7000</v>
      </c>
      <c r="E19" s="18"/>
      <c r="F19" s="16"/>
      <c r="G19" s="16"/>
      <c r="H19" s="16"/>
      <c r="I19" s="16"/>
      <c r="J19" s="16"/>
      <c r="K19" s="18"/>
      <c r="L19" s="19"/>
      <c r="M19" s="19"/>
      <c r="N19" s="19"/>
      <c r="O19" s="19"/>
      <c r="P19" s="19"/>
      <c r="Q19" s="19"/>
      <c r="R19" s="19"/>
    </row>
    <row r="20" customFormat="false" ht="13.8" hidden="false" customHeight="false" outlineLevel="0" collapsed="false">
      <c r="D20" s="10" t="n">
        <v>8000</v>
      </c>
      <c r="E20" s="18"/>
      <c r="F20" s="16"/>
      <c r="G20" s="16"/>
      <c r="H20" s="16"/>
      <c r="I20" s="16"/>
      <c r="J20" s="16"/>
      <c r="K20" s="18"/>
      <c r="L20" s="19"/>
      <c r="M20" s="19"/>
      <c r="N20" s="19"/>
      <c r="O20" s="19"/>
      <c r="P20" s="19"/>
      <c r="Q20" s="19"/>
      <c r="R20" s="19"/>
    </row>
    <row r="21" customFormat="false" ht="13.8" hidden="false" customHeight="false" outlineLevel="0" collapsed="false">
      <c r="D21" s="10" t="n">
        <v>9000</v>
      </c>
      <c r="E21" s="18"/>
      <c r="F21" s="16"/>
      <c r="G21" s="16"/>
      <c r="H21" s="16"/>
      <c r="I21" s="16"/>
      <c r="J21" s="16"/>
      <c r="K21" s="18"/>
      <c r="L21" s="19"/>
      <c r="M21" s="19"/>
      <c r="N21" s="19"/>
      <c r="O21" s="19"/>
      <c r="P21" s="19"/>
      <c r="Q21" s="19"/>
      <c r="R21" s="19"/>
    </row>
    <row r="22" customFormat="false" ht="15" hidden="false" customHeight="false" outlineLevel="0" collapsed="false">
      <c r="D22" s="10" t="n">
        <v>10000</v>
      </c>
      <c r="E22" s="18"/>
      <c r="F22" s="16"/>
      <c r="G22" s="16"/>
      <c r="H22" s="16"/>
      <c r="I22" s="16"/>
      <c r="J22" s="17"/>
      <c r="K22" s="18"/>
      <c r="L22" s="19"/>
      <c r="M22" s="19"/>
      <c r="N22" s="19"/>
      <c r="O22" s="19"/>
      <c r="P22" s="19"/>
      <c r="Q22" s="19"/>
      <c r="R22" s="19"/>
    </row>
    <row r="23" customFormat="false" ht="15" hidden="false" customHeight="false" outlineLevel="0" collapsed="false">
      <c r="D23" s="10" t="n">
        <v>11000</v>
      </c>
      <c r="E23" s="18"/>
      <c r="F23" s="16"/>
      <c r="G23" s="16"/>
      <c r="H23" s="16"/>
      <c r="I23" s="16"/>
      <c r="J23" s="17"/>
      <c r="K23" s="18"/>
      <c r="L23" s="19"/>
      <c r="M23" s="19"/>
      <c r="N23" s="19"/>
      <c r="O23" s="19"/>
      <c r="P23" s="19"/>
      <c r="Q23" s="19"/>
      <c r="R23" s="19"/>
    </row>
    <row r="24" customFormat="false" ht="15" hidden="false" customHeight="false" outlineLevel="0" collapsed="false">
      <c r="D24" s="10"/>
      <c r="E24" s="18"/>
      <c r="F24" s="16"/>
      <c r="G24" s="16"/>
      <c r="H24" s="16"/>
      <c r="I24" s="16"/>
      <c r="J24" s="17"/>
      <c r="K24" s="18"/>
      <c r="L24" s="19"/>
      <c r="M24" s="19"/>
      <c r="N24" s="19"/>
      <c r="O24" s="19"/>
      <c r="P24" s="19"/>
      <c r="Q24" s="19"/>
      <c r="R24" s="19"/>
    </row>
    <row r="25" customFormat="false" ht="15" hidden="false" customHeight="false" outlineLevel="0" collapsed="false">
      <c r="D25" s="10"/>
      <c r="E25" s="18"/>
      <c r="F25" s="16"/>
      <c r="G25" s="16"/>
      <c r="H25" s="16"/>
      <c r="I25" s="16"/>
      <c r="J25" s="17"/>
      <c r="K25" s="18"/>
      <c r="L25" s="19"/>
      <c r="M25" s="19"/>
      <c r="N25" s="19"/>
      <c r="O25" s="19"/>
      <c r="P25" s="19"/>
      <c r="Q25" s="19"/>
      <c r="R25" s="19"/>
    </row>
    <row r="26" customFormat="false" ht="15" hidden="false" customHeight="false" outlineLevel="0" collapsed="false">
      <c r="A26" s="25" t="s">
        <v>23</v>
      </c>
      <c r="B26" s="25"/>
      <c r="C26" s="25" t="n">
        <f aca="false">SUM(C39:C50)</f>
        <v>2236</v>
      </c>
      <c r="D26" s="25" t="n">
        <f aca="false">SUM(D39:D50)</f>
        <v>5261</v>
      </c>
      <c r="E26" s="18" t="n">
        <f aca="false">D26/C26</f>
        <v>2.35286225402504</v>
      </c>
      <c r="F26" s="16" t="n">
        <f aca="false">C26*F$3</f>
        <v>690.924</v>
      </c>
      <c r="G26" s="16" t="n">
        <f aca="false">D26*G$3</f>
        <v>973.285</v>
      </c>
      <c r="H26" s="16" t="n">
        <f aca="false">365*H$4</f>
        <v>0</v>
      </c>
      <c r="I26" s="16" t="n">
        <f aca="false">365*I$4</f>
        <v>0</v>
      </c>
      <c r="J26" s="17" t="n">
        <f aca="false">F26-G26</f>
        <v>-282.361</v>
      </c>
      <c r="K26" s="18" t="n">
        <f aca="false">J26/G26*100</f>
        <v>-29.0111324021227</v>
      </c>
      <c r="L26" s="19" t="n">
        <f aca="false">(($D26/L$4)*$F$3+$H26)-($D26*$G$3+$I26)</f>
        <v>-160.4605</v>
      </c>
      <c r="M26" s="19" t="n">
        <f aca="false">(($D26/M$4)*$F$3+$H26)-($D26*$G$3+$I26)</f>
        <v>-323.0254</v>
      </c>
      <c r="N26" s="19" t="n">
        <f aca="false">(($D26/N$4)*$F$3+$H26)-($D26*$G$3+$I26)</f>
        <v>-431.402</v>
      </c>
      <c r="O26" s="19" t="n">
        <f aca="false">(($D26/O$4)*$F$3+$H26)-($D26*$G$3+$I26)</f>
        <v>-508.813857142857</v>
      </c>
      <c r="P26" s="19" t="n">
        <f aca="false">(($D26/P$4)*$F$3+$H26)-($D26*$G$3+$I26)</f>
        <v>-566.87275</v>
      </c>
      <c r="Q26" s="19" t="n">
        <f aca="false">(($D26/Q$4)*$F$3+$H26)-($D26*$G$3+$I26)</f>
        <v>-612.029666666667</v>
      </c>
      <c r="R26" s="19" t="n">
        <f aca="false">(($D26/R$4)*$F$3+$H26)-($D26*$G$3+$I26)</f>
        <v>-648.1552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customFormat="false" ht="15" hidden="false" customHeight="false" outlineLevel="0" collapsed="false">
      <c r="A27" s="8" t="s">
        <v>24</v>
      </c>
      <c r="B27" s="8"/>
      <c r="C27" s="8" t="n">
        <f aca="false">SUM(C51:C62)</f>
        <v>1183</v>
      </c>
      <c r="D27" s="8" t="n">
        <f aca="false">SUM(D51:D62)</f>
        <v>3640</v>
      </c>
      <c r="E27" s="15" t="n">
        <f aca="false">D27/C27</f>
        <v>3.07692307692308</v>
      </c>
      <c r="F27" s="26" t="n">
        <f aca="false">C27*F$3</f>
        <v>365.547</v>
      </c>
      <c r="G27" s="26" t="n">
        <f aca="false">D27*G$3</f>
        <v>673.4</v>
      </c>
      <c r="H27" s="16" t="n">
        <f aca="false">365*H$4</f>
        <v>0</v>
      </c>
      <c r="I27" s="16" t="n">
        <f aca="false">365*I$4</f>
        <v>0</v>
      </c>
      <c r="J27" s="27" t="n">
        <f aca="false">F27-G27</f>
        <v>-307.853</v>
      </c>
      <c r="K27" s="28" t="n">
        <f aca="false">J27/G27*100</f>
        <v>-45.7162162162162</v>
      </c>
      <c r="L27" s="19" t="n">
        <f aca="false">(($D27/L$4)*$F$3+$H27)-($D27*$G$3+$I27)</f>
        <v>-111.02</v>
      </c>
      <c r="M27" s="19" t="n">
        <f aca="false">(($D27/M$4)*$F$3+$H27)-($D27*$G$3+$I27)</f>
        <v>-223.496</v>
      </c>
      <c r="N27" s="19" t="n">
        <f aca="false">(($D27/N$4)*$F$3+$H27)-($D27*$G$3+$I27)</f>
        <v>-298.48</v>
      </c>
      <c r="O27" s="19" t="n">
        <f aca="false">(($D27/O$4)*$F$3+$H27)-($D27*$G$3+$I27)</f>
        <v>-352.04</v>
      </c>
      <c r="P27" s="19" t="n">
        <f aca="false">(($D27/P$4)*$F$3+$H27)-($D27*$G$3+$I27)</f>
        <v>-392.21</v>
      </c>
      <c r="Q27" s="19" t="n">
        <f aca="false">(($D27/Q$4)*$F$3+$H27)-($D27*$G$3+$I27)</f>
        <v>-423.453333333333</v>
      </c>
      <c r="R27" s="19" t="n">
        <f aca="false">(($D27/R$4)*$F$3+$H27)-($D27*$G$3+$I27)</f>
        <v>-448.448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customFormat="false" ht="15" hidden="false" customHeight="false" outlineLevel="0" collapsed="false">
      <c r="A28" s="1" t="s">
        <v>25</v>
      </c>
      <c r="C28" s="1" t="n">
        <f aca="false">SUM(C52:C56)</f>
        <v>361</v>
      </c>
      <c r="D28" s="1" t="n">
        <f aca="false">SUM(D52:D56)</f>
        <v>1119</v>
      </c>
      <c r="E28" s="2" t="n">
        <f aca="false">D28/C28</f>
        <v>3.09972299168975</v>
      </c>
      <c r="F28" s="26" t="n">
        <f aca="false">C28*F$3</f>
        <v>111.549</v>
      </c>
      <c r="G28" s="26" t="n">
        <f aca="false">D28*G$3</f>
        <v>207.015</v>
      </c>
      <c r="H28" s="26"/>
      <c r="I28" s="26"/>
      <c r="J28" s="27" t="n">
        <f aca="false">F28-G28</f>
        <v>-95.466</v>
      </c>
      <c r="K28" s="28" t="n">
        <f aca="false">J28/G28*100</f>
        <v>-46.115498876893</v>
      </c>
      <c r="L28" s="19" t="n">
        <f aca="false">(($D28/L$4)*$F$3+$H28)-($D28*$G$3+$I28)</f>
        <v>-34.1295</v>
      </c>
      <c r="M28" s="19" t="n">
        <f aca="false">(($D28/M$4)*$F$3+$H28)-($D28*$G$3+$I28)</f>
        <v>-68.7066</v>
      </c>
      <c r="N28" s="19" t="n">
        <f aca="false">(($D28/N$4)*$F$3+$H28)-($D28*$G$3+$I28)</f>
        <v>-91.758</v>
      </c>
      <c r="O28" s="19" t="n">
        <f aca="false">(($D28/O$4)*$F$3+$H28)-($D28*$G$3+$I28)</f>
        <v>-108.223285714286</v>
      </c>
      <c r="P28" s="19" t="n">
        <f aca="false">(($D28/P$4)*$F$3+$H28)-($D28*$G$3+$I28)</f>
        <v>-120.57225</v>
      </c>
      <c r="Q28" s="19" t="n">
        <f aca="false">(($D28/Q$4)*$F$3+$H28)-($D28*$G$3+$I28)</f>
        <v>-130.177</v>
      </c>
      <c r="R28" s="19" t="n">
        <f aca="false">(($D28/R$4)*$F$3+$H28)-($D28*$G$3+$I28)</f>
        <v>-137.8608</v>
      </c>
    </row>
    <row r="29" customFormat="false" ht="15" hidden="false" customHeight="false" outlineLevel="0" collapsed="false">
      <c r="A29" s="8" t="s">
        <v>26</v>
      </c>
      <c r="B29" s="8"/>
      <c r="C29" s="8" t="n">
        <f aca="false">SUM(C57:C72)</f>
        <v>533</v>
      </c>
      <c r="D29" s="8" t="n">
        <f aca="false">SUM(D57:D72)</f>
        <v>1758</v>
      </c>
      <c r="E29" s="15" t="n">
        <f aca="false">D29/C29</f>
        <v>3.29831144465291</v>
      </c>
      <c r="F29" s="26" t="n">
        <f aca="false">C29*F$3</f>
        <v>164.697</v>
      </c>
      <c r="G29" s="26" t="n">
        <f aca="false">D29*G$3</f>
        <v>325.23</v>
      </c>
      <c r="H29" s="26"/>
      <c r="I29" s="26"/>
      <c r="J29" s="27" t="n">
        <f aca="false">F29-G29</f>
        <v>-160.533</v>
      </c>
      <c r="K29" s="28" t="n">
        <f aca="false">J29/G29*100</f>
        <v>-49.359837653353</v>
      </c>
      <c r="L29" s="19" t="n">
        <f aca="false">(($D29/L$4)*$F$3+$H29)-($D29*$G$3+$I29)</f>
        <v>-53.619</v>
      </c>
      <c r="M29" s="19" t="n">
        <f aca="false">(($D29/M$4)*$F$3+$H29)-($D29*$G$3+$I29)</f>
        <v>-107.9412</v>
      </c>
      <c r="N29" s="19" t="n">
        <f aca="false">(($D29/N$4)*$F$3+$H29)-($D29*$G$3+$I29)</f>
        <v>-144.156</v>
      </c>
      <c r="O29" s="19" t="n">
        <f aca="false">(($D29/O$4)*$F$3+$H29)-($D29*$G$3+$I29)</f>
        <v>-170.023714285714</v>
      </c>
      <c r="P29" s="19" t="n">
        <f aca="false">(($D29/P$4)*$F$3+$H29)-($D29*$G$3+$I29)</f>
        <v>-189.4245</v>
      </c>
      <c r="Q29" s="19" t="n">
        <f aca="false">(($D29/Q$4)*$F$3+$H29)-($D29*$G$3+$I29)</f>
        <v>-204.514</v>
      </c>
      <c r="R29" s="19" t="n">
        <f aca="false">(($D29/R$4)*$F$3+$H29)-($D29*$G$3+$I29)</f>
        <v>-216.5856</v>
      </c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customFormat="false" ht="15" hidden="false" customHeight="false" outlineLevel="0" collapsed="false">
      <c r="F30" s="26"/>
      <c r="G30" s="26"/>
      <c r="H30" s="26"/>
      <c r="I30" s="26"/>
      <c r="J30" s="26"/>
      <c r="K30" s="28"/>
      <c r="L30" s="19"/>
      <c r="M30" s="19"/>
      <c r="N30" s="19"/>
      <c r="O30" s="19"/>
      <c r="P30" s="19" t="n">
        <f aca="false">(($D30/P$4)*$F$3+$H30)-($D30*$G$3+$I30)</f>
        <v>0</v>
      </c>
      <c r="Q30" s="19" t="n">
        <f aca="false">(($D30/Q$4)*$F$3+$H30)-($D30*$G$3+$I30)</f>
        <v>0</v>
      </c>
      <c r="R30" s="19"/>
    </row>
    <row r="31" customFormat="false" ht="15" hidden="false" customHeight="false" outlineLevel="0" collapsed="false">
      <c r="F31" s="26"/>
      <c r="G31" s="26"/>
      <c r="H31" s="26"/>
      <c r="I31" s="26"/>
      <c r="J31" s="26"/>
      <c r="K31" s="16"/>
      <c r="L31" s="18"/>
      <c r="M31" s="18"/>
      <c r="N31" s="18"/>
      <c r="O31" s="18"/>
      <c r="P31" s="18"/>
      <c r="Q31" s="18"/>
      <c r="R31" s="18"/>
    </row>
    <row r="32" customFormat="false" ht="15" hidden="false" customHeight="false" outlineLevel="0" collapsed="false">
      <c r="F32" s="26"/>
      <c r="G32" s="26"/>
      <c r="H32" s="26"/>
      <c r="I32" s="26"/>
      <c r="J32" s="26"/>
      <c r="K32" s="16"/>
      <c r="L32" s="18"/>
      <c r="M32" s="18"/>
      <c r="N32" s="18"/>
      <c r="O32" s="18"/>
      <c r="P32" s="18"/>
      <c r="Q32" s="18"/>
      <c r="R32" s="18"/>
    </row>
    <row r="33" customFormat="false" ht="15" hidden="false" customHeight="false" outlineLevel="0" collapsed="false">
      <c r="A33" s="1" t="s">
        <v>27</v>
      </c>
      <c r="F33" s="26"/>
      <c r="G33" s="26"/>
      <c r="H33" s="26"/>
      <c r="I33" s="26"/>
      <c r="J33" s="26"/>
      <c r="K33" s="16"/>
      <c r="L33" s="18"/>
      <c r="M33" s="18"/>
      <c r="N33" s="18"/>
      <c r="O33" s="18"/>
      <c r="P33" s="18"/>
      <c r="Q33" s="18"/>
      <c r="R33" s="18"/>
    </row>
    <row r="34" customFormat="false" ht="15" hidden="false" customHeight="false" outlineLevel="0" collapsed="false">
      <c r="A34" s="1" t="s">
        <v>28</v>
      </c>
      <c r="C34" s="29" t="n">
        <f aca="false">MIN(C39:C57)</f>
        <v>7</v>
      </c>
      <c r="D34" s="29" t="n">
        <f aca="false">MIN(D39:D57)</f>
        <v>7</v>
      </c>
      <c r="E34" s="29" t="n">
        <f aca="false">MIN(E39:E57)</f>
        <v>1</v>
      </c>
      <c r="F34" s="29" t="n">
        <f aca="false">MIN(F39:F57)</f>
        <v>2.163</v>
      </c>
      <c r="G34" s="29" t="n">
        <f aca="false">MIN(G39:G57)</f>
        <v>1.295</v>
      </c>
      <c r="H34" s="29" t="n">
        <f aca="false">MIN(H39:H57)</f>
        <v>0</v>
      </c>
      <c r="I34" s="29" t="n">
        <f aca="false">MIN(I39:I57)</f>
        <v>0</v>
      </c>
      <c r="J34" s="29" t="n">
        <f aca="false">MIN(J39:J57)</f>
        <v>-62.929</v>
      </c>
      <c r="K34" s="29"/>
      <c r="L34" s="29" t="n">
        <f aca="false">MIN(L39:L57)</f>
        <v>-41.1445</v>
      </c>
      <c r="M34" s="29" t="n">
        <f aca="false">MIN(M39:M57)</f>
        <v>-82.8286</v>
      </c>
      <c r="N34" s="29" t="n">
        <f aca="false">MIN(N39:N57)</f>
        <v>-110.618</v>
      </c>
      <c r="O34" s="29" t="n">
        <f aca="false">MIN(O39:O57)</f>
        <v>-130.467571428571</v>
      </c>
      <c r="P34" s="29" t="n">
        <f aca="false">MIN(P39:P57)</f>
        <v>-145.35475</v>
      </c>
      <c r="Q34" s="29" t="n">
        <f aca="false">MIN(Q39:Q57)</f>
        <v>-156.933666666667</v>
      </c>
      <c r="R34" s="29" t="n">
        <f aca="false">MIN(R39:R57)</f>
        <v>-166.1968</v>
      </c>
    </row>
    <row r="35" customFormat="false" ht="15" hidden="false" customHeight="false" outlineLevel="0" collapsed="false">
      <c r="A35" s="1" t="s">
        <v>29</v>
      </c>
      <c r="C35" s="29" t="n">
        <f aca="false">MAX(C39:C86)</f>
        <v>604</v>
      </c>
      <c r="D35" s="29" t="n">
        <f aca="false">MAX(D39:D86)</f>
        <v>1349</v>
      </c>
      <c r="E35" s="29" t="n">
        <f aca="false">MAX(E39:E86)</f>
        <v>3.65060240963855</v>
      </c>
      <c r="F35" s="29" t="n">
        <f aca="false">MAX(F39:F86)</f>
        <v>186.636</v>
      </c>
      <c r="G35" s="29" t="n">
        <f aca="false">MAX(G39:G86)</f>
        <v>249.565</v>
      </c>
      <c r="H35" s="29" t="n">
        <f aca="false">MAX(H39:H86)</f>
        <v>0</v>
      </c>
      <c r="I35" s="29" t="n">
        <f aca="false">MAX(I39:I86)</f>
        <v>0</v>
      </c>
      <c r="J35" s="29" t="n">
        <f aca="false">MAX(J39:J86)</f>
        <v>0.868</v>
      </c>
      <c r="K35" s="29"/>
      <c r="L35" s="29" t="n">
        <f aca="false">MAX(L39:L86)</f>
        <v>0</v>
      </c>
      <c r="M35" s="29" t="n">
        <f aca="false">MAX(M39:M86)</f>
        <v>0</v>
      </c>
      <c r="N35" s="29" t="n">
        <f aca="false">MAX(N39:N86)</f>
        <v>0</v>
      </c>
      <c r="O35" s="29" t="n">
        <f aca="false">MAX(O39:O86)</f>
        <v>0</v>
      </c>
      <c r="P35" s="29" t="n">
        <f aca="false">MAX(P39:P86)</f>
        <v>0</v>
      </c>
      <c r="Q35" s="29" t="n">
        <f aca="false">MAX(Q39:Q86)</f>
        <v>0</v>
      </c>
      <c r="R35" s="29" t="n">
        <f aca="false">MAX(R39:R86)</f>
        <v>0</v>
      </c>
    </row>
    <row r="36" customFormat="false" ht="15" hidden="false" customHeight="false" outlineLevel="0" collapsed="false">
      <c r="A36" s="1" t="s">
        <v>30</v>
      </c>
      <c r="C36" s="29" t="n">
        <f aca="false">AVERAGE(C39:C57)</f>
        <v>156.210526315789</v>
      </c>
      <c r="D36" s="29" t="n">
        <f aca="false">AVERAGE(D39:D57)</f>
        <v>389.842105263158</v>
      </c>
      <c r="E36" s="29" t="n">
        <f aca="false">AVERAGE(E39:E57)</f>
        <v>2.25080385093796</v>
      </c>
      <c r="F36" s="29" t="n">
        <f aca="false">AVERAGE(F39:F57)</f>
        <v>48.2690526315789</v>
      </c>
      <c r="G36" s="29" t="n">
        <f aca="false">AVERAGE(G39:G57)</f>
        <v>72.1207894736842</v>
      </c>
      <c r="H36" s="29" t="n">
        <f aca="false">AVERAGE(H39:H57)</f>
        <v>0</v>
      </c>
      <c r="I36" s="29" t="n">
        <f aca="false">AVERAGE(I39:I57)</f>
        <v>0</v>
      </c>
      <c r="J36" s="29" t="n">
        <f aca="false">AVERAGE(J39:J57)</f>
        <v>-23.8517368421053</v>
      </c>
      <c r="K36" s="29"/>
      <c r="L36" s="29" t="n">
        <f aca="false">AVERAGE(L39:L57)</f>
        <v>-11.8901842105263</v>
      </c>
      <c r="M36" s="29" t="n">
        <f aca="false">AVERAGE(M39:M57)</f>
        <v>-23.9363052631579</v>
      </c>
      <c r="N36" s="29" t="n">
        <f aca="false">AVERAGE(N39:N57)</f>
        <v>-31.9670526315789</v>
      </c>
      <c r="O36" s="29" t="n">
        <f aca="false">AVERAGE(O39:O57)</f>
        <v>-37.7033007518797</v>
      </c>
      <c r="P36" s="29" t="n">
        <f aca="false">AVERAGE(P39:P57)</f>
        <v>-42.0054868421053</v>
      </c>
      <c r="Q36" s="29" t="n">
        <f aca="false">AVERAGE(Q39:Q57)</f>
        <v>-45.3516315789474</v>
      </c>
      <c r="R36" s="29" t="n">
        <f aca="false">AVERAGE(R39:R57)</f>
        <v>-48.0285473684211</v>
      </c>
    </row>
    <row r="37" customFormat="false" ht="15" hidden="false" customHeight="false" outlineLevel="0" collapsed="false">
      <c r="A37" s="30" t="n">
        <v>44927</v>
      </c>
      <c r="B37" s="30"/>
      <c r="F37" s="26"/>
      <c r="G37" s="26"/>
      <c r="H37" s="26"/>
      <c r="I37" s="26"/>
      <c r="J37" s="26"/>
      <c r="K37" s="16"/>
      <c r="L37" s="18"/>
      <c r="M37" s="18"/>
      <c r="N37" s="18"/>
      <c r="O37" s="18"/>
      <c r="P37" s="18"/>
      <c r="Q37" s="18"/>
      <c r="R37" s="18"/>
    </row>
    <row r="38" customFormat="false" ht="15" hidden="false" customHeight="false" outlineLevel="0" collapsed="false">
      <c r="A38" s="30" t="n">
        <v>44958</v>
      </c>
      <c r="B38" s="30"/>
      <c r="F38" s="26"/>
      <c r="G38" s="26"/>
      <c r="H38" s="26"/>
      <c r="I38" s="26"/>
      <c r="J38" s="26"/>
      <c r="K38" s="16"/>
      <c r="L38" s="18"/>
      <c r="M38" s="18"/>
      <c r="N38" s="18"/>
      <c r="O38" s="18"/>
      <c r="P38" s="18"/>
      <c r="Q38" s="18"/>
      <c r="R38" s="18"/>
    </row>
    <row r="39" customFormat="false" ht="15" hidden="false" customHeight="false" outlineLevel="0" collapsed="false">
      <c r="A39" s="30" t="n">
        <v>44986</v>
      </c>
      <c r="B39" s="30" t="s">
        <v>31</v>
      </c>
      <c r="C39" s="1" t="n">
        <v>129</v>
      </c>
      <c r="D39" s="1" t="n">
        <v>307</v>
      </c>
      <c r="E39" s="2" t="n">
        <f aca="false">D39/C39</f>
        <v>2.37984496124031</v>
      </c>
      <c r="F39" s="26" t="n">
        <f aca="false">C39*F$3</f>
        <v>39.861</v>
      </c>
      <c r="G39" s="26" t="n">
        <f aca="false">D39*G$3</f>
        <v>56.795</v>
      </c>
      <c r="H39" s="16" t="n">
        <f aca="false">365/12*H$4</f>
        <v>0</v>
      </c>
      <c r="I39" s="16" t="n">
        <f aca="false">365/12*I$4</f>
        <v>0</v>
      </c>
      <c r="J39" s="27" t="n">
        <f aca="false">(F39+H39)-(G39+I39)</f>
        <v>-16.934</v>
      </c>
      <c r="K39" s="16" t="n">
        <f aca="false">J39/G39*100</f>
        <v>-29.8160049300115</v>
      </c>
      <c r="L39" s="18" t="n">
        <f aca="false">(($D39/L$4)*$F$3+$H39)-($D39*$G$3+$I39)</f>
        <v>-9.3635</v>
      </c>
      <c r="M39" s="18" t="n">
        <f aca="false">(($D39/M$4)*$F$3+$H39)-($D39*$G$3+$I39)</f>
        <v>-18.8498</v>
      </c>
      <c r="N39" s="18" t="n">
        <f aca="false">(($D39/N$4)*$F$3+$H39)-($D39*$G$3+$I39)</f>
        <v>-25.174</v>
      </c>
      <c r="O39" s="18" t="n">
        <f aca="false">(($D39/O$4)*$F$3+$H39)-($D39*$G$3+$I39)</f>
        <v>-29.6912857142857</v>
      </c>
      <c r="P39" s="18" t="n">
        <f aca="false">(($D39/P$4)*$F$3+$H39)-($D39*$G$3+$I39)</f>
        <v>-33.07925</v>
      </c>
      <c r="Q39" s="18" t="n">
        <f aca="false">(($D39/Q$4)*$F$3+$H39)-($D39*$G$3+$I39)</f>
        <v>-35.7143333333333</v>
      </c>
      <c r="R39" s="18" t="n">
        <f aca="false">(($D39/R$4)*$F$3+$H39)-($D39*$G$3+$I39)</f>
        <v>-37.8224</v>
      </c>
    </row>
    <row r="40" customFormat="false" ht="15" hidden="false" customHeight="false" outlineLevel="0" collapsed="false">
      <c r="A40" s="30" t="n">
        <v>45017</v>
      </c>
      <c r="B40" s="30"/>
      <c r="C40" s="1" t="n">
        <v>210</v>
      </c>
      <c r="D40" s="1" t="n">
        <v>473</v>
      </c>
      <c r="E40" s="2" t="n">
        <f aca="false">D40/C40</f>
        <v>2.25238095238095</v>
      </c>
      <c r="F40" s="26" t="n">
        <f aca="false">C40*F$3</f>
        <v>64.89</v>
      </c>
      <c r="G40" s="26" t="n">
        <f aca="false">D40*G$3</f>
        <v>87.505</v>
      </c>
      <c r="H40" s="16" t="n">
        <f aca="false">365/12*H$4</f>
        <v>0</v>
      </c>
      <c r="I40" s="16" t="n">
        <f aca="false">365/12*I$4</f>
        <v>0</v>
      </c>
      <c r="J40" s="27" t="n">
        <f aca="false">(F40+H40)-(G40+I40)</f>
        <v>-22.615</v>
      </c>
      <c r="K40" s="28" t="n">
        <f aca="false">J40/G40*100</f>
        <v>-25.8442374721444</v>
      </c>
      <c r="L40" s="19" t="n">
        <f aca="false">(($D40/L$4)*$F$3+$H40)-($D40*$G$3+$I40)</f>
        <v>-14.4265</v>
      </c>
      <c r="M40" s="19" t="n">
        <f aca="false">(($D40/M$4)*$F$3+$H40)-($D40*$G$3+$I40)</f>
        <v>-29.0422</v>
      </c>
      <c r="N40" s="19" t="n">
        <f aca="false">(($D40/N$4)*$F$3+$H40)-($D40*$G$3+$I40)</f>
        <v>-38.786</v>
      </c>
      <c r="O40" s="19" t="n">
        <f aca="false">(($D40/O$4)*$F$3+$H40)-($D40*$G$3+$I40)</f>
        <v>-45.7458571428571</v>
      </c>
      <c r="P40" s="19" t="n">
        <f aca="false">(($D40/P$4)*$F$3+$H40)-($D40*$G$3+$I40)</f>
        <v>-50.96575</v>
      </c>
      <c r="Q40" s="19" t="n">
        <f aca="false">(($D40/Q$4)*$F$3+$H40)-($D40*$G$3+$I40)</f>
        <v>-55.0256666666667</v>
      </c>
      <c r="R40" s="19" t="n">
        <f aca="false">(($D40/R$4)*$F$3+$H40)-($D40*$G$3+$I40)</f>
        <v>-58.2736</v>
      </c>
    </row>
    <row r="41" customFormat="false" ht="15" hidden="false" customHeight="false" outlineLevel="0" collapsed="false">
      <c r="A41" s="30" t="n">
        <v>45047</v>
      </c>
      <c r="B41" s="30"/>
      <c r="C41" s="1" t="n">
        <v>86</v>
      </c>
      <c r="D41" s="1" t="n">
        <v>206</v>
      </c>
      <c r="E41" s="2" t="n">
        <f aca="false">D41/C41</f>
        <v>2.3953488372093</v>
      </c>
      <c r="F41" s="26" t="n">
        <f aca="false">C41*F$3</f>
        <v>26.574</v>
      </c>
      <c r="G41" s="26" t="n">
        <f aca="false">D41*G$3</f>
        <v>38.11</v>
      </c>
      <c r="H41" s="16" t="n">
        <f aca="false">365/12*H$4</f>
        <v>0</v>
      </c>
      <c r="I41" s="16" t="n">
        <f aca="false">365/12*I$4</f>
        <v>0</v>
      </c>
      <c r="J41" s="27" t="n">
        <f aca="false">(F41+H41)-(G41+I41)</f>
        <v>-11.536</v>
      </c>
      <c r="K41" s="28" t="n">
        <f aca="false">J41/G41*100</f>
        <v>-30.2702702702703</v>
      </c>
      <c r="L41" s="19" t="n">
        <f aca="false">(($D41/L$4)*$F$3+$H41)-($D41*$G$3+$I41)</f>
        <v>-6.283</v>
      </c>
      <c r="M41" s="19" t="n">
        <f aca="false">(($D41/M$4)*$F$3+$H41)-($D41*$G$3+$I41)</f>
        <v>-12.6484</v>
      </c>
      <c r="N41" s="19" t="n">
        <f aca="false">(($D41/N$4)*$F$3+$H41)-($D41*$G$3+$I41)</f>
        <v>-16.892</v>
      </c>
      <c r="O41" s="19" t="n">
        <f aca="false">(($D41/O$4)*$F$3+$H41)-($D41*$G$3+$I41)</f>
        <v>-19.9231428571429</v>
      </c>
      <c r="P41" s="19" t="n">
        <f aca="false">(($D41/P$4)*$F$3+$H41)-($D41*$G$3+$I41)</f>
        <v>-22.1965</v>
      </c>
      <c r="Q41" s="19" t="n">
        <f aca="false">(($D41/Q$4)*$F$3+$H41)-($D41*$G$3+$I41)</f>
        <v>-23.9646666666667</v>
      </c>
      <c r="R41" s="19" t="n">
        <f aca="false">(($D41/R$4)*$F$3+$H41)-($D41*$G$3+$I41)</f>
        <v>-25.3792</v>
      </c>
    </row>
    <row r="42" customFormat="false" ht="15" hidden="false" customHeight="false" outlineLevel="0" collapsed="false">
      <c r="A42" s="30" t="n">
        <v>45078</v>
      </c>
      <c r="B42" s="30"/>
      <c r="C42" s="1" t="n">
        <v>7</v>
      </c>
      <c r="D42" s="1" t="n">
        <v>7</v>
      </c>
      <c r="E42" s="2" t="n">
        <f aca="false">D42/C42</f>
        <v>1</v>
      </c>
      <c r="F42" s="26" t="n">
        <f aca="false">C42*F$3</f>
        <v>2.163</v>
      </c>
      <c r="G42" s="26" t="n">
        <f aca="false">D42*G$3</f>
        <v>1.295</v>
      </c>
      <c r="H42" s="16" t="n">
        <f aca="false">365/12*H$4</f>
        <v>0</v>
      </c>
      <c r="I42" s="16" t="n">
        <f aca="false">365/12*I$4</f>
        <v>0</v>
      </c>
      <c r="J42" s="27" t="n">
        <f aca="false">(F42+H42)-(G42+I42)</f>
        <v>0.868</v>
      </c>
      <c r="K42" s="28" t="n">
        <f aca="false">J42/G42*100</f>
        <v>67.027027027027</v>
      </c>
      <c r="L42" s="19" t="n">
        <f aca="false">(($D42/L$4)*$F$3+$H42)-($D42*$G$3+$I42)</f>
        <v>-0.2135</v>
      </c>
      <c r="M42" s="19" t="n">
        <f aca="false">(($D42/M$4)*$F$3+$H42)-($D42*$G$3+$I42)</f>
        <v>-0.4298</v>
      </c>
      <c r="N42" s="19" t="n">
        <f aca="false">(($D42/N$4)*$F$3+$H42)-($D42*$G$3+$I42)</f>
        <v>-0.574</v>
      </c>
      <c r="O42" s="19" t="n">
        <f aca="false">(($D42/O$4)*$F$3+$H42)-($D42*$G$3+$I42)</f>
        <v>-0.677</v>
      </c>
      <c r="P42" s="19" t="n">
        <f aca="false">(($D42/P$4)*$F$3+$H42)-($D42*$G$3+$I42)</f>
        <v>-0.75425</v>
      </c>
      <c r="Q42" s="19" t="n">
        <f aca="false">(($D42/Q$4)*$F$3+$H42)-($D42*$G$3+$I42)</f>
        <v>-0.814333333333333</v>
      </c>
      <c r="R42" s="19" t="n">
        <f aca="false">(($D42/R$4)*$F$3+$H42)-($D42*$G$3+$I42)</f>
        <v>-0.8624</v>
      </c>
    </row>
    <row r="43" customFormat="false" ht="15" hidden="false" customHeight="false" outlineLevel="0" collapsed="false">
      <c r="A43" s="30" t="n">
        <v>45108</v>
      </c>
      <c r="B43" s="30"/>
      <c r="C43" s="1" t="n">
        <v>7</v>
      </c>
      <c r="D43" s="1" t="n">
        <v>7</v>
      </c>
      <c r="E43" s="2" t="n">
        <f aca="false">D43/C43</f>
        <v>1</v>
      </c>
      <c r="F43" s="26" t="n">
        <f aca="false">C43*F$3</f>
        <v>2.163</v>
      </c>
      <c r="G43" s="26" t="n">
        <f aca="false">D43*G$3</f>
        <v>1.295</v>
      </c>
      <c r="H43" s="16" t="n">
        <f aca="false">365/12*H$4</f>
        <v>0</v>
      </c>
      <c r="I43" s="16" t="n">
        <f aca="false">365/12*I$4</f>
        <v>0</v>
      </c>
      <c r="J43" s="27" t="n">
        <f aca="false">(F43+H43)-(G43+I43)</f>
        <v>0.868</v>
      </c>
      <c r="K43" s="28" t="n">
        <f aca="false">J43/G43*100</f>
        <v>67.027027027027</v>
      </c>
      <c r="L43" s="19" t="n">
        <f aca="false">(($D43/L$4)*$F$3+$H43)-($D43*$G$3+$I43)</f>
        <v>-0.2135</v>
      </c>
      <c r="M43" s="19" t="n">
        <f aca="false">(($D43/M$4)*$F$3+$H43)-($D43*$G$3+$I43)</f>
        <v>-0.4298</v>
      </c>
      <c r="N43" s="19" t="n">
        <f aca="false">(($D43/N$4)*$F$3+$H43)-($D43*$G$3+$I43)</f>
        <v>-0.574</v>
      </c>
      <c r="O43" s="19" t="n">
        <f aca="false">(($D43/O$4)*$F$3+$H43)-($D43*$G$3+$I43)</f>
        <v>-0.677</v>
      </c>
      <c r="P43" s="19" t="n">
        <f aca="false">(($D43/P$4)*$F$3+$H43)-($D43*$G$3+$I43)</f>
        <v>-0.75425</v>
      </c>
      <c r="Q43" s="19" t="n">
        <f aca="false">(($D43/Q$4)*$F$3+$H43)-($D43*$G$3+$I43)</f>
        <v>-0.814333333333333</v>
      </c>
      <c r="R43" s="19" t="n">
        <f aca="false">(($D43/R$4)*$F$3+$H43)-($D43*$G$3+$I43)</f>
        <v>-0.8624</v>
      </c>
    </row>
    <row r="44" customFormat="false" ht="15" hidden="false" customHeight="false" outlineLevel="0" collapsed="false">
      <c r="A44" s="30" t="n">
        <v>45139</v>
      </c>
      <c r="B44" s="30"/>
      <c r="C44" s="1" t="n">
        <v>7</v>
      </c>
      <c r="D44" s="1" t="n">
        <v>7</v>
      </c>
      <c r="E44" s="2" t="n">
        <f aca="false">D44/C44</f>
        <v>1</v>
      </c>
      <c r="F44" s="26" t="n">
        <f aca="false">C44*F$3</f>
        <v>2.163</v>
      </c>
      <c r="G44" s="26" t="n">
        <f aca="false">D44*G$3</f>
        <v>1.295</v>
      </c>
      <c r="H44" s="16" t="n">
        <f aca="false">365/12*H$4</f>
        <v>0</v>
      </c>
      <c r="I44" s="16" t="n">
        <f aca="false">365/12*I$4</f>
        <v>0</v>
      </c>
      <c r="J44" s="27" t="n">
        <f aca="false">(F44+H44)-(G44+I44)</f>
        <v>0.868</v>
      </c>
      <c r="K44" s="28" t="n">
        <f aca="false">J44/G44*100</f>
        <v>67.027027027027</v>
      </c>
      <c r="L44" s="19" t="n">
        <f aca="false">(($D44/L$4)*$F$3+$H44)-($D44*$G$3+$I44)</f>
        <v>-0.2135</v>
      </c>
      <c r="M44" s="19" t="n">
        <f aca="false">(($D44/M$4)*$F$3+$H44)-($D44*$G$3+$I44)</f>
        <v>-0.4298</v>
      </c>
      <c r="N44" s="19" t="n">
        <f aca="false">(($D44/N$4)*$F$3+$H44)-($D44*$G$3+$I44)</f>
        <v>-0.574</v>
      </c>
      <c r="O44" s="19" t="n">
        <f aca="false">(($D44/O$4)*$F$3+$H44)-($D44*$G$3+$I44)</f>
        <v>-0.677</v>
      </c>
      <c r="P44" s="19" t="n">
        <f aca="false">(($D44/P$4)*$F$3+$H44)-($D44*$G$3+$I44)</f>
        <v>-0.75425</v>
      </c>
      <c r="Q44" s="19" t="n">
        <f aca="false">(($D44/Q$4)*$F$3+$H44)-($D44*$G$3+$I44)</f>
        <v>-0.814333333333333</v>
      </c>
      <c r="R44" s="19" t="n">
        <f aca="false">(($D44/R$4)*$F$3+$H44)-($D44*$G$3+$I44)</f>
        <v>-0.8624</v>
      </c>
    </row>
    <row r="45" customFormat="false" ht="15" hidden="false" customHeight="false" outlineLevel="0" collapsed="false">
      <c r="A45" s="30" t="n">
        <v>45170</v>
      </c>
      <c r="B45" s="30"/>
      <c r="C45" s="1" t="n">
        <v>11</v>
      </c>
      <c r="D45" s="1" t="n">
        <v>22</v>
      </c>
      <c r="E45" s="2" t="n">
        <f aca="false">D45/C45</f>
        <v>2</v>
      </c>
      <c r="F45" s="26" t="n">
        <f aca="false">C45*F$3</f>
        <v>3.399</v>
      </c>
      <c r="G45" s="26" t="n">
        <f aca="false">D45*G$3</f>
        <v>4.07</v>
      </c>
      <c r="H45" s="16" t="n">
        <f aca="false">365/12*H$4</f>
        <v>0</v>
      </c>
      <c r="I45" s="16" t="n">
        <f aca="false">365/12*I$4</f>
        <v>0</v>
      </c>
      <c r="J45" s="27" t="n">
        <f aca="false">(F45+H45)-(G45+I45)</f>
        <v>-0.671</v>
      </c>
      <c r="K45" s="28" t="n">
        <f aca="false">J45/G45*100</f>
        <v>-16.4864864864865</v>
      </c>
      <c r="L45" s="19" t="n">
        <f aca="false">(($D45/L$4)*$F$3+$H45)-($D45*$G$3+$I45)</f>
        <v>-0.671</v>
      </c>
      <c r="M45" s="19" t="n">
        <f aca="false">(($D45/M$4)*$F$3+$H45)-($D45*$G$3+$I45)</f>
        <v>-1.3508</v>
      </c>
      <c r="N45" s="19" t="n">
        <f aca="false">(($D45/N$4)*$F$3+$H45)-($D45*$G$3+$I45)</f>
        <v>-1.804</v>
      </c>
      <c r="O45" s="19" t="n">
        <f aca="false">(($D45/O$4)*$F$3+$H45)-($D45*$G$3+$I45)</f>
        <v>-2.12771428571429</v>
      </c>
      <c r="P45" s="19" t="n">
        <f aca="false">(($D45/P$4)*$F$3+$H45)-($D45*$G$3+$I45)</f>
        <v>-2.3705</v>
      </c>
      <c r="Q45" s="19" t="n">
        <f aca="false">(($D45/Q$4)*$F$3+$H45)-($D45*$G$3+$I45)</f>
        <v>-2.55933333333333</v>
      </c>
      <c r="R45" s="19" t="n">
        <f aca="false">(($D45/R$4)*$F$3+$H45)-($D45*$G$3+$I45)</f>
        <v>-2.7104</v>
      </c>
    </row>
    <row r="46" customFormat="false" ht="15" hidden="false" customHeight="false" outlineLevel="0" collapsed="false">
      <c r="A46" s="30" t="n">
        <v>45200</v>
      </c>
      <c r="B46" s="30"/>
      <c r="C46" s="1" t="n">
        <v>96</v>
      </c>
      <c r="D46" s="1" t="n">
        <v>252</v>
      </c>
      <c r="E46" s="2" t="n">
        <f aca="false">D46/C46</f>
        <v>2.625</v>
      </c>
      <c r="F46" s="26" t="n">
        <f aca="false">C46*F$3</f>
        <v>29.664</v>
      </c>
      <c r="G46" s="26" t="n">
        <f aca="false">D46*G$3</f>
        <v>46.62</v>
      </c>
      <c r="H46" s="16" t="n">
        <f aca="false">365/12*H$4</f>
        <v>0</v>
      </c>
      <c r="I46" s="16" t="n">
        <f aca="false">365/12*I$4</f>
        <v>0</v>
      </c>
      <c r="J46" s="27" t="n">
        <f aca="false">(F46+H46)-(G46+I46)</f>
        <v>-16.956</v>
      </c>
      <c r="K46" s="28" t="n">
        <f aca="false">J46/G46*100</f>
        <v>-36.3706563706564</v>
      </c>
      <c r="L46" s="19" t="n">
        <f aca="false">(($D46/L$4)*$F$3+$H46)-($D46*$G$3+$I46)</f>
        <v>-7.686</v>
      </c>
      <c r="M46" s="19" t="n">
        <f aca="false">(($D46/M$4)*$F$3+$H46)-($D46*$G$3+$I46)</f>
        <v>-15.4728</v>
      </c>
      <c r="N46" s="19" t="n">
        <f aca="false">(($D46/N$4)*$F$3+$H46)-($D46*$G$3+$I46)</f>
        <v>-20.664</v>
      </c>
      <c r="O46" s="19" t="n">
        <f aca="false">(($D46/O$4)*$F$3+$H46)-($D46*$G$3+$I46)</f>
        <v>-24.372</v>
      </c>
      <c r="P46" s="19" t="n">
        <f aca="false">(($D46/P$4)*$F$3+$H46)-($D46*$G$3+$I46)</f>
        <v>-27.153</v>
      </c>
      <c r="Q46" s="19" t="n">
        <f aca="false">(($D46/Q$4)*$F$3+$H46)-($D46*$G$3+$I46)</f>
        <v>-29.316</v>
      </c>
      <c r="R46" s="19" t="n">
        <f aca="false">(($D46/R$4)*$F$3+$H46)-($D46*$G$3+$I46)</f>
        <v>-31.0464</v>
      </c>
    </row>
    <row r="47" customFormat="false" ht="15" hidden="false" customHeight="false" outlineLevel="0" collapsed="false">
      <c r="A47" s="30" t="n">
        <v>45231</v>
      </c>
      <c r="B47" s="30"/>
      <c r="C47" s="1" t="n">
        <v>327</v>
      </c>
      <c r="D47" s="1" t="n">
        <v>774</v>
      </c>
      <c r="E47" s="2" t="n">
        <f aca="false">D47/C47</f>
        <v>2.36697247706422</v>
      </c>
      <c r="F47" s="26" t="n">
        <f aca="false">C47*F$3</f>
        <v>101.043</v>
      </c>
      <c r="G47" s="26" t="n">
        <f aca="false">D47*G$3</f>
        <v>143.19</v>
      </c>
      <c r="H47" s="16" t="n">
        <f aca="false">365/12*H$4</f>
        <v>0</v>
      </c>
      <c r="I47" s="16" t="n">
        <f aca="false">365/12*I$4</f>
        <v>0</v>
      </c>
      <c r="J47" s="27" t="n">
        <f aca="false">(F47+H47)-(G47+I47)</f>
        <v>-42.147</v>
      </c>
      <c r="K47" s="28" t="n">
        <f aca="false">J47/G47*100</f>
        <v>-29.4343180389692</v>
      </c>
      <c r="L47" s="19" t="n">
        <f aca="false">(($D47/L$4)*$F$3+$H47)-($D47*$G$3+$I47)</f>
        <v>-23.607</v>
      </c>
      <c r="M47" s="19" t="n">
        <f aca="false">(($D47/M$4)*$F$3+$H47)-($D47*$G$3+$I47)</f>
        <v>-47.5236</v>
      </c>
      <c r="N47" s="19" t="n">
        <f aca="false">(($D47/N$4)*$F$3+$H47)-($D47*$G$3+$I47)</f>
        <v>-63.468</v>
      </c>
      <c r="O47" s="19" t="n">
        <f aca="false">(($D47/O$4)*$F$3+$H47)-($D47*$G$3+$I47)</f>
        <v>-74.8568571428571</v>
      </c>
      <c r="P47" s="19" t="n">
        <f aca="false">(($D47/P$4)*$F$3+$H47)-($D47*$G$3+$I47)</f>
        <v>-83.3985</v>
      </c>
      <c r="Q47" s="19" t="n">
        <f aca="false">(($D47/Q$4)*$F$3+$H47)-($D47*$G$3+$I47)</f>
        <v>-90.042</v>
      </c>
      <c r="R47" s="19" t="n">
        <f aca="false">(($D47/R$4)*$F$3+$H47)-($D47*$G$3+$I47)</f>
        <v>-95.3568</v>
      </c>
    </row>
    <row r="48" customFormat="false" ht="15" hidden="false" customHeight="false" outlineLevel="0" collapsed="false">
      <c r="A48" s="30" t="n">
        <v>45261</v>
      </c>
      <c r="B48" s="30"/>
      <c r="C48" s="1" t="n">
        <v>408</v>
      </c>
      <c r="D48" s="1" t="n">
        <v>1002</v>
      </c>
      <c r="E48" s="2" t="n">
        <f aca="false">D48/C48</f>
        <v>2.45588235294118</v>
      </c>
      <c r="F48" s="26" t="n">
        <f aca="false">C48*F$3</f>
        <v>126.072</v>
      </c>
      <c r="G48" s="26" t="n">
        <f aca="false">D48*G$3</f>
        <v>185.37</v>
      </c>
      <c r="H48" s="16" t="n">
        <f aca="false">365/12*H$4</f>
        <v>0</v>
      </c>
      <c r="I48" s="16" t="n">
        <f aca="false">365/12*I$4</f>
        <v>0</v>
      </c>
      <c r="J48" s="27" t="n">
        <f aca="false">(F48+H48)-(G48+I48)</f>
        <v>-59.298</v>
      </c>
      <c r="K48" s="28" t="n">
        <f aca="false">J48/G48*100</f>
        <v>-31.988994983007</v>
      </c>
      <c r="L48" s="19" t="n">
        <f aca="false">(($D48/L$4)*$F$3+$H48)-($D48*$G$3+$I48)</f>
        <v>-30.561</v>
      </c>
      <c r="M48" s="19" t="n">
        <f aca="false">(($D48/M$4)*$F$3+$H48)-($D48*$G$3+$I48)</f>
        <v>-61.5228</v>
      </c>
      <c r="N48" s="19" t="n">
        <f aca="false">(($D48/N$4)*$F$3+$H48)-($D48*$G$3+$I48)</f>
        <v>-82.164</v>
      </c>
      <c r="O48" s="19" t="n">
        <f aca="false">(($D48/O$4)*$F$3+$H48)-($D48*$G$3+$I48)</f>
        <v>-96.9077142857143</v>
      </c>
      <c r="P48" s="19" t="n">
        <f aca="false">(($D48/P$4)*$F$3+$H48)-($D48*$G$3+$I48)</f>
        <v>-107.9655</v>
      </c>
      <c r="Q48" s="19" t="n">
        <f aca="false">(($D48/Q$4)*$F$3+$H48)-($D48*$G$3+$I48)</f>
        <v>-116.566</v>
      </c>
      <c r="R48" s="19" t="n">
        <f aca="false">(($D48/R$4)*$F$3+$H48)-($D48*$G$3+$I48)</f>
        <v>-123.4464</v>
      </c>
    </row>
    <row r="49" customFormat="false" ht="15" hidden="false" customHeight="false" outlineLevel="0" collapsed="false">
      <c r="A49" s="30" t="n">
        <v>45292</v>
      </c>
      <c r="B49" s="30"/>
      <c r="C49" s="1" t="n">
        <v>604</v>
      </c>
      <c r="D49" s="1" t="n">
        <v>1349</v>
      </c>
      <c r="E49" s="2" t="n">
        <f aca="false">D49/C49</f>
        <v>2.23344370860927</v>
      </c>
      <c r="F49" s="26" t="n">
        <f aca="false">C49*F$3</f>
        <v>186.636</v>
      </c>
      <c r="G49" s="26" t="n">
        <f aca="false">D49*G$3</f>
        <v>249.565</v>
      </c>
      <c r="H49" s="16" t="n">
        <f aca="false">365/12*H$4</f>
        <v>0</v>
      </c>
      <c r="I49" s="16" t="n">
        <f aca="false">365/12*I$4</f>
        <v>0</v>
      </c>
      <c r="J49" s="27" t="n">
        <f aca="false">(F49+H49)-(G49+I49)</f>
        <v>-62.929</v>
      </c>
      <c r="K49" s="28" t="n">
        <f aca="false">J49/G49*100</f>
        <v>-25.2154749263719</v>
      </c>
      <c r="L49" s="19" t="n">
        <f aca="false">(($D49/L$4)*$F$3+$H49)-($D49*$G$3+$I49)</f>
        <v>-41.1445</v>
      </c>
      <c r="M49" s="19" t="n">
        <f aca="false">(($D49/M$4)*$F$3+$H49)-($D49*$G$3+$I49)</f>
        <v>-82.8286</v>
      </c>
      <c r="N49" s="19" t="n">
        <f aca="false">(($D49/N$4)*$F$3+$H49)-($D49*$G$3+$I49)</f>
        <v>-110.618</v>
      </c>
      <c r="O49" s="19" t="n">
        <f aca="false">(($D49/O$4)*$F$3+$H49)-($D49*$G$3+$I49)</f>
        <v>-130.467571428571</v>
      </c>
      <c r="P49" s="19" t="n">
        <f aca="false">(($D49/P$4)*$F$3+$H49)-($D49*$G$3+$I49)</f>
        <v>-145.35475</v>
      </c>
      <c r="Q49" s="19" t="n">
        <f aca="false">(($D49/Q$4)*$F$3+$H49)-($D49*$G$3+$I49)</f>
        <v>-156.933666666667</v>
      </c>
      <c r="R49" s="19" t="n">
        <f aca="false">(($D49/R$4)*$F$3+$H49)-($D49*$G$3+$I49)</f>
        <v>-166.1968</v>
      </c>
    </row>
    <row r="50" customFormat="false" ht="15" hidden="false" customHeight="false" outlineLevel="0" collapsed="false">
      <c r="A50" s="30" t="n">
        <v>45323</v>
      </c>
      <c r="B50" s="30"/>
      <c r="C50" s="1" t="n">
        <v>344</v>
      </c>
      <c r="D50" s="1" t="n">
        <v>855</v>
      </c>
      <c r="E50" s="2" t="n">
        <f aca="false">D50/C50</f>
        <v>2.48546511627907</v>
      </c>
      <c r="F50" s="26" t="n">
        <f aca="false">C50*F$3</f>
        <v>106.296</v>
      </c>
      <c r="G50" s="26" t="n">
        <f aca="false">D50*G$3</f>
        <v>158.175</v>
      </c>
      <c r="H50" s="16" t="n">
        <f aca="false">365/12*H$4</f>
        <v>0</v>
      </c>
      <c r="I50" s="16" t="n">
        <f aca="false">365/12*I$4</f>
        <v>0</v>
      </c>
      <c r="J50" s="27" t="n">
        <f aca="false">(F50+H50)-(G50+I50)</f>
        <v>-51.879</v>
      </c>
      <c r="K50" s="28" t="n">
        <f aca="false">J50/G50*100</f>
        <v>-32.7984826932195</v>
      </c>
      <c r="L50" s="19" t="n">
        <f aca="false">(($D50/L$4)*$F$3+$H50)-($D50*$G$3+$I50)</f>
        <v>-26.0775</v>
      </c>
      <c r="M50" s="19" t="n">
        <f aca="false">(($D50/M$4)*$F$3+$H50)-($D50*$G$3+$I50)</f>
        <v>-52.497</v>
      </c>
      <c r="N50" s="19" t="n">
        <f aca="false">(($D50/N$4)*$F$3+$H50)-($D50*$G$3+$I50)</f>
        <v>-70.11</v>
      </c>
      <c r="O50" s="19" t="n">
        <f aca="false">(($D50/O$4)*$F$3+$H50)-($D50*$G$3+$I50)</f>
        <v>-82.6907142857143</v>
      </c>
      <c r="P50" s="19" t="n">
        <f aca="false">(($D50/P$4)*$F$3+$H50)-($D50*$G$3+$I50)</f>
        <v>-92.12625</v>
      </c>
      <c r="Q50" s="19" t="n">
        <f aca="false">(($D50/Q$4)*$F$3+$H50)-($D50*$G$3+$I50)</f>
        <v>-99.465</v>
      </c>
      <c r="R50" s="19" t="n">
        <f aca="false">(($D50/R$4)*$F$3+$H50)-($D50*$G$3+$I50)</f>
        <v>-105.336</v>
      </c>
    </row>
    <row r="51" customFormat="false" ht="15" hidden="false" customHeight="false" outlineLevel="0" collapsed="false">
      <c r="A51" s="30" t="n">
        <v>45352</v>
      </c>
      <c r="B51" s="30" t="s">
        <v>32</v>
      </c>
      <c r="C51" s="1" t="n">
        <v>289</v>
      </c>
      <c r="D51" s="1" t="n">
        <v>763</v>
      </c>
      <c r="E51" s="2" t="n">
        <f aca="false">D51/C51</f>
        <v>2.6401384083045</v>
      </c>
      <c r="F51" s="26" t="n">
        <f aca="false">C51*F$3</f>
        <v>89.301</v>
      </c>
      <c r="G51" s="26" t="n">
        <f aca="false">D51*G$3</f>
        <v>141.155</v>
      </c>
      <c r="H51" s="16" t="n">
        <f aca="false">365/12*H$4</f>
        <v>0</v>
      </c>
      <c r="I51" s="16" t="n">
        <f aca="false">365/12*I$4</f>
        <v>0</v>
      </c>
      <c r="J51" s="27" t="n">
        <f aca="false">(F51+H51)-(G51+I51)</f>
        <v>-51.854</v>
      </c>
      <c r="K51" s="28" t="n">
        <f aca="false">J51/G51*100</f>
        <v>-36.7355035244944</v>
      </c>
      <c r="L51" s="19" t="n">
        <f aca="false">(($D51/L$4)*$F$3+$H51)-($D51*$G$3+$I51)</f>
        <v>-23.2715</v>
      </c>
      <c r="M51" s="19" t="n">
        <f aca="false">(($D51/M$4)*$F$3+$H51)-($D51*$G$3+$I51)</f>
        <v>-46.8482</v>
      </c>
      <c r="N51" s="19" t="n">
        <f aca="false">(($D51/N$4)*$F$3+$H51)-($D51*$G$3+$I51)</f>
        <v>-62.566</v>
      </c>
      <c r="O51" s="19" t="n">
        <f aca="false">(($D51/O$4)*$F$3+$H51)-($D51*$G$3+$I51)</f>
        <v>-73.793</v>
      </c>
      <c r="P51" s="19" t="n">
        <f aca="false">(($D51/P$4)*$F$3+$H51)-($D51*$G$3+$I51)</f>
        <v>-82.21325</v>
      </c>
      <c r="Q51" s="19" t="n">
        <f aca="false">(($D51/Q$4)*$F$3+$H51)-($D51*$G$3+$I51)</f>
        <v>-88.7623333333333</v>
      </c>
      <c r="R51" s="19" t="n">
        <f aca="false">(($D51/R$4)*$F$3+$H51)-($D51*$G$3+$I51)</f>
        <v>-94.0016</v>
      </c>
    </row>
    <row r="52" customFormat="false" ht="15" hidden="false" customHeight="false" outlineLevel="0" collapsed="false">
      <c r="A52" s="30" t="n">
        <v>45383</v>
      </c>
      <c r="B52" s="30"/>
      <c r="C52" s="1" t="n">
        <v>183</v>
      </c>
      <c r="D52" s="1" t="n">
        <v>576</v>
      </c>
      <c r="E52" s="2" t="n">
        <f aca="false">D52/C52</f>
        <v>3.14754098360656</v>
      </c>
      <c r="F52" s="26" t="n">
        <f aca="false">C52*F$3</f>
        <v>56.547</v>
      </c>
      <c r="G52" s="26" t="n">
        <f aca="false">D52*G$3</f>
        <v>106.56</v>
      </c>
      <c r="H52" s="16" t="n">
        <f aca="false">365/12*H$4</f>
        <v>0</v>
      </c>
      <c r="I52" s="16" t="n">
        <f aca="false">365/12*I$4</f>
        <v>0</v>
      </c>
      <c r="J52" s="27" t="n">
        <f aca="false">(F52+H52)-(G52+I52)</f>
        <v>-50.013</v>
      </c>
      <c r="K52" s="28" t="n">
        <f aca="false">J52/G52*100</f>
        <v>-46.9341216216216</v>
      </c>
      <c r="L52" s="19" t="n">
        <f aca="false">(($D52/L$4)*$F$3+$H52)-($D52*$G$3+$I52)</f>
        <v>-17.568</v>
      </c>
      <c r="M52" s="19" t="n">
        <f aca="false">(($D52/M$4)*$F$3+$H52)-($D52*$G$3+$I52)</f>
        <v>-35.3664</v>
      </c>
      <c r="N52" s="19" t="n">
        <f aca="false">(($D52/N$4)*$F$3+$H52)-($D52*$G$3+$I52)</f>
        <v>-47.232</v>
      </c>
      <c r="O52" s="19" t="n">
        <f aca="false">(($D52/O$4)*$F$3+$H52)-($D52*$G$3+$I52)</f>
        <v>-55.7074285714286</v>
      </c>
      <c r="P52" s="19" t="n">
        <f aca="false">(($D52/P$4)*$F$3+$H52)-($D52*$G$3+$I52)</f>
        <v>-62.064</v>
      </c>
      <c r="Q52" s="19" t="n">
        <f aca="false">(($D52/Q$4)*$F$3+$H52)-($D52*$G$3+$I52)</f>
        <v>-67.008</v>
      </c>
      <c r="R52" s="19" t="n">
        <f aca="false">(($D52/R$4)*$F$3+$H52)-($D52*$G$3+$I52)</f>
        <v>-70.9632</v>
      </c>
    </row>
    <row r="53" customFormat="false" ht="15" hidden="false" customHeight="false" outlineLevel="0" collapsed="false">
      <c r="A53" s="30" t="n">
        <v>45413</v>
      </c>
      <c r="B53" s="30"/>
      <c r="C53" s="1" t="n">
        <v>105</v>
      </c>
      <c r="D53" s="1" t="n">
        <v>346</v>
      </c>
      <c r="E53" s="2" t="n">
        <f aca="false">D53/C53</f>
        <v>3.2952380952381</v>
      </c>
      <c r="F53" s="26" t="n">
        <f aca="false">C53*F$3</f>
        <v>32.445</v>
      </c>
      <c r="G53" s="26" t="n">
        <f aca="false">D53*G$3</f>
        <v>64.01</v>
      </c>
      <c r="H53" s="16" t="n">
        <f aca="false">365/12*H$4</f>
        <v>0</v>
      </c>
      <c r="I53" s="16" t="n">
        <f aca="false">365/12*I$4</f>
        <v>0</v>
      </c>
      <c r="J53" s="27" t="n">
        <f aca="false">(F53+H53)-(G53+I53)</f>
        <v>-31.565</v>
      </c>
      <c r="K53" s="28" t="n">
        <f aca="false">J53/G53*100</f>
        <v>-49.312607405093</v>
      </c>
      <c r="L53" s="19" t="n">
        <f aca="false">(($D53/L$4)*$F$3+$H53)-($D53*$G$3+$I53)</f>
        <v>-10.553</v>
      </c>
      <c r="M53" s="19" t="n">
        <f aca="false">(($D53/M$4)*$F$3+$H53)-($D53*$G$3+$I53)</f>
        <v>-21.2444</v>
      </c>
      <c r="N53" s="19" t="n">
        <f aca="false">(($D53/N$4)*$F$3+$H53)-($D53*$G$3+$I53)</f>
        <v>-28.372</v>
      </c>
      <c r="O53" s="19" t="n">
        <f aca="false">(($D53/O$4)*$F$3+$H53)-($D53*$G$3+$I53)</f>
        <v>-33.4631428571429</v>
      </c>
      <c r="P53" s="19" t="n">
        <f aca="false">(($D53/P$4)*$F$3+$H53)-($D53*$G$3+$I53)</f>
        <v>-37.2815</v>
      </c>
      <c r="Q53" s="19" t="n">
        <f aca="false">(($D53/Q$4)*$F$3+$H53)-($D53*$G$3+$I53)</f>
        <v>-40.2513333333333</v>
      </c>
      <c r="R53" s="19" t="n">
        <f aca="false">(($D53/R$4)*$F$3+$H53)-($D53*$G$3+$I53)</f>
        <v>-42.6272</v>
      </c>
    </row>
    <row r="54" customFormat="false" ht="15" hidden="false" customHeight="false" outlineLevel="0" collapsed="false">
      <c r="A54" s="30" t="n">
        <v>45444</v>
      </c>
      <c r="B54" s="30"/>
      <c r="C54" s="1" t="n">
        <v>53</v>
      </c>
      <c r="D54" s="1" t="n">
        <v>161</v>
      </c>
      <c r="E54" s="2" t="n">
        <f aca="false">D54/C54</f>
        <v>3.0377358490566</v>
      </c>
      <c r="F54" s="26" t="n">
        <f aca="false">C54*F$3</f>
        <v>16.377</v>
      </c>
      <c r="G54" s="26" t="n">
        <f aca="false">D54*G$3</f>
        <v>29.785</v>
      </c>
      <c r="H54" s="16" t="n">
        <f aca="false">365/12*H$4</f>
        <v>0</v>
      </c>
      <c r="I54" s="16" t="n">
        <f aca="false">365/12*I$4</f>
        <v>0</v>
      </c>
      <c r="J54" s="27" t="n">
        <f aca="false">(F54+H54)-(G54+I54)</f>
        <v>-13.408</v>
      </c>
      <c r="K54" s="28" t="n">
        <f aca="false">J54/G54*100</f>
        <v>-45.0159476246433</v>
      </c>
      <c r="L54" s="19" t="n">
        <f aca="false">(($D54/L$4)*$F$3+$H54)-($D54*$G$3+$I54)</f>
        <v>-4.9105</v>
      </c>
      <c r="M54" s="19" t="n">
        <f aca="false">(($D54/M$4)*$F$3+$H54)-($D54*$G$3+$I54)</f>
        <v>-9.8854</v>
      </c>
      <c r="N54" s="19" t="n">
        <f aca="false">(($D54/N$4)*$F$3+$H54)-($D54*$G$3+$I54)</f>
        <v>-13.202</v>
      </c>
      <c r="O54" s="19" t="n">
        <f aca="false">(($D54/O$4)*$F$3+$H54)-($D54*$G$3+$I54)</f>
        <v>-15.571</v>
      </c>
      <c r="P54" s="19" t="n">
        <f aca="false">(($D54/P$4)*$F$3+$H54)-($D54*$G$3+$I54)</f>
        <v>-17.34775</v>
      </c>
      <c r="Q54" s="19" t="n">
        <f aca="false">(($D54/Q$4)*$F$3+$H54)-($D54*$G$3+$I54)</f>
        <v>-18.7296666666667</v>
      </c>
      <c r="R54" s="19" t="n">
        <f aca="false">(($D54/R$4)*$F$3+$H54)-($D54*$G$3+$I54)</f>
        <v>-19.8352</v>
      </c>
    </row>
    <row r="55" customFormat="false" ht="15" hidden="false" customHeight="false" outlineLevel="0" collapsed="false">
      <c r="A55" s="30" t="n">
        <v>45474</v>
      </c>
      <c r="B55" s="30"/>
      <c r="C55" s="1" t="n">
        <v>13</v>
      </c>
      <c r="D55" s="1" t="n">
        <v>29</v>
      </c>
      <c r="E55" s="2" t="n">
        <f aca="false">D55/C55</f>
        <v>2.23076923076923</v>
      </c>
      <c r="F55" s="26" t="n">
        <f aca="false">C55*F$3</f>
        <v>4.017</v>
      </c>
      <c r="G55" s="26" t="n">
        <f aca="false">D55*G$3</f>
        <v>5.365</v>
      </c>
      <c r="H55" s="16" t="n">
        <f aca="false">365/12*H$4</f>
        <v>0</v>
      </c>
      <c r="I55" s="16" t="n">
        <f aca="false">365/12*I$4</f>
        <v>0</v>
      </c>
      <c r="J55" s="27" t="n">
        <f aca="false">(F55+H55)-(G55+I55)</f>
        <v>-1.348</v>
      </c>
      <c r="K55" s="28" t="n">
        <f aca="false">J55/G55*100</f>
        <v>-25.1258154706431</v>
      </c>
      <c r="L55" s="19" t="n">
        <f aca="false">(($D55/L$4)*$F$3+$H55)-($D55*$G$3+$I55)</f>
        <v>-0.8845</v>
      </c>
      <c r="M55" s="19" t="n">
        <f aca="false">(($D55/M$4)*$F$3+$H55)-($D55*$G$3+$I55)</f>
        <v>-1.7806</v>
      </c>
      <c r="N55" s="19" t="n">
        <f aca="false">(($D55/N$4)*$F$3+$H55)-($D55*$G$3+$I55)</f>
        <v>-2.378</v>
      </c>
      <c r="O55" s="19" t="n">
        <f aca="false">(($D55/O$4)*$F$3+$H55)-($D55*$G$3+$I55)</f>
        <v>-2.80471428571429</v>
      </c>
      <c r="P55" s="19" t="n">
        <f aca="false">(($D55/P$4)*$F$3+$H55)-($D55*$G$3+$I55)</f>
        <v>-3.12475</v>
      </c>
      <c r="Q55" s="19" t="n">
        <f aca="false">(($D55/Q$4)*$F$3+$H55)-($D55*$G$3+$I55)</f>
        <v>-3.37366666666667</v>
      </c>
      <c r="R55" s="19" t="n">
        <f aca="false">(($D55/R$4)*$F$3+$H55)-($D55*$G$3+$I55)</f>
        <v>-3.5728</v>
      </c>
    </row>
    <row r="56" customFormat="false" ht="15" hidden="false" customHeight="false" outlineLevel="0" collapsed="false">
      <c r="A56" s="30" t="n">
        <v>45505</v>
      </c>
      <c r="B56" s="30"/>
      <c r="C56" s="1" t="n">
        <v>7</v>
      </c>
      <c r="D56" s="1" t="n">
        <v>7</v>
      </c>
      <c r="E56" s="2" t="n">
        <f aca="false">D56/C56</f>
        <v>1</v>
      </c>
      <c r="F56" s="26" t="n">
        <f aca="false">C56*F$3</f>
        <v>2.163</v>
      </c>
      <c r="G56" s="26" t="n">
        <f aca="false">D56*G$3</f>
        <v>1.295</v>
      </c>
      <c r="H56" s="16" t="n">
        <f aca="false">365/12*H$4</f>
        <v>0</v>
      </c>
      <c r="I56" s="16" t="n">
        <f aca="false">365/12*I$4</f>
        <v>0</v>
      </c>
      <c r="J56" s="27" t="n">
        <f aca="false">(F56+H56)-(G56+I56)</f>
        <v>0.868</v>
      </c>
      <c r="K56" s="28" t="n">
        <f aca="false">J56/G56*100</f>
        <v>67.027027027027</v>
      </c>
      <c r="L56" s="19" t="n">
        <f aca="false">(($D56/L$4)*$F$3+$H56)-($D56*$G$3+$I56)</f>
        <v>-0.2135</v>
      </c>
      <c r="M56" s="19" t="n">
        <f aca="false">(($D56/M$4)*$F$3+$H56)-($D56*$G$3+$I56)</f>
        <v>-0.4298</v>
      </c>
      <c r="N56" s="19" t="n">
        <f aca="false">(($D56/N$4)*$F$3+$H56)-($D56*$G$3+$I56)</f>
        <v>-0.574</v>
      </c>
      <c r="O56" s="19" t="n">
        <f aca="false">(($D56/O$4)*$F$3+$H56)-($D56*$G$3+$I56)</f>
        <v>-0.677</v>
      </c>
      <c r="P56" s="19" t="n">
        <f aca="false">(($D56/P$4)*$F$3+$H56)-($D56*$G$3+$I56)</f>
        <v>-0.75425</v>
      </c>
      <c r="Q56" s="19" t="n">
        <f aca="false">(($D56/Q$4)*$F$3+$H56)-($D56*$G$3+$I56)</f>
        <v>-0.814333333333333</v>
      </c>
      <c r="R56" s="19" t="n">
        <f aca="false">(($D56/R$4)*$F$3+$H56)-($D56*$G$3+$I56)</f>
        <v>-0.8624</v>
      </c>
    </row>
    <row r="57" customFormat="false" ht="15" hidden="false" customHeight="false" outlineLevel="0" collapsed="false">
      <c r="A57" s="30" t="n">
        <v>45536</v>
      </c>
      <c r="B57" s="30" t="s">
        <v>33</v>
      </c>
      <c r="C57" s="1" t="n">
        <v>82</v>
      </c>
      <c r="D57" s="1" t="n">
        <v>264</v>
      </c>
      <c r="E57" s="2" t="n">
        <f aca="false">D57/C57</f>
        <v>3.21951219512195</v>
      </c>
      <c r="F57" s="26" t="n">
        <f aca="false">C57*F$3</f>
        <v>25.338</v>
      </c>
      <c r="G57" s="26" t="n">
        <f aca="false">D57*G$3</f>
        <v>48.84</v>
      </c>
      <c r="H57" s="16" t="n">
        <f aca="false">365/12*H$4</f>
        <v>0</v>
      </c>
      <c r="I57" s="16" t="n">
        <f aca="false">365/12*I$4</f>
        <v>0</v>
      </c>
      <c r="J57" s="27" t="n">
        <f aca="false">(F57+H57)-(G57+I57)</f>
        <v>-23.502</v>
      </c>
      <c r="K57" s="28" t="n">
        <f aca="false">J57/G57*100</f>
        <v>-48.1203931203931</v>
      </c>
      <c r="L57" s="19" t="n">
        <f aca="false">(($D57/L$4)*$F$3+$H57)-($D57*$G$3+$I57)</f>
        <v>-8.052</v>
      </c>
      <c r="M57" s="19" t="n">
        <f aca="false">(($D57/M$4)*$F$3+$H57)-($D57*$G$3+$I57)</f>
        <v>-16.2096</v>
      </c>
      <c r="N57" s="19" t="n">
        <f aca="false">(($D57/N$4)*$F$3+$H57)-($D57*$G$3+$I57)</f>
        <v>-21.648</v>
      </c>
      <c r="O57" s="19" t="n">
        <f aca="false">(($D57/O$4)*$F$3+$H57)-($D57*$G$3+$I57)</f>
        <v>-25.5325714285714</v>
      </c>
      <c r="P57" s="19" t="n">
        <f aca="false">(($D57/P$4)*$F$3+$H57)-($D57*$G$3+$I57)</f>
        <v>-28.446</v>
      </c>
      <c r="Q57" s="19" t="n">
        <f aca="false">(($D57/Q$4)*$F$3+$H57)-($D57*$G$3+$I57)</f>
        <v>-30.712</v>
      </c>
      <c r="R57" s="19" t="n">
        <f aca="false">(($D57/R$4)*$F$3+$H57)-($D57*$G$3+$I57)</f>
        <v>-32.5248</v>
      </c>
    </row>
    <row r="58" customFormat="false" ht="15" hidden="false" customHeight="false" outlineLevel="0" collapsed="false">
      <c r="A58" s="30" t="n">
        <v>45566</v>
      </c>
      <c r="B58" s="30"/>
      <c r="C58" s="1" t="n">
        <v>166</v>
      </c>
      <c r="D58" s="1" t="n">
        <v>606</v>
      </c>
      <c r="E58" s="2" t="n">
        <f aca="false">D58/C58</f>
        <v>3.65060240963855</v>
      </c>
      <c r="F58" s="26" t="n">
        <f aca="false">C58*F$3</f>
        <v>51.294</v>
      </c>
      <c r="G58" s="26" t="n">
        <f aca="false">D58*G$3</f>
        <v>112.11</v>
      </c>
      <c r="H58" s="16" t="n">
        <f aca="false">365/12*H$4</f>
        <v>0</v>
      </c>
      <c r="I58" s="16" t="n">
        <f aca="false">365/12*I$4</f>
        <v>0</v>
      </c>
      <c r="J58" s="27" t="n">
        <f aca="false">(F58+H58)-(G58+I58)</f>
        <v>-60.816</v>
      </c>
      <c r="K58" s="28" t="n">
        <f aca="false">J58/G58*100</f>
        <v>-54.2467219694942</v>
      </c>
      <c r="L58" s="19" t="n">
        <f aca="false">(($D58/L$4)*$F$3+$H58)-($D58*$G$3+$I58)</f>
        <v>-18.483</v>
      </c>
      <c r="M58" s="19" t="n">
        <f aca="false">(($D58/M$4)*$F$3+$H58)-($D58*$G$3+$I58)</f>
        <v>-37.2084</v>
      </c>
      <c r="N58" s="19" t="n">
        <f aca="false">(($D58/N$4)*$F$3+$H58)-($D58*$G$3+$I58)</f>
        <v>-49.692</v>
      </c>
      <c r="O58" s="19" t="n">
        <f aca="false">(($D58/O$4)*$F$3+$H58)-($D58*$G$3+$I58)</f>
        <v>-58.6088571428572</v>
      </c>
      <c r="P58" s="19" t="n">
        <f aca="false">(($D58/P$4)*$F$3+$H58)-($D58*$G$3+$I58)</f>
        <v>-65.2965</v>
      </c>
      <c r="Q58" s="19" t="n">
        <f aca="false">(($D58/Q$4)*$F$3+$H58)-($D58*$G$3+$I58)</f>
        <v>-70.498</v>
      </c>
      <c r="R58" s="19" t="n">
        <f aca="false">(($D58/R$4)*$F$3+$H58)-($D58*$G$3+$I58)</f>
        <v>-74.6592</v>
      </c>
    </row>
    <row r="59" customFormat="false" ht="15" hidden="false" customHeight="false" outlineLevel="0" collapsed="false">
      <c r="A59" s="30" t="n">
        <v>45597</v>
      </c>
      <c r="B59" s="30"/>
      <c r="C59" s="1" t="n">
        <v>285</v>
      </c>
      <c r="D59" s="1" t="n">
        <v>888</v>
      </c>
      <c r="E59" s="2" t="n">
        <f aca="false">D59/C59</f>
        <v>3.11578947368421</v>
      </c>
      <c r="F59" s="26" t="n">
        <f aca="false">C59*F$3</f>
        <v>88.065</v>
      </c>
      <c r="G59" s="26" t="n">
        <f aca="false">D59*G$3</f>
        <v>164.28</v>
      </c>
      <c r="H59" s="16" t="n">
        <f aca="false">365/12*H$4</f>
        <v>0</v>
      </c>
      <c r="I59" s="16" t="n">
        <f aca="false">365/12*I$4</f>
        <v>0</v>
      </c>
      <c r="J59" s="27" t="n">
        <f aca="false">(F59+H59)-(G59+I59)</f>
        <v>-76.215</v>
      </c>
      <c r="K59" s="28" t="n">
        <f aca="false">J59/G59*100</f>
        <v>-46.3933528122717</v>
      </c>
      <c r="L59" s="19" t="n">
        <f aca="false">(($D59/L$4)*$F$3+$H59)-($D59*$G$3+$I59)</f>
        <v>-27.084</v>
      </c>
      <c r="M59" s="19" t="n">
        <f aca="false">(($D59/M$4)*$F$3+$H59)-($D59*$G$3+$I59)</f>
        <v>-54.5232</v>
      </c>
      <c r="N59" s="19" t="n">
        <f aca="false">(($D59/N$4)*$F$3+$H59)-($D59*$G$3+$I59)</f>
        <v>-72.816</v>
      </c>
      <c r="O59" s="19" t="n">
        <f aca="false">(($D59/O$4)*$F$3+$H59)-($D59*$G$3+$I59)</f>
        <v>-85.8822857142857</v>
      </c>
      <c r="P59" s="19" t="n">
        <f aca="false">(($D59/P$4)*$F$3+$H59)-($D59*$G$3+$I59)</f>
        <v>-95.682</v>
      </c>
      <c r="Q59" s="19" t="n">
        <f aca="false">(($D59/Q$4)*$F$3+$H59)-($D59*$G$3+$I59)</f>
        <v>-103.304</v>
      </c>
      <c r="R59" s="19" t="n">
        <f aca="false">(($D59/R$4)*$F$3+$H59)-($D59*$G$3+$I59)</f>
        <v>-109.4016</v>
      </c>
    </row>
    <row r="60" customFormat="false" ht="15" hidden="false" customHeight="false" outlineLevel="0" collapsed="false">
      <c r="A60" s="30" t="n">
        <v>45627</v>
      </c>
      <c r="B60" s="30"/>
      <c r="F60" s="26" t="n">
        <f aca="false">C60*F$3</f>
        <v>0</v>
      </c>
      <c r="G60" s="26" t="n">
        <f aca="false">D60*G$3</f>
        <v>0</v>
      </c>
      <c r="H60" s="16" t="n">
        <f aca="false">365/12*H$4</f>
        <v>0</v>
      </c>
      <c r="I60" s="16" t="n">
        <f aca="false">365/12*I$4</f>
        <v>0</v>
      </c>
      <c r="J60" s="27" t="n">
        <f aca="false">(F60+H60)-(G60+I60)</f>
        <v>0</v>
      </c>
      <c r="K60" s="28" t="e">
        <f aca="false">J60/G60*100</f>
        <v>#DIV/0!</v>
      </c>
      <c r="L60" s="19" t="n">
        <f aca="false">(($D60/L$4)*$F$3+$H60)-($D60*$G$3+$I60)</f>
        <v>0</v>
      </c>
      <c r="M60" s="19" t="n">
        <f aca="false">(($D60/M$4)*$F$3+$H60)-($D60*$G$3+$I60)</f>
        <v>0</v>
      </c>
      <c r="N60" s="19" t="n">
        <f aca="false">(($D60/N$4)*$F$3+$H60)-($D60*$G$3+$I60)</f>
        <v>0</v>
      </c>
      <c r="O60" s="19" t="n">
        <f aca="false">(($D60/O$4)*$F$3+$H60)-($D60*$G$3+$I60)</f>
        <v>0</v>
      </c>
      <c r="P60" s="19" t="n">
        <f aca="false">(($D60/P$4)*$F$3+$H60)-($D60*$G$3+$I60)</f>
        <v>0</v>
      </c>
      <c r="Q60" s="19" t="n">
        <f aca="false">(($D60/Q$4)*$F$3+$H60)-($D60*$G$3+$I60)</f>
        <v>0</v>
      </c>
      <c r="R60" s="19" t="n">
        <f aca="false">(($D60/R$4)*$F$3+$H60)-($D60*$G$3+$I60)</f>
        <v>0</v>
      </c>
    </row>
    <row r="61" customFormat="false" ht="15" hidden="false" customHeight="false" outlineLevel="0" collapsed="false">
      <c r="A61" s="30" t="n">
        <v>45658</v>
      </c>
      <c r="B61" s="30"/>
      <c r="F61" s="26" t="n">
        <f aca="false">C61*F$3</f>
        <v>0</v>
      </c>
      <c r="G61" s="26" t="n">
        <f aca="false">D61*G$3</f>
        <v>0</v>
      </c>
      <c r="H61" s="16" t="n">
        <f aca="false">365/12*H$4</f>
        <v>0</v>
      </c>
      <c r="I61" s="16" t="n">
        <f aca="false">365/12*I$4</f>
        <v>0</v>
      </c>
      <c r="J61" s="27" t="n">
        <f aca="false">(F61+H61)-(G61+I61)</f>
        <v>0</v>
      </c>
      <c r="K61" s="28" t="e">
        <f aca="false">J61/G61*100</f>
        <v>#DIV/0!</v>
      </c>
      <c r="L61" s="19" t="n">
        <f aca="false">(($D61/L$4)*$F$3+$H61)-($D61*$G$3+$I61)</f>
        <v>0</v>
      </c>
      <c r="M61" s="19" t="n">
        <f aca="false">(($D61/M$4)*$F$3+$H61)-($D61*$G$3+$I61)</f>
        <v>0</v>
      </c>
      <c r="N61" s="19" t="n">
        <f aca="false">(($D61/N$4)*$F$3+$H61)-($D61*$G$3+$I61)</f>
        <v>0</v>
      </c>
      <c r="O61" s="19" t="n">
        <f aca="false">(($D61/O$4)*$F$3+$H61)-($D61*$G$3+$I61)</f>
        <v>0</v>
      </c>
      <c r="P61" s="19" t="n">
        <f aca="false">(($D61/P$4)*$F$3+$H61)-($D61*$G$3+$I61)</f>
        <v>0</v>
      </c>
      <c r="Q61" s="19" t="n">
        <f aca="false">(($D61/Q$4)*$F$3+$H61)-($D61*$G$3+$I61)</f>
        <v>0</v>
      </c>
      <c r="R61" s="19" t="n">
        <f aca="false">(($D61/R$4)*$F$3+$H61)-($D61*$G$3+$I61)</f>
        <v>0</v>
      </c>
    </row>
    <row r="62" customFormat="false" ht="15" hidden="false" customHeight="false" outlineLevel="0" collapsed="false">
      <c r="A62" s="30" t="n">
        <v>45689</v>
      </c>
      <c r="B62" s="30"/>
      <c r="F62" s="26" t="n">
        <f aca="false">C62*F$3</f>
        <v>0</v>
      </c>
      <c r="G62" s="26" t="n">
        <f aca="false">D62*G$3</f>
        <v>0</v>
      </c>
      <c r="H62" s="16" t="n">
        <f aca="false">365/12*H$4</f>
        <v>0</v>
      </c>
      <c r="I62" s="16" t="n">
        <f aca="false">365/12*I$4</f>
        <v>0</v>
      </c>
      <c r="J62" s="27" t="n">
        <f aca="false">(F62+H62)-(G62+I62)</f>
        <v>0</v>
      </c>
      <c r="K62" s="28" t="e">
        <f aca="false">J62/G62*100</f>
        <v>#DIV/0!</v>
      </c>
      <c r="L62" s="19" t="n">
        <f aca="false">(($D62/L$4)*$F$3+$H62)-($D62*$G$3+$I62)</f>
        <v>0</v>
      </c>
      <c r="M62" s="19" t="n">
        <f aca="false">(($D62/M$4)*$F$3+$H62)-($D62*$G$3+$I62)</f>
        <v>0</v>
      </c>
      <c r="N62" s="19" t="n">
        <f aca="false">(($D62/N$4)*$F$3+$H62)-($D62*$G$3+$I62)</f>
        <v>0</v>
      </c>
      <c r="O62" s="19" t="n">
        <f aca="false">(($D62/O$4)*$F$3+$H62)-($D62*$G$3+$I62)</f>
        <v>0</v>
      </c>
      <c r="P62" s="19" t="n">
        <f aca="false">(($D62/P$4)*$F$3+$H62)-($D62*$G$3+$I62)</f>
        <v>0</v>
      </c>
      <c r="Q62" s="19" t="n">
        <f aca="false">(($D62/Q$4)*$F$3+$H62)-($D62*$G$3+$I62)</f>
        <v>0</v>
      </c>
      <c r="R62" s="19" t="n">
        <f aca="false">(($D62/R$4)*$F$3+$H62)-($D62*$G$3+$I62)</f>
        <v>0</v>
      </c>
    </row>
    <row r="63" customFormat="false" ht="15" hidden="false" customHeight="false" outlineLevel="0" collapsed="false">
      <c r="A63" s="30" t="n">
        <v>45717</v>
      </c>
      <c r="B63" s="30"/>
      <c r="F63" s="26" t="n">
        <f aca="false">C63*F$3</f>
        <v>0</v>
      </c>
      <c r="G63" s="26" t="n">
        <f aca="false">D63*G$3</f>
        <v>0</v>
      </c>
      <c r="H63" s="16" t="n">
        <f aca="false">365/12*H$4</f>
        <v>0</v>
      </c>
      <c r="I63" s="16" t="n">
        <f aca="false">365/12*I$4</f>
        <v>0</v>
      </c>
      <c r="J63" s="27" t="n">
        <f aca="false">(F63+H63)-(G63+I63)</f>
        <v>0</v>
      </c>
      <c r="K63" s="28" t="e">
        <f aca="false">J63/G63*100</f>
        <v>#DIV/0!</v>
      </c>
      <c r="L63" s="19" t="n">
        <f aca="false">(($D63/L$4)*$F$3+$H63)-($D63*$G$3+$I63)</f>
        <v>0</v>
      </c>
      <c r="M63" s="19" t="n">
        <f aca="false">(($D63/M$4)*$F$3+$H63)-($D63*$G$3+$I63)</f>
        <v>0</v>
      </c>
      <c r="N63" s="19" t="n">
        <f aca="false">(($D63/N$4)*$F$3+$H63)-($D63*$G$3+$I63)</f>
        <v>0</v>
      </c>
      <c r="O63" s="19" t="n">
        <f aca="false">(($D63/O$4)*$F$3+$H63)-($D63*$G$3+$I63)</f>
        <v>0</v>
      </c>
      <c r="P63" s="19" t="n">
        <f aca="false">(($D63/P$4)*$F$3+$H63)-($D63*$G$3+$I63)</f>
        <v>0</v>
      </c>
      <c r="Q63" s="19" t="n">
        <f aca="false">(($D63/Q$4)*$F$3+$H63)-($D63*$G$3+$I63)</f>
        <v>0</v>
      </c>
      <c r="R63" s="19" t="n">
        <f aca="false">(($D63/R$4)*$F$3+$H63)-($D63*$G$3+$I63)</f>
        <v>0</v>
      </c>
    </row>
    <row r="64" customFormat="false" ht="15" hidden="false" customHeight="false" outlineLevel="0" collapsed="false">
      <c r="A64" s="30" t="n">
        <v>45748</v>
      </c>
      <c r="B64" s="30"/>
      <c r="F64" s="26" t="n">
        <f aca="false">C64*F$3</f>
        <v>0</v>
      </c>
      <c r="G64" s="26" t="n">
        <f aca="false">D64*G$3</f>
        <v>0</v>
      </c>
      <c r="H64" s="16" t="n">
        <f aca="false">365/12*H$4</f>
        <v>0</v>
      </c>
      <c r="I64" s="16" t="n">
        <f aca="false">365/12*I$4</f>
        <v>0</v>
      </c>
      <c r="J64" s="27" t="n">
        <f aca="false">(F64+H64)-(G64+I64)</f>
        <v>0</v>
      </c>
      <c r="K64" s="28" t="e">
        <f aca="false">J64/G64*100</f>
        <v>#DIV/0!</v>
      </c>
      <c r="L64" s="19" t="n">
        <f aca="false">(($D64/L$4)*$F$3+$H64)-($D64*$G$3+$I64)</f>
        <v>0</v>
      </c>
      <c r="M64" s="19" t="n">
        <f aca="false">(($D64/M$4)*$F$3+$H64)-($D64*$G$3+$I64)</f>
        <v>0</v>
      </c>
      <c r="N64" s="19" t="n">
        <f aca="false">(($D64/N$4)*$F$3+$H64)-($D64*$G$3+$I64)</f>
        <v>0</v>
      </c>
      <c r="O64" s="19" t="n">
        <f aca="false">(($D64/O$4)*$F$3+$H64)-($D64*$G$3+$I64)</f>
        <v>0</v>
      </c>
      <c r="P64" s="19" t="n">
        <f aca="false">(($D64/P$4)*$F$3+$H64)-($D64*$G$3+$I64)</f>
        <v>0</v>
      </c>
      <c r="Q64" s="19" t="n">
        <f aca="false">(($D64/Q$4)*$F$3+$H64)-($D64*$G$3+$I64)</f>
        <v>0</v>
      </c>
      <c r="R64" s="19" t="n">
        <f aca="false">(($D64/R$4)*$F$3+$H64)-($D64*$G$3+$I64)</f>
        <v>0</v>
      </c>
    </row>
    <row r="65" customFormat="false" ht="15" hidden="false" customHeight="false" outlineLevel="0" collapsed="false">
      <c r="A65" s="30" t="n">
        <v>45778</v>
      </c>
      <c r="B65" s="30"/>
      <c r="F65" s="26" t="n">
        <f aca="false">C65*F$3</f>
        <v>0</v>
      </c>
      <c r="G65" s="26" t="n">
        <f aca="false">D65*G$3</f>
        <v>0</v>
      </c>
      <c r="H65" s="16" t="n">
        <f aca="false">365/12*H$4</f>
        <v>0</v>
      </c>
      <c r="I65" s="16" t="n">
        <f aca="false">365/12*I$4</f>
        <v>0</v>
      </c>
      <c r="J65" s="27" t="n">
        <f aca="false">(F65+H65)-(G65+I65)</f>
        <v>0</v>
      </c>
      <c r="K65" s="28" t="e">
        <f aca="false">J65/G65*100</f>
        <v>#DIV/0!</v>
      </c>
      <c r="L65" s="19" t="n">
        <f aca="false">(($D65/L$4)*$F$3+$H65)-($D65*$G$3+$I65)</f>
        <v>0</v>
      </c>
      <c r="M65" s="19" t="n">
        <f aca="false">(($D65/M$4)*$F$3+$H65)-($D65*$G$3+$I65)</f>
        <v>0</v>
      </c>
      <c r="N65" s="19" t="n">
        <f aca="false">(($D65/N$4)*$F$3+$H65)-($D65*$G$3+$I65)</f>
        <v>0</v>
      </c>
      <c r="O65" s="19" t="n">
        <f aca="false">(($D65/O$4)*$F$3+$H65)-($D65*$G$3+$I65)</f>
        <v>0</v>
      </c>
      <c r="P65" s="19" t="n">
        <f aca="false">(($D65/P$4)*$F$3+$H65)-($D65*$G$3+$I65)</f>
        <v>0</v>
      </c>
      <c r="Q65" s="19" t="n">
        <f aca="false">(($D65/Q$4)*$F$3+$H65)-($D65*$G$3+$I65)</f>
        <v>0</v>
      </c>
      <c r="R65" s="19" t="n">
        <f aca="false">(($D65/R$4)*$F$3+$H65)-($D65*$G$3+$I65)</f>
        <v>0</v>
      </c>
    </row>
    <row r="66" customFormat="false" ht="15" hidden="false" customHeight="false" outlineLevel="0" collapsed="false">
      <c r="A66" s="30" t="n">
        <v>45809</v>
      </c>
      <c r="B66" s="30"/>
      <c r="F66" s="26" t="n">
        <f aca="false">C66*F$3</f>
        <v>0</v>
      </c>
      <c r="G66" s="26" t="n">
        <f aca="false">D66*G$3</f>
        <v>0</v>
      </c>
      <c r="H66" s="16" t="n">
        <f aca="false">365/12*H$4</f>
        <v>0</v>
      </c>
      <c r="I66" s="16" t="n">
        <f aca="false">365/12*I$4</f>
        <v>0</v>
      </c>
      <c r="J66" s="27" t="n">
        <f aca="false">(F66+H66)-(G66+I66)</f>
        <v>0</v>
      </c>
      <c r="K66" s="28" t="e">
        <f aca="false">J66/G66*100</f>
        <v>#DIV/0!</v>
      </c>
      <c r="L66" s="19" t="n">
        <f aca="false">(($D66/L$4)*$F$3+$H66)-($D66*$G$3+$I66)</f>
        <v>0</v>
      </c>
      <c r="M66" s="19" t="n">
        <f aca="false">(($D66/M$4)*$F$3+$H66)-($D66*$G$3+$I66)</f>
        <v>0</v>
      </c>
      <c r="N66" s="19" t="n">
        <f aca="false">(($D66/N$4)*$F$3+$H66)-($D66*$G$3+$I66)</f>
        <v>0</v>
      </c>
      <c r="O66" s="19" t="n">
        <f aca="false">(($D66/O$4)*$F$3+$H66)-($D66*$G$3+$I66)</f>
        <v>0</v>
      </c>
      <c r="P66" s="19" t="n">
        <f aca="false">(($D66/P$4)*$F$3+$H66)-($D66*$G$3+$I66)</f>
        <v>0</v>
      </c>
      <c r="Q66" s="19" t="n">
        <f aca="false">(($D66/Q$4)*$F$3+$H66)-($D66*$G$3+$I66)</f>
        <v>0</v>
      </c>
      <c r="R66" s="19" t="n">
        <f aca="false">(($D66/R$4)*$F$3+$H66)-($D66*$G$3+$I66)</f>
        <v>0</v>
      </c>
    </row>
    <row r="67" customFormat="false" ht="15" hidden="false" customHeight="false" outlineLevel="0" collapsed="false">
      <c r="A67" s="30" t="n">
        <v>45839</v>
      </c>
      <c r="B67" s="30"/>
      <c r="F67" s="26" t="n">
        <f aca="false">C67*F$3</f>
        <v>0</v>
      </c>
      <c r="G67" s="26" t="n">
        <f aca="false">D67*G$3</f>
        <v>0</v>
      </c>
      <c r="H67" s="16" t="n">
        <f aca="false">365/12*H$4</f>
        <v>0</v>
      </c>
      <c r="I67" s="16" t="n">
        <f aca="false">365/12*I$4</f>
        <v>0</v>
      </c>
      <c r="J67" s="27" t="n">
        <f aca="false">(F67+H67)-(G67+I67)</f>
        <v>0</v>
      </c>
      <c r="K67" s="28" t="e">
        <f aca="false">J67/G67*100</f>
        <v>#DIV/0!</v>
      </c>
      <c r="L67" s="19" t="n">
        <f aca="false">(($D67/L$4)*$F$3+$H67)-($D67*$G$3+$I67)</f>
        <v>0</v>
      </c>
      <c r="M67" s="19" t="n">
        <f aca="false">(($D67/M$4)*$F$3+$H67)-($D67*$G$3+$I67)</f>
        <v>0</v>
      </c>
      <c r="N67" s="19" t="n">
        <f aca="false">(($D67/N$4)*$F$3+$H67)-($D67*$G$3+$I67)</f>
        <v>0</v>
      </c>
      <c r="O67" s="19" t="n">
        <f aca="false">(($D67/O$4)*$F$3+$H67)-($D67*$G$3+$I67)</f>
        <v>0</v>
      </c>
      <c r="P67" s="19" t="n">
        <f aca="false">(($D67/P$4)*$F$3+$H67)-($D67*$G$3+$I67)</f>
        <v>0</v>
      </c>
      <c r="Q67" s="19" t="n">
        <f aca="false">(($D67/Q$4)*$F$3+$H67)-($D67*$G$3+$I67)</f>
        <v>0</v>
      </c>
      <c r="R67" s="19" t="n">
        <f aca="false">(($D67/R$4)*$F$3+$H67)-($D67*$G$3+$I67)</f>
        <v>0</v>
      </c>
    </row>
    <row r="68" customFormat="false" ht="15" hidden="false" customHeight="false" outlineLevel="0" collapsed="false">
      <c r="F68" s="26" t="n">
        <f aca="false">C68*F$3</f>
        <v>0</v>
      </c>
      <c r="G68" s="26" t="n">
        <f aca="false">D68*G$3</f>
        <v>0</v>
      </c>
      <c r="H68" s="16" t="n">
        <f aca="false">365/12*H$4</f>
        <v>0</v>
      </c>
      <c r="I68" s="16" t="n">
        <f aca="false">365/12*I$4</f>
        <v>0</v>
      </c>
      <c r="J68" s="27" t="n">
        <f aca="false">(F68+H68)-(G68+I68)</f>
        <v>0</v>
      </c>
      <c r="K68" s="28" t="e">
        <f aca="false">J68/G68*100</f>
        <v>#DIV/0!</v>
      </c>
      <c r="L68" s="19" t="n">
        <f aca="false">(($D68/L$4)*$F$3+$H68)-($D68*$G$3+$I68)</f>
        <v>0</v>
      </c>
      <c r="M68" s="19" t="n">
        <f aca="false">(($D68/M$4)*$F$3+$H68)-($D68*$G$3+$I68)</f>
        <v>0</v>
      </c>
      <c r="N68" s="19" t="n">
        <f aca="false">(($D68/N$4)*$F$3+$H68)-($D68*$G$3+$I68)</f>
        <v>0</v>
      </c>
      <c r="O68" s="19" t="n">
        <f aca="false">(($D68/O$4)*$F$3+$H68)-($D68*$G$3+$I68)</f>
        <v>0</v>
      </c>
      <c r="P68" s="19" t="n">
        <f aca="false">(($D68/P$4)*$F$3+$H68)-($D68*$G$3+$I68)</f>
        <v>0</v>
      </c>
      <c r="Q68" s="19" t="n">
        <f aca="false">(($D68/Q$4)*$F$3+$H68)-($D68*$G$3+$I68)</f>
        <v>0</v>
      </c>
      <c r="R68" s="19" t="n">
        <f aca="false">(($D68/R$4)*$F$3+$H68)-($D68*$G$3+$I68)</f>
        <v>0</v>
      </c>
    </row>
    <row r="69" customFormat="false" ht="15" hidden="false" customHeight="false" outlineLevel="0" collapsed="false">
      <c r="F69" s="26" t="n">
        <f aca="false">C69*F$3</f>
        <v>0</v>
      </c>
      <c r="G69" s="26" t="n">
        <f aca="false">D69*G$3</f>
        <v>0</v>
      </c>
      <c r="H69" s="16" t="n">
        <f aca="false">365/12*H$4</f>
        <v>0</v>
      </c>
      <c r="I69" s="16" t="n">
        <f aca="false">365/12*I$4</f>
        <v>0</v>
      </c>
      <c r="J69" s="27" t="n">
        <f aca="false">(F69+H69)-(G69+I69)</f>
        <v>0</v>
      </c>
      <c r="K69" s="28" t="e">
        <f aca="false">J69/G69*100</f>
        <v>#DIV/0!</v>
      </c>
      <c r="L69" s="19" t="n">
        <f aca="false">(($D69/L$4)*$F$3+$H69)-($D69*$G$3+$I69)</f>
        <v>0</v>
      </c>
      <c r="M69" s="19" t="n">
        <f aca="false">(($D69/M$4)*$F$3+$H69)-($D69*$G$3+$I69)</f>
        <v>0</v>
      </c>
      <c r="N69" s="19" t="n">
        <f aca="false">(($D69/N$4)*$F$3+$H69)-($D69*$G$3+$I69)</f>
        <v>0</v>
      </c>
      <c r="O69" s="19" t="n">
        <f aca="false">(($D69/O$4)*$F$3+$H69)-($D69*$G$3+$I69)</f>
        <v>0</v>
      </c>
      <c r="P69" s="19" t="n">
        <f aca="false">(($D69/P$4)*$F$3+$H69)-($D69*$G$3+$I69)</f>
        <v>0</v>
      </c>
      <c r="Q69" s="19" t="n">
        <f aca="false">(($D69/Q$4)*$F$3+$H69)-($D69*$G$3+$I69)</f>
        <v>0</v>
      </c>
      <c r="R69" s="19" t="n">
        <f aca="false">(($D69/R$4)*$F$3+$H69)-($D69*$G$3+$I69)</f>
        <v>0</v>
      </c>
    </row>
    <row r="70" customFormat="false" ht="15" hidden="false" customHeight="false" outlineLevel="0" collapsed="false">
      <c r="F70" s="26" t="n">
        <f aca="false">C70*F$3</f>
        <v>0</v>
      </c>
      <c r="G70" s="26" t="n">
        <f aca="false">D70*G$3</f>
        <v>0</v>
      </c>
      <c r="H70" s="16" t="n">
        <f aca="false">365/12*H$4</f>
        <v>0</v>
      </c>
      <c r="I70" s="16" t="n">
        <f aca="false">365/12*I$4</f>
        <v>0</v>
      </c>
      <c r="J70" s="27" t="n">
        <f aca="false">(F70+H70)-(G70+I70)</f>
        <v>0</v>
      </c>
      <c r="K70" s="28" t="e">
        <f aca="false">J70/G70*100</f>
        <v>#DIV/0!</v>
      </c>
      <c r="L70" s="19" t="n">
        <f aca="false">(($D70/L$4)*$F$3+$H70)-($D70*$G$3+$I70)</f>
        <v>0</v>
      </c>
      <c r="M70" s="19" t="n">
        <f aca="false">(($D70/M$4)*$F$3+$H70)-($D70*$G$3+$I70)</f>
        <v>0</v>
      </c>
      <c r="N70" s="19" t="n">
        <f aca="false">(($D70/N$4)*$F$3+$H70)-($D70*$G$3+$I70)</f>
        <v>0</v>
      </c>
      <c r="O70" s="19" t="n">
        <f aca="false">(($D70/O$4)*$F$3+$H70)-($D70*$G$3+$I70)</f>
        <v>0</v>
      </c>
      <c r="P70" s="19" t="n">
        <f aca="false">(($D70/P$4)*$F$3+$H70)-($D70*$G$3+$I70)</f>
        <v>0</v>
      </c>
      <c r="Q70" s="19" t="n">
        <f aca="false">(($D70/Q$4)*$F$3+$H70)-($D70*$G$3+$I70)</f>
        <v>0</v>
      </c>
      <c r="R70" s="19" t="n">
        <f aca="false">(($D70/R$4)*$F$3+$H70)-($D70*$G$3+$I70)</f>
        <v>0</v>
      </c>
    </row>
    <row r="71" customFormat="false" ht="15" hidden="false" customHeight="false" outlineLevel="0" collapsed="false">
      <c r="F71" s="26" t="n">
        <f aca="false">C71*F$3</f>
        <v>0</v>
      </c>
      <c r="G71" s="26" t="n">
        <f aca="false">D71*G$3</f>
        <v>0</v>
      </c>
      <c r="H71" s="16" t="n">
        <f aca="false">365/12*H$4</f>
        <v>0</v>
      </c>
      <c r="I71" s="16" t="n">
        <f aca="false">365/12*I$4</f>
        <v>0</v>
      </c>
      <c r="J71" s="27" t="n">
        <f aca="false">(F71+H71)-(G71+I71)</f>
        <v>0</v>
      </c>
      <c r="K71" s="28" t="e">
        <f aca="false">J71/G71*100</f>
        <v>#DIV/0!</v>
      </c>
      <c r="L71" s="19" t="n">
        <f aca="false">(($D71/L$4)*$F$3+$H71)-($D71*$G$3+$I71)</f>
        <v>0</v>
      </c>
      <c r="M71" s="19" t="n">
        <f aca="false">(($D71/M$4)*$F$3+$H71)-($D71*$G$3+$I71)</f>
        <v>0</v>
      </c>
      <c r="N71" s="19" t="n">
        <f aca="false">(($D71/N$4)*$F$3+$H71)-($D71*$G$3+$I71)</f>
        <v>0</v>
      </c>
      <c r="O71" s="19" t="n">
        <f aca="false">(($D71/O$4)*$F$3+$H71)-($D71*$G$3+$I71)</f>
        <v>0</v>
      </c>
      <c r="P71" s="19" t="n">
        <f aca="false">(($D71/P$4)*$F$3+$H71)-($D71*$G$3+$I71)</f>
        <v>0</v>
      </c>
      <c r="Q71" s="19" t="n">
        <f aca="false">(($D71/Q$4)*$F$3+$H71)-($D71*$G$3+$I71)</f>
        <v>0</v>
      </c>
      <c r="R71" s="19" t="n">
        <f aca="false">(($D71/R$4)*$F$3+$H71)-($D71*$G$3+$I71)</f>
        <v>0</v>
      </c>
    </row>
    <row r="72" customFormat="false" ht="15" hidden="false" customHeight="false" outlineLevel="0" collapsed="false">
      <c r="F72" s="26" t="n">
        <f aca="false">C72*F$3</f>
        <v>0</v>
      </c>
      <c r="G72" s="26" t="n">
        <f aca="false">D72*G$3</f>
        <v>0</v>
      </c>
      <c r="H72" s="16" t="n">
        <f aca="false">365/12*H$4</f>
        <v>0</v>
      </c>
      <c r="I72" s="16" t="n">
        <f aca="false">365/12*I$4</f>
        <v>0</v>
      </c>
      <c r="J72" s="27" t="n">
        <f aca="false">(F72+H72)-(G72+I72)</f>
        <v>0</v>
      </c>
      <c r="K72" s="28" t="e">
        <f aca="false">J72/G72*100</f>
        <v>#DIV/0!</v>
      </c>
      <c r="L72" s="19" t="n">
        <f aca="false">(($D72/L$4)*$F$3+$H72)-($D72*$G$3+$I72)</f>
        <v>0</v>
      </c>
      <c r="M72" s="19" t="n">
        <f aca="false">(($D72/M$4)*$F$3+$H72)-($D72*$G$3+$I72)</f>
        <v>0</v>
      </c>
      <c r="N72" s="19" t="n">
        <f aca="false">(($D72/N$4)*$F$3+$H72)-($D72*$G$3+$I72)</f>
        <v>0</v>
      </c>
      <c r="O72" s="19" t="n">
        <f aca="false">(($D72/O$4)*$F$3+$H72)-($D72*$G$3+$I72)</f>
        <v>0</v>
      </c>
      <c r="P72" s="19" t="n">
        <f aca="false">(($D72/P$4)*$F$3+$H72)-($D72*$G$3+$I72)</f>
        <v>0</v>
      </c>
      <c r="Q72" s="19" t="n">
        <f aca="false">(($D72/Q$4)*$F$3+$H72)-($D72*$G$3+$I72)</f>
        <v>0</v>
      </c>
      <c r="R72" s="19" t="n">
        <f aca="false">(($D72/R$4)*$F$3+$H72)-($D72*$G$3+$I72)</f>
        <v>0</v>
      </c>
    </row>
    <row r="73" customFormat="false" ht="15" hidden="false" customHeight="false" outlineLevel="0" collapsed="false">
      <c r="F73" s="26" t="n">
        <f aca="false">C73*F$3</f>
        <v>0</v>
      </c>
      <c r="G73" s="26" t="n">
        <f aca="false">D73*G$3</f>
        <v>0</v>
      </c>
      <c r="H73" s="16" t="n">
        <f aca="false">365/12*H$4</f>
        <v>0</v>
      </c>
      <c r="I73" s="16" t="n">
        <f aca="false">365/12*I$4</f>
        <v>0</v>
      </c>
      <c r="J73" s="27" t="n">
        <f aca="false">(F73+H73)-(G73+I73)</f>
        <v>0</v>
      </c>
      <c r="K73" s="28" t="e">
        <f aca="false">J73/G73*100</f>
        <v>#DIV/0!</v>
      </c>
      <c r="L73" s="19" t="n">
        <f aca="false">(($D73/L$4)*$F$3+$H73)-($D73*$G$3+$I73)</f>
        <v>0</v>
      </c>
      <c r="M73" s="19" t="n">
        <f aca="false">(($D73/M$4)*$F$3+$H73)-($D73*$G$3+$I73)</f>
        <v>0</v>
      </c>
      <c r="N73" s="19" t="n">
        <f aca="false">(($D73/N$4)*$F$3+$H73)-($D73*$G$3+$I73)</f>
        <v>0</v>
      </c>
      <c r="O73" s="19" t="n">
        <f aca="false">(($D73/O$4)*$F$3+$H73)-($D73*$G$3+$I73)</f>
        <v>0</v>
      </c>
      <c r="P73" s="19" t="n">
        <f aca="false">(($D73/P$4)*$F$3+$H73)-($D73*$G$3+$I73)</f>
        <v>0</v>
      </c>
      <c r="Q73" s="19" t="n">
        <f aca="false">(($D73/Q$4)*$F$3+$H73)-($D73*$G$3+$I73)</f>
        <v>0</v>
      </c>
      <c r="R73" s="19" t="n">
        <f aca="false">(($D73/R$4)*$F$3+$H73)-($D73*$G$3+$I73)</f>
        <v>0</v>
      </c>
    </row>
    <row r="74" customFormat="false" ht="15" hidden="false" customHeight="false" outlineLevel="0" collapsed="false">
      <c r="F74" s="26" t="n">
        <f aca="false">C74*F$3</f>
        <v>0</v>
      </c>
      <c r="G74" s="26" t="n">
        <f aca="false">D74*G$3</f>
        <v>0</v>
      </c>
      <c r="H74" s="16" t="n">
        <f aca="false">365/12*H$4</f>
        <v>0</v>
      </c>
      <c r="I74" s="16" t="n">
        <f aca="false">365/12*I$4</f>
        <v>0</v>
      </c>
      <c r="J74" s="27" t="n">
        <f aca="false">(F74+H74)-(G74+I74)</f>
        <v>0</v>
      </c>
      <c r="K74" s="28" t="e">
        <f aca="false">J74/G74*100</f>
        <v>#DIV/0!</v>
      </c>
      <c r="L74" s="19" t="n">
        <f aca="false">(($D74/L$4)*$F$3+$H74)-($D74*$G$3+$I74)</f>
        <v>0</v>
      </c>
      <c r="M74" s="19" t="n">
        <f aca="false">(($D74/M$4)*$F$3+$H74)-($D74*$G$3+$I74)</f>
        <v>0</v>
      </c>
      <c r="N74" s="19" t="n">
        <f aca="false">(($D74/N$4)*$F$3+$H74)-($D74*$G$3+$I74)</f>
        <v>0</v>
      </c>
      <c r="O74" s="19" t="n">
        <f aca="false">(($D74/O$4)*$F$3+$H74)-($D74*$G$3+$I74)</f>
        <v>0</v>
      </c>
      <c r="P74" s="19" t="n">
        <f aca="false">(($D74/P$4)*$F$3+$H74)-($D74*$G$3+$I74)</f>
        <v>0</v>
      </c>
      <c r="Q74" s="19" t="n">
        <f aca="false">(($D74/Q$4)*$F$3+$H74)-($D74*$G$3+$I74)</f>
        <v>0</v>
      </c>
      <c r="R74" s="19" t="n">
        <f aca="false">(($D74/R$4)*$F$3+$H74)-($D74*$G$3+$I74)</f>
        <v>0</v>
      </c>
    </row>
    <row r="75" customFormat="false" ht="15" hidden="false" customHeight="false" outlineLevel="0" collapsed="false">
      <c r="F75" s="26" t="n">
        <f aca="false">C75*F$3</f>
        <v>0</v>
      </c>
      <c r="G75" s="26" t="n">
        <f aca="false">D75*G$3</f>
        <v>0</v>
      </c>
      <c r="H75" s="16" t="n">
        <f aca="false">365/12*H$4</f>
        <v>0</v>
      </c>
      <c r="I75" s="16" t="n">
        <f aca="false">365/12*I$4</f>
        <v>0</v>
      </c>
      <c r="J75" s="27" t="n">
        <f aca="false">(F75+H75)-(G75+I75)</f>
        <v>0</v>
      </c>
      <c r="K75" s="28" t="e">
        <f aca="false">J75/G75*100</f>
        <v>#DIV/0!</v>
      </c>
      <c r="L75" s="19" t="n">
        <f aca="false">(($D75/L$4)*$F$3+$H75)-($D75*$G$3+$I75)</f>
        <v>0</v>
      </c>
      <c r="M75" s="19" t="n">
        <f aca="false">(($D75/M$4)*$F$3+$H75)-($D75*$G$3+$I75)</f>
        <v>0</v>
      </c>
      <c r="N75" s="19" t="n">
        <f aca="false">(($D75/N$4)*$F$3+$H75)-($D75*$G$3+$I75)</f>
        <v>0</v>
      </c>
      <c r="O75" s="19" t="n">
        <f aca="false">(($D75/O$4)*$F$3+$H75)-($D75*$G$3+$I75)</f>
        <v>0</v>
      </c>
      <c r="P75" s="19" t="n">
        <f aca="false">(($D75/P$4)*$F$3+$H75)-($D75*$G$3+$I75)</f>
        <v>0</v>
      </c>
      <c r="Q75" s="19" t="n">
        <f aca="false">(($D75/Q$4)*$F$3+$H75)-($D75*$G$3+$I75)</f>
        <v>0</v>
      </c>
      <c r="R75" s="19" t="n">
        <f aca="false">(($D75/R$4)*$F$3+$H75)-($D75*$G$3+$I75)</f>
        <v>0</v>
      </c>
    </row>
    <row r="76" customFormat="false" ht="15" hidden="false" customHeight="false" outlineLevel="0" collapsed="false">
      <c r="F76" s="26" t="n">
        <f aca="false">C76*F$3</f>
        <v>0</v>
      </c>
      <c r="G76" s="26" t="n">
        <f aca="false">D76*G$3</f>
        <v>0</v>
      </c>
      <c r="H76" s="16" t="n">
        <f aca="false">365/12*H$4</f>
        <v>0</v>
      </c>
      <c r="I76" s="16" t="n">
        <f aca="false">365/12*I$4</f>
        <v>0</v>
      </c>
      <c r="J76" s="27" t="n">
        <f aca="false">(F76+H76)-(G76+I76)</f>
        <v>0</v>
      </c>
      <c r="K76" s="28" t="e">
        <f aca="false">J76/G76*100</f>
        <v>#DIV/0!</v>
      </c>
      <c r="L76" s="19" t="n">
        <f aca="false">(($D76/L$4)*$F$3+$H76)-($D76*$G$3+$I76)</f>
        <v>0</v>
      </c>
      <c r="M76" s="19" t="n">
        <f aca="false">(($D76/M$4)*$F$3+$H76)-($D76*$G$3+$I76)</f>
        <v>0</v>
      </c>
      <c r="N76" s="19" t="n">
        <f aca="false">(($D76/N$4)*$F$3+$H76)-($D76*$G$3+$I76)</f>
        <v>0</v>
      </c>
      <c r="O76" s="19" t="n">
        <f aca="false">(($D76/O$4)*$F$3+$H76)-($D76*$G$3+$I76)</f>
        <v>0</v>
      </c>
      <c r="P76" s="19" t="n">
        <f aca="false">(($D76/P$4)*$F$3+$H76)-($D76*$G$3+$I76)</f>
        <v>0</v>
      </c>
      <c r="Q76" s="19" t="n">
        <f aca="false">(($D76/Q$4)*$F$3+$H76)-($D76*$G$3+$I76)</f>
        <v>0</v>
      </c>
      <c r="R76" s="19" t="n">
        <f aca="false">(($D76/R$4)*$F$3+$H76)-($D76*$G$3+$I76)</f>
        <v>0</v>
      </c>
    </row>
    <row r="77" customFormat="false" ht="15" hidden="false" customHeight="false" outlineLevel="0" collapsed="false">
      <c r="F77" s="26" t="n">
        <f aca="false">C77*F$3</f>
        <v>0</v>
      </c>
      <c r="G77" s="26" t="n">
        <f aca="false">D77*G$3</f>
        <v>0</v>
      </c>
      <c r="H77" s="16" t="n">
        <f aca="false">365/12*H$4</f>
        <v>0</v>
      </c>
      <c r="I77" s="16" t="n">
        <f aca="false">365/12*I$4</f>
        <v>0</v>
      </c>
      <c r="J77" s="27" t="n">
        <f aca="false">(F77+H77)-(G77+I77)</f>
        <v>0</v>
      </c>
      <c r="K77" s="28" t="e">
        <f aca="false">J77/G77*100</f>
        <v>#DIV/0!</v>
      </c>
      <c r="L77" s="19" t="n">
        <f aca="false">(($D77/L$4)*$F$3+$H77)-($D77*$G$3+$I77)</f>
        <v>0</v>
      </c>
      <c r="M77" s="19" t="n">
        <f aca="false">(($D77/M$4)*$F$3+$H77)-($D77*$G$3+$I77)</f>
        <v>0</v>
      </c>
      <c r="N77" s="19" t="n">
        <f aca="false">(($D77/N$4)*$F$3+$H77)-($D77*$G$3+$I77)</f>
        <v>0</v>
      </c>
      <c r="O77" s="19" t="n">
        <f aca="false">(($D77/O$4)*$F$3+$H77)-($D77*$G$3+$I77)</f>
        <v>0</v>
      </c>
      <c r="P77" s="19" t="n">
        <f aca="false">(($D77/P$4)*$F$3+$H77)-($D77*$G$3+$I77)</f>
        <v>0</v>
      </c>
      <c r="Q77" s="19" t="n">
        <f aca="false">(($D77/Q$4)*$F$3+$H77)-($D77*$G$3+$I77)</f>
        <v>0</v>
      </c>
      <c r="R77" s="19" t="n">
        <f aca="false">(($D77/R$4)*$F$3+$H77)-($D77*$G$3+$I77)</f>
        <v>0</v>
      </c>
    </row>
    <row r="78" customFormat="false" ht="15" hidden="false" customHeight="false" outlineLevel="0" collapsed="false">
      <c r="F78" s="26" t="n">
        <f aca="false">C78*F$3</f>
        <v>0</v>
      </c>
      <c r="G78" s="26" t="n">
        <f aca="false">D78*G$3</f>
        <v>0</v>
      </c>
      <c r="H78" s="16" t="n">
        <f aca="false">365/12*H$4</f>
        <v>0</v>
      </c>
      <c r="I78" s="16" t="n">
        <f aca="false">365/12*I$4</f>
        <v>0</v>
      </c>
      <c r="J78" s="27" t="n">
        <f aca="false">(F78+H78)-(G78+I78)</f>
        <v>0</v>
      </c>
      <c r="K78" s="28" t="e">
        <f aca="false">J78/G78*100</f>
        <v>#DIV/0!</v>
      </c>
      <c r="L78" s="19" t="n">
        <f aca="false">(($D78/L$4)*$F$3+$H78)-($D78*$G$3+$I78)</f>
        <v>0</v>
      </c>
      <c r="M78" s="19" t="n">
        <f aca="false">(($D78/M$4)*$F$3+$H78)-($D78*$G$3+$I78)</f>
        <v>0</v>
      </c>
      <c r="N78" s="19" t="n">
        <f aca="false">(($D78/N$4)*$F$3+$H78)-($D78*$G$3+$I78)</f>
        <v>0</v>
      </c>
      <c r="O78" s="19" t="n">
        <f aca="false">(($D78/O$4)*$F$3+$H78)-($D78*$G$3+$I78)</f>
        <v>0</v>
      </c>
      <c r="P78" s="19" t="n">
        <f aca="false">(($D78/P$4)*$F$3+$H78)-($D78*$G$3+$I78)</f>
        <v>0</v>
      </c>
      <c r="Q78" s="19" t="n">
        <f aca="false">(($D78/Q$4)*$F$3+$H78)-($D78*$G$3+$I78)</f>
        <v>0</v>
      </c>
      <c r="R78" s="19" t="n">
        <f aca="false">(($D78/R$4)*$F$3+$H78)-($D78*$G$3+$I78)</f>
        <v>0</v>
      </c>
    </row>
    <row r="79" customFormat="false" ht="15" hidden="false" customHeight="false" outlineLevel="0" collapsed="false">
      <c r="F79" s="26" t="n">
        <f aca="false">C79*F$3</f>
        <v>0</v>
      </c>
      <c r="G79" s="26" t="n">
        <f aca="false">D79*G$3</f>
        <v>0</v>
      </c>
      <c r="H79" s="16" t="n">
        <f aca="false">365/12*H$4</f>
        <v>0</v>
      </c>
      <c r="I79" s="16" t="n">
        <f aca="false">365/12*I$4</f>
        <v>0</v>
      </c>
      <c r="J79" s="27" t="n">
        <f aca="false">(F79+H79)-(G79+I79)</f>
        <v>0</v>
      </c>
      <c r="K79" s="28" t="e">
        <f aca="false">J79/G79*100</f>
        <v>#DIV/0!</v>
      </c>
      <c r="L79" s="19" t="n">
        <f aca="false">(($D79/L$4)*$F$3+$H79)-($D79*$G$3+$I79)</f>
        <v>0</v>
      </c>
      <c r="M79" s="19" t="n">
        <f aca="false">(($D79/M$4)*$F$3+$H79)-($D79*$G$3+$I79)</f>
        <v>0</v>
      </c>
      <c r="N79" s="19" t="n">
        <f aca="false">(($D79/N$4)*$F$3+$H79)-($D79*$G$3+$I79)</f>
        <v>0</v>
      </c>
      <c r="O79" s="19" t="n">
        <f aca="false">(($D79/O$4)*$F$3+$H79)-($D79*$G$3+$I79)</f>
        <v>0</v>
      </c>
      <c r="P79" s="19" t="n">
        <f aca="false">(($D79/P$4)*$F$3+$H79)-($D79*$G$3+$I79)</f>
        <v>0</v>
      </c>
      <c r="Q79" s="19" t="n">
        <f aca="false">(($D79/Q$4)*$F$3+$H79)-($D79*$G$3+$I79)</f>
        <v>0</v>
      </c>
      <c r="R79" s="19" t="n">
        <f aca="false">(($D79/R$4)*$F$3+$H79)-($D79*$G$3+$I79)</f>
        <v>0</v>
      </c>
    </row>
    <row r="80" customFormat="false" ht="15" hidden="false" customHeight="false" outlineLevel="0" collapsed="false">
      <c r="F80" s="26" t="n">
        <f aca="false">C80*F$3</f>
        <v>0</v>
      </c>
      <c r="G80" s="26" t="n">
        <f aca="false">D80*G$3</f>
        <v>0</v>
      </c>
      <c r="H80" s="16" t="n">
        <f aca="false">365/12*H$4</f>
        <v>0</v>
      </c>
      <c r="I80" s="16" t="n">
        <f aca="false">365/12*I$4</f>
        <v>0</v>
      </c>
      <c r="J80" s="27" t="n">
        <f aca="false">(F80+H80)-(G80+I80)</f>
        <v>0</v>
      </c>
      <c r="K80" s="28" t="e">
        <f aca="false">J80/G80*100</f>
        <v>#DIV/0!</v>
      </c>
      <c r="L80" s="19" t="n">
        <f aca="false">(($D80/L$4)*$F$3+$H80)-($D80*$G$3+$I80)</f>
        <v>0</v>
      </c>
      <c r="M80" s="19" t="n">
        <f aca="false">(($D80/M$4)*$F$3+$H80)-($D80*$G$3+$I80)</f>
        <v>0</v>
      </c>
      <c r="N80" s="19" t="n">
        <f aca="false">(($D80/N$4)*$F$3+$H80)-($D80*$G$3+$I80)</f>
        <v>0</v>
      </c>
      <c r="O80" s="19" t="n">
        <f aca="false">(($D80/O$4)*$F$3+$H80)-($D80*$G$3+$I80)</f>
        <v>0</v>
      </c>
      <c r="P80" s="19" t="n">
        <f aca="false">(($D80/P$4)*$F$3+$H80)-($D80*$G$3+$I80)</f>
        <v>0</v>
      </c>
      <c r="Q80" s="19" t="n">
        <f aca="false">(($D80/Q$4)*$F$3+$H80)-($D80*$G$3+$I80)</f>
        <v>0</v>
      </c>
      <c r="R80" s="19" t="n">
        <f aca="false">(($D80/R$4)*$F$3+$H80)-($D80*$G$3+$I80)</f>
        <v>0</v>
      </c>
    </row>
    <row r="81" customFormat="false" ht="15" hidden="false" customHeight="false" outlineLevel="0" collapsed="false">
      <c r="F81" s="26" t="n">
        <f aca="false">C81*F$3</f>
        <v>0</v>
      </c>
      <c r="G81" s="26" t="n">
        <f aca="false">D81*G$3</f>
        <v>0</v>
      </c>
      <c r="H81" s="16" t="n">
        <f aca="false">365/12*H$4</f>
        <v>0</v>
      </c>
      <c r="I81" s="16" t="n">
        <f aca="false">365/12*I$4</f>
        <v>0</v>
      </c>
      <c r="J81" s="27" t="n">
        <f aca="false">(F81+H81)-(G81+I81)</f>
        <v>0</v>
      </c>
    </row>
    <row r="82" customFormat="false" ht="15" hidden="false" customHeight="false" outlineLevel="0" collapsed="false">
      <c r="F82" s="26" t="n">
        <f aca="false">C82*F$3</f>
        <v>0</v>
      </c>
      <c r="G82" s="26" t="n">
        <f aca="false">D82*G$3</f>
        <v>0</v>
      </c>
      <c r="H82" s="16" t="n">
        <f aca="false">365/12*H$4</f>
        <v>0</v>
      </c>
      <c r="I82" s="16" t="n">
        <f aca="false">365/12*I$4</f>
        <v>0</v>
      </c>
      <c r="J82" s="27" t="n">
        <f aca="false">(F82+H82)-(G82+I82)</f>
        <v>0</v>
      </c>
    </row>
    <row r="83" customFormat="false" ht="15" hidden="false" customHeight="false" outlineLevel="0" collapsed="false">
      <c r="F83" s="26" t="n">
        <f aca="false">C83*F$3</f>
        <v>0</v>
      </c>
      <c r="G83" s="26" t="n">
        <f aca="false">D83*G$3</f>
        <v>0</v>
      </c>
      <c r="H83" s="16" t="n">
        <f aca="false">365/12*H$4</f>
        <v>0</v>
      </c>
      <c r="I83" s="16" t="n">
        <f aca="false">365/12*I$4</f>
        <v>0</v>
      </c>
      <c r="J83" s="27" t="n">
        <f aca="false">(F83+H83)-(G83+I83)</f>
        <v>0</v>
      </c>
    </row>
    <row r="84" customFormat="false" ht="15" hidden="false" customHeight="false" outlineLevel="0" collapsed="false">
      <c r="F84" s="26" t="n">
        <f aca="false">C84*F$3</f>
        <v>0</v>
      </c>
      <c r="G84" s="26" t="n">
        <f aca="false">D84*G$3</f>
        <v>0</v>
      </c>
      <c r="H84" s="16" t="n">
        <f aca="false">365/12*H$4</f>
        <v>0</v>
      </c>
      <c r="I84" s="16" t="n">
        <f aca="false">365/12*I$4</f>
        <v>0</v>
      </c>
      <c r="J84" s="27" t="n">
        <f aca="false">(F84+H84)-(G84+I84)</f>
        <v>0</v>
      </c>
    </row>
    <row r="85" customFormat="false" ht="15" hidden="false" customHeight="false" outlineLevel="0" collapsed="false">
      <c r="F85" s="26" t="n">
        <f aca="false">C85*F$3</f>
        <v>0</v>
      </c>
      <c r="G85" s="26" t="n">
        <f aca="false">D85*G$3</f>
        <v>0</v>
      </c>
      <c r="H85" s="16" t="n">
        <f aca="false">365/12*H$4</f>
        <v>0</v>
      </c>
      <c r="I85" s="16" t="n">
        <f aca="false">365/12*I$4</f>
        <v>0</v>
      </c>
      <c r="J85" s="27" t="n">
        <f aca="false">(F85+H85)-(G85+I85)</f>
        <v>0</v>
      </c>
    </row>
    <row r="86" customFormat="false" ht="15" hidden="false" customHeight="false" outlineLevel="0" collapsed="false">
      <c r="F86" s="26" t="n">
        <f aca="false">C86*F$3</f>
        <v>0</v>
      </c>
      <c r="G86" s="26" t="n">
        <f aca="false">D86*G$3</f>
        <v>0</v>
      </c>
      <c r="H86" s="16" t="n">
        <f aca="false">365/12*H$4</f>
        <v>0</v>
      </c>
      <c r="I86" s="16" t="n">
        <f aca="false">365/12*I$4</f>
        <v>0</v>
      </c>
      <c r="J86" s="27" t="n">
        <f aca="false">(F86+H86)-(G86+I86)</f>
        <v>0</v>
      </c>
    </row>
    <row r="87" customFormat="false" ht="15" hidden="false" customHeight="false" outlineLevel="0" collapsed="false">
      <c r="F87" s="26" t="n">
        <f aca="false">C87*F$3</f>
        <v>0</v>
      </c>
      <c r="G87" s="26" t="n">
        <f aca="false">D87*G$3</f>
        <v>0</v>
      </c>
      <c r="H87" s="16" t="n">
        <f aca="false">365/12*H$4</f>
        <v>0</v>
      </c>
      <c r="I87" s="16" t="n">
        <f aca="false">365/12*I$4</f>
        <v>0</v>
      </c>
      <c r="J87" s="27" t="n">
        <f aca="false">(F87+H87)-(G87+I87)</f>
        <v>0</v>
      </c>
    </row>
    <row r="88" customFormat="false" ht="15" hidden="false" customHeight="false" outlineLevel="0" collapsed="false">
      <c r="F88" s="26" t="n">
        <f aca="false">C88*F$3</f>
        <v>0</v>
      </c>
      <c r="G88" s="26" t="n">
        <f aca="false">D88*G$3</f>
        <v>0</v>
      </c>
      <c r="H88" s="16" t="n">
        <f aca="false">365/12*H$4</f>
        <v>0</v>
      </c>
      <c r="I88" s="16" t="n">
        <f aca="false">365/12*I$4</f>
        <v>0</v>
      </c>
      <c r="J88" s="27" t="n">
        <f aca="false">(F88+H88)-(G88+I88)</f>
        <v>0</v>
      </c>
    </row>
    <row r="89" customFormat="false" ht="15" hidden="false" customHeight="false" outlineLevel="0" collapsed="false">
      <c r="F89" s="26" t="n">
        <f aca="false">C89*F$3</f>
        <v>0</v>
      </c>
      <c r="G89" s="26" t="n">
        <f aca="false">D89*G$3</f>
        <v>0</v>
      </c>
      <c r="H89" s="16" t="n">
        <f aca="false">365/12*H$4</f>
        <v>0</v>
      </c>
      <c r="I89" s="16" t="n">
        <f aca="false">365/12*I$4</f>
        <v>0</v>
      </c>
      <c r="J89" s="27" t="n">
        <f aca="false">(F89+H89)-(G89+I89)</f>
        <v>0</v>
      </c>
    </row>
    <row r="90" customFormat="false" ht="15" hidden="false" customHeight="false" outlineLevel="0" collapsed="false">
      <c r="F90" s="26" t="n">
        <f aca="false">C90*F$3</f>
        <v>0</v>
      </c>
      <c r="G90" s="26" t="n">
        <f aca="false">D90*G$3</f>
        <v>0</v>
      </c>
      <c r="H90" s="16" t="n">
        <f aca="false">365/12*H$4</f>
        <v>0</v>
      </c>
      <c r="I90" s="16" t="n">
        <f aca="false">365/12*I$4</f>
        <v>0</v>
      </c>
      <c r="J90" s="27" t="n">
        <f aca="false">(F90+H90)-(G90+I90)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4340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Philipp Wevers</dc:creator>
  <dc:description/>
  <dc:language>en-GB</dc:language>
  <cp:lastModifiedBy/>
  <dcterms:modified xsi:type="dcterms:W3CDTF">2025-04-24T00:08:13Z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