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14895" activeTab="0"/>
  </bookViews>
  <sheets>
    <sheet name="Sheet1" sheetId="1" r:id="rId1"/>
    <sheet name="COP Table" sheetId="2" r:id="rId2"/>
  </sheets>
  <definedNames/>
  <calcPr fullCalcOnLoad="1"/>
</workbook>
</file>

<file path=xl/sharedStrings.xml><?xml version="1.0" encoding="utf-8"?>
<sst xmlns="http://schemas.openxmlformats.org/spreadsheetml/2006/main" count="225" uniqueCount="62">
  <si>
    <t>OAT</t>
  </si>
  <si>
    <t>Phase 1</t>
  </si>
  <si>
    <t>Phase 2</t>
  </si>
  <si>
    <t>Phase 3</t>
  </si>
  <si>
    <t>Phase 4</t>
  </si>
  <si>
    <t>Duration</t>
  </si>
  <si>
    <t>Morning heat</t>
  </si>
  <si>
    <t>Evening heat</t>
  </si>
  <si>
    <t>Nighttime setback</t>
  </si>
  <si>
    <t>Daytime setback</t>
  </si>
  <si>
    <t>Design loss</t>
  </si>
  <si>
    <t>Design IAT</t>
  </si>
  <si>
    <t>kW</t>
  </si>
  <si>
    <t>C</t>
  </si>
  <si>
    <t>Design OAT</t>
  </si>
  <si>
    <t>COP</t>
  </si>
  <si>
    <t>Total</t>
  </si>
  <si>
    <t>Energy demand</t>
  </si>
  <si>
    <t>Oil cost</t>
  </si>
  <si>
    <t>HP cost</t>
  </si>
  <si>
    <t>Electricity price</t>
  </si>
  <si>
    <t>p/kWh</t>
  </si>
  <si>
    <t>Oil price</t>
  </si>
  <si>
    <t>Average IAT HP</t>
  </si>
  <si>
    <t>Average IAT Oil</t>
  </si>
  <si>
    <t>House loss HP (kWh)</t>
  </si>
  <si>
    <t>House loss Oil (kWh)</t>
  </si>
  <si>
    <t>Oil yield</t>
  </si>
  <si>
    <t>kWh/l</t>
  </si>
  <si>
    <t>CO2 emissions</t>
  </si>
  <si>
    <t>p/l</t>
  </si>
  <si>
    <t>Electricity CO2</t>
  </si>
  <si>
    <t>Oil CO2</t>
  </si>
  <si>
    <t>Kg(e) CO2/kWh</t>
  </si>
  <si>
    <t>from https://www.gov.uk/government/publications/greenhouse-gas-reporting-conversion-factors-2023</t>
  </si>
  <si>
    <t>From home fuels direct</t>
  </si>
  <si>
    <t>various sources</t>
  </si>
  <si>
    <t>Min house temp during setback</t>
  </si>
  <si>
    <t>Assumed for Oil only</t>
  </si>
  <si>
    <t>Water outlet temperature [°C]</t>
  </si>
  <si>
    <t>Results</t>
  </si>
  <si>
    <t>Ambient temperature [°C]</t>
  </si>
  <si>
    <t>Capacity</t>
  </si>
  <si>
    <t>Max</t>
  </si>
  <si>
    <t>-</t>
  </si>
  <si>
    <t>Nominal</t>
  </si>
  <si>
    <t>Mid</t>
  </si>
  <si>
    <t>Min</t>
  </si>
  <si>
    <t>efficiency of 0.92 assumes oil boiler is in fact, condensing (no plumes of water vapour emitted from flue!)</t>
  </si>
  <si>
    <t>Notes</t>
  </si>
  <si>
    <t>Oil COP (note 1)</t>
  </si>
  <si>
    <t>HP COP (note 2)</t>
  </si>
  <si>
    <t>HP Supply to house</t>
  </si>
  <si>
    <t>Oil supply to house kWh</t>
  </si>
  <si>
    <t>Oil consumption kWh</t>
  </si>
  <si>
    <t>CO2 emissions (kg(e))</t>
  </si>
  <si>
    <t>HP consumption kWh</t>
  </si>
  <si>
    <t>OIL</t>
  </si>
  <si>
    <t>HP (no setback)</t>
  </si>
  <si>
    <t>HP (setback)</t>
  </si>
  <si>
    <t>Assumes FT45 @ OAT5C, FT40@AT OAT10C</t>
  </si>
  <si>
    <t>% of reference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</si>
</sst>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"/>
    <numFmt numFmtId="165" formatCode="0.000000000"/>
    <numFmt numFmtId="166" formatCode="0.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55"/>
      <name val="Calibri"/>
      <family val="2"/>
    </font>
    <font>
      <sz val="11"/>
      <color indexed="23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sz val="10"/>
      <color indexed="55"/>
      <name val="Times New Roman"/>
      <family val="0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sz val="7"/>
      <color indexed="55"/>
      <name val="Arial"/>
      <family val="2"/>
    </font>
    <font>
      <sz val="7"/>
      <name val="Arial"/>
      <family val="0"/>
    </font>
    <font>
      <sz val="6"/>
      <color indexed="55"/>
      <name val="Arial"/>
      <family val="2"/>
    </font>
    <font>
      <sz val="10"/>
      <name val="Times New Roman"/>
      <family val="0"/>
    </font>
    <font>
      <sz val="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2" borderId="1" applyNumberFormat="0" applyAlignment="0" applyProtection="0"/>
    <xf numFmtId="0" fontId="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6" fillId="0" borderId="0">
      <alignment/>
      <protection/>
    </xf>
    <xf numFmtId="0" fontId="16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top" wrapText="1"/>
    </xf>
    <xf numFmtId="43" fontId="0" fillId="0" borderId="0" xfId="42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15" borderId="0" xfId="0" applyFill="1" applyAlignment="1">
      <alignment/>
    </xf>
    <xf numFmtId="43" fontId="0" fillId="15" borderId="0" xfId="42" applyFill="1" applyAlignment="1">
      <alignment/>
    </xf>
    <xf numFmtId="43" fontId="0" fillId="15" borderId="0" xfId="0" applyNumberFormat="1" applyFill="1" applyAlignment="1">
      <alignment/>
    </xf>
    <xf numFmtId="43" fontId="1" fillId="15" borderId="10" xfId="0" applyNumberFormat="1" applyFont="1" applyFill="1" applyBorder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1" fillId="0" borderId="11" xfId="55" applyFont="1" applyBorder="1" applyAlignment="1" applyProtection="1">
      <alignment horizontal="left" vertical="top" wrapText="1" indent="1"/>
      <protection/>
    </xf>
    <xf numFmtId="0" fontId="22" fillId="0" borderId="12" xfId="55" applyFont="1" applyBorder="1" applyAlignment="1" applyProtection="1">
      <alignment horizontal="left" vertical="top" wrapText="1" indent="1"/>
      <protection/>
    </xf>
    <xf numFmtId="0" fontId="16" fillId="0" borderId="0" xfId="55">
      <alignment/>
      <protection/>
    </xf>
    <xf numFmtId="0" fontId="16" fillId="0" borderId="0" xfId="55" applyAlignment="1" applyProtection="1">
      <alignment/>
      <protection/>
    </xf>
    <xf numFmtId="0" fontId="24" fillId="0" borderId="0" xfId="55" applyFont="1" applyBorder="1" applyAlignment="1" applyProtection="1">
      <alignment horizontal="left" vertical="center" wrapText="1"/>
      <protection/>
    </xf>
    <xf numFmtId="1" fontId="24" fillId="0" borderId="0" xfId="55" applyNumberFormat="1" applyFont="1" applyAlignment="1" applyProtection="1">
      <alignment/>
      <protection/>
    </xf>
    <xf numFmtId="0" fontId="24" fillId="0" borderId="0" xfId="55" applyFont="1">
      <alignment/>
      <protection/>
    </xf>
    <xf numFmtId="0" fontId="22" fillId="0" borderId="11" xfId="55" applyFont="1" applyBorder="1" applyAlignment="1" applyProtection="1">
      <alignment horizontal="center" vertical="top" wrapText="1"/>
      <protection/>
    </xf>
    <xf numFmtId="1" fontId="24" fillId="0" borderId="0" xfId="55" applyNumberFormat="1" applyFont="1" applyBorder="1" applyAlignment="1" applyProtection="1">
      <alignment horizontal="left" vertical="center" wrapText="1"/>
      <protection/>
    </xf>
    <xf numFmtId="166" fontId="24" fillId="0" borderId="0" xfId="55" applyNumberFormat="1" applyFont="1" applyAlignment="1" applyProtection="1">
      <alignment/>
      <protection/>
    </xf>
    <xf numFmtId="1" fontId="25" fillId="0" borderId="11" xfId="55" applyNumberFormat="1" applyFont="1" applyBorder="1" applyAlignment="1" applyProtection="1">
      <alignment horizontal="center" vertical="top" shrinkToFit="1"/>
      <protection/>
    </xf>
    <xf numFmtId="0" fontId="25" fillId="0" borderId="11" xfId="55" applyFont="1" applyBorder="1" applyAlignment="1" applyProtection="1">
      <alignment horizontal="center" vertical="top" wrapText="1"/>
      <protection/>
    </xf>
    <xf numFmtId="166" fontId="25" fillId="0" borderId="11" xfId="55" applyNumberFormat="1" applyFont="1" applyBorder="1" applyAlignment="1" applyProtection="1">
      <alignment horizontal="center" vertical="top" shrinkToFit="1"/>
      <protection/>
    </xf>
    <xf numFmtId="2" fontId="25" fillId="0" borderId="11" xfId="55" applyNumberFormat="1" applyFont="1" applyBorder="1" applyAlignment="1" applyProtection="1">
      <alignment horizontal="center" vertical="top" shrinkToFit="1"/>
      <protection/>
    </xf>
    <xf numFmtId="166" fontId="25" fillId="16" borderId="11" xfId="55" applyNumberFormat="1" applyFont="1" applyFill="1" applyBorder="1" applyAlignment="1" applyProtection="1">
      <alignment horizontal="center" vertical="top" shrinkToFit="1"/>
      <protection/>
    </xf>
    <xf numFmtId="2" fontId="25" fillId="16" borderId="11" xfId="55" applyNumberFormat="1" applyFont="1" applyFill="1" applyBorder="1" applyAlignment="1" applyProtection="1">
      <alignment horizontal="center" vertical="top" shrinkToFit="1"/>
      <protection/>
    </xf>
    <xf numFmtId="0" fontId="24" fillId="0" borderId="0" xfId="55" applyFont="1" applyBorder="1" applyAlignment="1" applyProtection="1">
      <alignment horizontal="left" wrapText="1"/>
      <protection/>
    </xf>
    <xf numFmtId="0" fontId="24" fillId="0" borderId="0" xfId="55" applyFont="1" applyAlignment="1" applyProtection="1">
      <alignment/>
      <protection/>
    </xf>
    <xf numFmtId="43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43" fontId="0" fillId="15" borderId="0" xfId="0" applyNumberFormat="1" applyFill="1" applyBorder="1" applyAlignment="1">
      <alignment/>
    </xf>
    <xf numFmtId="0" fontId="0" fillId="0" borderId="0" xfId="0" applyAlignment="1">
      <alignment horizontal="right"/>
    </xf>
    <xf numFmtId="1" fontId="2" fillId="0" borderId="11" xfId="55" applyNumberFormat="1" applyFont="1" applyBorder="1" applyAlignment="1" applyProtection="1">
      <alignment horizontal="center" vertical="top" shrinkToFit="1"/>
      <protection/>
    </xf>
    <xf numFmtId="0" fontId="23" fillId="0" borderId="11" xfId="55" applyFont="1" applyBorder="1" applyAlignment="1" applyProtection="1">
      <alignment horizontal="left" vertical="center" wrapText="1" indent="1"/>
      <protection/>
    </xf>
    <xf numFmtId="0" fontId="23" fillId="0" borderId="11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4kW Perf Tabl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0</xdr:rowOff>
    </xdr:from>
    <xdr:to>
      <xdr:col>7</xdr:col>
      <xdr:colOff>66675</xdr:colOff>
      <xdr:row>66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0275"/>
          <a:ext cx="6953250" cy="5257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1"/>
  <sheetViews>
    <sheetView tabSelected="1" workbookViewId="0" topLeftCell="A1">
      <selection activeCell="AA23" sqref="AA23"/>
    </sheetView>
  </sheetViews>
  <sheetFormatPr defaultColWidth="9.140625" defaultRowHeight="12.75"/>
  <cols>
    <col min="1" max="1" width="33.8515625" style="0" customWidth="1"/>
    <col min="2" max="2" width="16.140625" style="0" bestFit="1" customWidth="1"/>
    <col min="3" max="3" width="12.7109375" style="0" customWidth="1"/>
    <col min="5" max="5" width="8.28125" style="0" customWidth="1"/>
    <col min="6" max="6" width="14.00390625" style="0" customWidth="1"/>
    <col min="12" max="12" width="3.7109375" style="0" customWidth="1"/>
    <col min="20" max="20" width="4.8515625" style="0" customWidth="1"/>
  </cols>
  <sheetData>
    <row r="2" spans="1:3" ht="12.75">
      <c r="A2" t="s">
        <v>10</v>
      </c>
      <c r="B2">
        <v>8</v>
      </c>
      <c r="C2" t="s">
        <v>12</v>
      </c>
    </row>
    <row r="3" spans="1:3" ht="12.75">
      <c r="A3" t="s">
        <v>14</v>
      </c>
      <c r="B3">
        <v>-2</v>
      </c>
      <c r="C3" t="s">
        <v>13</v>
      </c>
    </row>
    <row r="4" spans="1:3" ht="12.75">
      <c r="A4" t="s">
        <v>11</v>
      </c>
      <c r="B4">
        <v>20</v>
      </c>
      <c r="C4" t="s">
        <v>13</v>
      </c>
    </row>
    <row r="5" spans="1:3" ht="12.75">
      <c r="A5" t="s">
        <v>20</v>
      </c>
      <c r="B5">
        <v>25.25</v>
      </c>
      <c r="C5" t="s">
        <v>21</v>
      </c>
    </row>
    <row r="6" spans="1:4" ht="12.75">
      <c r="A6" t="s">
        <v>31</v>
      </c>
      <c r="B6">
        <v>0.21</v>
      </c>
      <c r="D6" t="s">
        <v>34</v>
      </c>
    </row>
    <row r="7" spans="1:4" ht="12.75">
      <c r="A7" t="s">
        <v>22</v>
      </c>
      <c r="B7">
        <v>65.19</v>
      </c>
      <c r="C7" t="s">
        <v>30</v>
      </c>
      <c r="D7" t="s">
        <v>35</v>
      </c>
    </row>
    <row r="8" spans="1:4" ht="12.75">
      <c r="A8" t="s">
        <v>27</v>
      </c>
      <c r="B8">
        <v>10</v>
      </c>
      <c r="C8" t="s">
        <v>28</v>
      </c>
      <c r="D8" t="s">
        <v>36</v>
      </c>
    </row>
    <row r="9" spans="1:3" ht="12.75">
      <c r="A9" t="s">
        <v>22</v>
      </c>
      <c r="B9">
        <f>B7/B8</f>
        <v>6.519</v>
      </c>
      <c r="C9" t="s">
        <v>21</v>
      </c>
    </row>
    <row r="10" spans="1:4" ht="12.75">
      <c r="A10" t="s">
        <v>32</v>
      </c>
      <c r="B10">
        <v>0.26</v>
      </c>
      <c r="C10" t="s">
        <v>33</v>
      </c>
      <c r="D10" t="s">
        <v>34</v>
      </c>
    </row>
    <row r="11" spans="1:4" ht="12.75">
      <c r="A11" t="s">
        <v>37</v>
      </c>
      <c r="B11">
        <v>16</v>
      </c>
      <c r="C11" t="s">
        <v>13</v>
      </c>
      <c r="D11" t="s">
        <v>38</v>
      </c>
    </row>
    <row r="15" spans="5:21" ht="12.75">
      <c r="E15" s="4" t="s">
        <v>57</v>
      </c>
      <c r="M15" s="4" t="s">
        <v>58</v>
      </c>
      <c r="U15" s="4" t="s">
        <v>59</v>
      </c>
    </row>
    <row r="16" ht="12.75">
      <c r="A16" s="4" t="s">
        <v>17</v>
      </c>
    </row>
    <row r="17" spans="3:27" ht="51">
      <c r="C17" s="9" t="s">
        <v>5</v>
      </c>
      <c r="D17" s="9" t="s">
        <v>0</v>
      </c>
      <c r="E17" s="9" t="s">
        <v>24</v>
      </c>
      <c r="F17" s="9" t="s">
        <v>26</v>
      </c>
      <c r="G17" s="9" t="s">
        <v>53</v>
      </c>
      <c r="H17" s="9" t="s">
        <v>50</v>
      </c>
      <c r="I17" s="9" t="s">
        <v>54</v>
      </c>
      <c r="J17" s="9" t="s">
        <v>18</v>
      </c>
      <c r="K17" s="9" t="s">
        <v>55</v>
      </c>
      <c r="L17" s="9"/>
      <c r="M17" s="9" t="s">
        <v>23</v>
      </c>
      <c r="N17" s="9" t="s">
        <v>25</v>
      </c>
      <c r="O17" s="9" t="s">
        <v>52</v>
      </c>
      <c r="P17" s="9" t="s">
        <v>51</v>
      </c>
      <c r="Q17" s="9" t="s">
        <v>56</v>
      </c>
      <c r="R17" s="9" t="s">
        <v>19</v>
      </c>
      <c r="S17" s="9" t="s">
        <v>29</v>
      </c>
      <c r="U17" s="9" t="s">
        <v>23</v>
      </c>
      <c r="V17" s="9" t="s">
        <v>25</v>
      </c>
      <c r="W17" s="9" t="s">
        <v>52</v>
      </c>
      <c r="X17" s="9" t="s">
        <v>51</v>
      </c>
      <c r="Y17" s="9" t="s">
        <v>56</v>
      </c>
      <c r="Z17" s="9" t="s">
        <v>19</v>
      </c>
      <c r="AA17" s="9" t="s">
        <v>29</v>
      </c>
    </row>
    <row r="18" spans="1:27" ht="12.75">
      <c r="A18" t="s">
        <v>1</v>
      </c>
      <c r="B18" t="s">
        <v>6</v>
      </c>
      <c r="C18">
        <v>2.5</v>
      </c>
      <c r="D18">
        <v>5</v>
      </c>
      <c r="E18" s="5">
        <f>$B$4</f>
        <v>20</v>
      </c>
      <c r="F18" s="6">
        <f>(E18-$D18)/($B$4-$B$3)*$B$2*$C18</f>
        <v>13.636363636363635</v>
      </c>
      <c r="G18" s="7">
        <f>F18+F21</f>
        <v>44.36363636363637</v>
      </c>
      <c r="H18">
        <v>0.9</v>
      </c>
      <c r="I18" s="7">
        <f>G18/H18</f>
        <v>49.292929292929294</v>
      </c>
      <c r="J18" s="7">
        <f>I18*$B$9</f>
        <v>321.3406060606061</v>
      </c>
      <c r="K18" s="7">
        <f>I18*$B$10</f>
        <v>12.816161616161617</v>
      </c>
      <c r="L18" s="9"/>
      <c r="M18" s="5">
        <f>B4</f>
        <v>20</v>
      </c>
      <c r="N18" s="6">
        <f>(M18-$D18)/($B$4-$B$3)*$B$2*$C18</f>
        <v>13.636363636363635</v>
      </c>
      <c r="O18" s="7">
        <f>N18</f>
        <v>13.636363636363635</v>
      </c>
      <c r="P18" s="30">
        <f>(2.5+3.3)/2</f>
        <v>2.9</v>
      </c>
      <c r="Q18" s="7">
        <f>O18/P18</f>
        <v>4.70219435736677</v>
      </c>
      <c r="R18" s="7">
        <f>O18/P18*$B$5</f>
        <v>118.73040752351095</v>
      </c>
      <c r="S18" s="7">
        <f>Q18*$B$10</f>
        <v>1.2225705329153604</v>
      </c>
      <c r="U18" s="5">
        <f>$B$4</f>
        <v>20</v>
      </c>
      <c r="V18" s="6">
        <f>(U18-$D18)/($B$4-$B$3)*$B$2*$C18</f>
        <v>13.636363636363635</v>
      </c>
      <c r="W18" s="6">
        <f>V18</f>
        <v>13.636363636363635</v>
      </c>
      <c r="X18" s="30">
        <f>(2.5+3.3)/2</f>
        <v>2.9</v>
      </c>
      <c r="Y18" s="7">
        <f>W18/X18</f>
        <v>4.70219435736677</v>
      </c>
      <c r="Z18" s="7">
        <f>W18/X18*$B$5</f>
        <v>118.73040752351095</v>
      </c>
      <c r="AA18" s="7">
        <f>Y18*$B$10</f>
        <v>1.2225705329153604</v>
      </c>
    </row>
    <row r="19" spans="1:27" ht="12.75">
      <c r="A19" t="s">
        <v>2</v>
      </c>
      <c r="B19" t="s">
        <v>9</v>
      </c>
      <c r="C19">
        <v>9</v>
      </c>
      <c r="D19">
        <v>10</v>
      </c>
      <c r="E19" s="5">
        <f>($B$4+$B$11)/2</f>
        <v>18</v>
      </c>
      <c r="F19" s="6">
        <f>(E19-$D19)/($B$4-$B$3)*$B$2*$C19</f>
        <v>26.181818181818183</v>
      </c>
      <c r="G19" s="5">
        <v>0</v>
      </c>
      <c r="H19" s="5">
        <f>H18</f>
        <v>0.9</v>
      </c>
      <c r="I19" s="7">
        <f>G19/H19</f>
        <v>0</v>
      </c>
      <c r="J19" s="7">
        <f>I19*$B$9</f>
        <v>0</v>
      </c>
      <c r="K19" s="7">
        <f>I19*$B$10</f>
        <v>0</v>
      </c>
      <c r="L19" s="9"/>
      <c r="M19" s="5">
        <f>M18</f>
        <v>20</v>
      </c>
      <c r="N19" s="6">
        <f>(M19-$D19)/($B$4-$B$3)*$B$2*$C19</f>
        <v>32.72727272727273</v>
      </c>
      <c r="O19" s="7">
        <f>N19</f>
        <v>32.72727272727273</v>
      </c>
      <c r="P19" s="30">
        <f>(3.8+4.55)/2</f>
        <v>4.175</v>
      </c>
      <c r="Q19" s="7">
        <f>O19/P19</f>
        <v>7.83886771910724</v>
      </c>
      <c r="R19" s="7">
        <f>O19/P19*$B$5</f>
        <v>197.9314099074578</v>
      </c>
      <c r="S19" s="7">
        <f>Q19*$B$10</f>
        <v>2.0381056069678825</v>
      </c>
      <c r="U19" s="5">
        <f>($B$4+$B$11)/2</f>
        <v>18</v>
      </c>
      <c r="V19" s="6">
        <f>(U19-$D19)/($B$4-$B$3)*$B$2*$C19</f>
        <v>26.181818181818183</v>
      </c>
      <c r="W19" s="6">
        <f>V19</f>
        <v>26.181818181818183</v>
      </c>
      <c r="X19" s="30">
        <f>(3.8+4.55)/2</f>
        <v>4.175</v>
      </c>
      <c r="Y19" s="7">
        <f>W19/X19</f>
        <v>6.271094175285793</v>
      </c>
      <c r="Z19" s="7">
        <f>W19/X19*$B$5</f>
        <v>158.34512792596627</v>
      </c>
      <c r="AA19" s="7">
        <f>Y19*$B$10</f>
        <v>1.6304844855743061</v>
      </c>
    </row>
    <row r="20" spans="1:27" ht="12.75">
      <c r="A20" t="s">
        <v>3</v>
      </c>
      <c r="B20" t="s">
        <v>7</v>
      </c>
      <c r="C20">
        <v>6</v>
      </c>
      <c r="D20">
        <v>10</v>
      </c>
      <c r="E20" s="5">
        <f>$B$4</f>
        <v>20</v>
      </c>
      <c r="F20" s="6">
        <f>(E20-$D20)/($B$4-$B$3)*$B$2*$C20</f>
        <v>21.818181818181817</v>
      </c>
      <c r="G20" s="7">
        <f>(F20+F19)</f>
        <v>48</v>
      </c>
      <c r="H20" s="5">
        <f>H19</f>
        <v>0.9</v>
      </c>
      <c r="I20" s="7">
        <f>G20/H20</f>
        <v>53.33333333333333</v>
      </c>
      <c r="J20" s="7">
        <f>I20*$B$9</f>
        <v>347.67999999999995</v>
      </c>
      <c r="K20" s="7">
        <f>I20*$B$10</f>
        <v>13.866666666666665</v>
      </c>
      <c r="L20" s="9"/>
      <c r="M20" s="5">
        <f>M19</f>
        <v>20</v>
      </c>
      <c r="N20" s="6">
        <f>(M20-$D20)/($B$4-$B$3)*$B$2*$C20</f>
        <v>21.818181818181817</v>
      </c>
      <c r="O20" s="7">
        <f>N20</f>
        <v>21.818181818181817</v>
      </c>
      <c r="P20" s="30">
        <f>(3.8+4.55)/2</f>
        <v>4.175</v>
      </c>
      <c r="Q20" s="7">
        <f>O20/P20</f>
        <v>5.22591181273816</v>
      </c>
      <c r="R20" s="7">
        <f>O20/P20*$B$5</f>
        <v>131.95427327163856</v>
      </c>
      <c r="S20" s="7">
        <f>Q20*$B$10</f>
        <v>1.3587370713119218</v>
      </c>
      <c r="U20" s="5">
        <f>$B$4</f>
        <v>20</v>
      </c>
      <c r="V20" s="6">
        <f>(U20-$D20)/($B$4-$B$3)*$B$2*$C20</f>
        <v>21.818181818181817</v>
      </c>
      <c r="W20" s="6">
        <f>V20</f>
        <v>21.818181818181817</v>
      </c>
      <c r="X20" s="30">
        <f>(3.8+4.55)/2</f>
        <v>4.175</v>
      </c>
      <c r="Y20" s="7">
        <f>W20/X20</f>
        <v>5.22591181273816</v>
      </c>
      <c r="Z20" s="7">
        <f>W20/X20*$B$5</f>
        <v>131.95427327163856</v>
      </c>
      <c r="AA20" s="7">
        <f>Y20*$B$10</f>
        <v>1.3587370713119218</v>
      </c>
    </row>
    <row r="21" spans="1:27" ht="13.5" thickBot="1">
      <c r="A21" t="s">
        <v>4</v>
      </c>
      <c r="B21" t="s">
        <v>8</v>
      </c>
      <c r="C21" s="5">
        <f>24-SUM(C18:C20)</f>
        <v>6.5</v>
      </c>
      <c r="D21">
        <v>5</v>
      </c>
      <c r="E21" s="5">
        <f>($B$4+$B$11)/2</f>
        <v>18</v>
      </c>
      <c r="F21" s="6">
        <f>(E21-$D21)/($B$4-$B$3)*$B$2*$C21</f>
        <v>30.72727272727273</v>
      </c>
      <c r="G21" s="5">
        <v>0</v>
      </c>
      <c r="H21" s="5">
        <f>H20</f>
        <v>0.9</v>
      </c>
      <c r="I21" s="7">
        <f>G21/H21</f>
        <v>0</v>
      </c>
      <c r="J21" s="7">
        <f>I21*$B$9</f>
        <v>0</v>
      </c>
      <c r="K21" s="7">
        <f>I21*$B$10</f>
        <v>0</v>
      </c>
      <c r="L21" s="9"/>
      <c r="M21" s="5">
        <f>M20</f>
        <v>20</v>
      </c>
      <c r="N21" s="6">
        <f>(M21-$D21)/($B$4-$B$3)*$B$2*$C21</f>
        <v>35.45454545454545</v>
      </c>
      <c r="O21" s="7">
        <f>N21</f>
        <v>35.45454545454545</v>
      </c>
      <c r="P21" s="30">
        <f>P18</f>
        <v>2.9</v>
      </c>
      <c r="Q21" s="7">
        <f>O21/P21</f>
        <v>12.225705329153605</v>
      </c>
      <c r="R21" s="7">
        <f>O21/P21*$B$5</f>
        <v>308.69905956112854</v>
      </c>
      <c r="S21" s="7">
        <f>Q21*$B$10</f>
        <v>3.1786833855799377</v>
      </c>
      <c r="U21" s="5">
        <f>($B$4+$B$11)/2</f>
        <v>18</v>
      </c>
      <c r="V21" s="6">
        <f>(U21-$D21)/($B$4-$B$3)*$B$2*$C21</f>
        <v>30.72727272727273</v>
      </c>
      <c r="W21" s="6">
        <f>V21</f>
        <v>30.72727272727273</v>
      </c>
      <c r="X21" s="30">
        <f>X18</f>
        <v>2.9</v>
      </c>
      <c r="Y21" s="7">
        <f>W21/X21</f>
        <v>10.59561128526646</v>
      </c>
      <c r="Z21" s="7">
        <f>W21/X21*$B$5</f>
        <v>267.5391849529781</v>
      </c>
      <c r="AA21" s="7">
        <f>Y21*$B$10</f>
        <v>2.7548589341692793</v>
      </c>
    </row>
    <row r="22" spans="1:27" ht="13.5" thickBot="1">
      <c r="A22" t="s">
        <v>16</v>
      </c>
      <c r="C22">
        <f>SUM(C18:C21)</f>
        <v>24</v>
      </c>
      <c r="D22" s="10"/>
      <c r="F22" s="7">
        <f>SUM(F18:F21)</f>
        <v>92.36363636363637</v>
      </c>
      <c r="G22" s="7">
        <f>SUM(G18:G21)</f>
        <v>92.36363636363637</v>
      </c>
      <c r="H22" s="7"/>
      <c r="I22" s="7">
        <f>SUM(I18:I21)</f>
        <v>102.62626262626262</v>
      </c>
      <c r="J22" s="8">
        <f>SUM(J18:J21)</f>
        <v>669.020606060606</v>
      </c>
      <c r="K22" s="8">
        <f>SUM(K18:K21)</f>
        <v>26.682828282828282</v>
      </c>
      <c r="L22" s="9"/>
      <c r="M22" s="5"/>
      <c r="N22" s="7">
        <f>SUM(N18:N21)</f>
        <v>103.63636363636363</v>
      </c>
      <c r="O22" s="7">
        <f>SUM(O18:O21)</f>
        <v>103.63636363636363</v>
      </c>
      <c r="P22" s="5"/>
      <c r="Q22" s="7">
        <f>SUM(Q18:Q21)</f>
        <v>29.992679218365776</v>
      </c>
      <c r="R22" s="8">
        <f>SUM(R18:R21)</f>
        <v>757.3151502637359</v>
      </c>
      <c r="S22" s="29">
        <f>SUM(S18:S21)</f>
        <v>7.7980965967751015</v>
      </c>
      <c r="U22" s="5"/>
      <c r="V22" s="7">
        <f>SUM(V18:V21)</f>
        <v>92.36363636363637</v>
      </c>
      <c r="W22" s="7">
        <f>SUM(W18:W21)</f>
        <v>92.36363636363637</v>
      </c>
      <c r="X22" s="5"/>
      <c r="Y22" s="7">
        <f>SUM(Y18:Y21)</f>
        <v>26.794811630657186</v>
      </c>
      <c r="Z22" s="8">
        <f>SUM(Z18:Z21)</f>
        <v>676.5689936740939</v>
      </c>
      <c r="AA22" s="29">
        <f>SUM(AA18:AA21)</f>
        <v>6.966651023970868</v>
      </c>
    </row>
    <row r="23" spans="9:27" ht="12.75">
      <c r="I23" s="32" t="s">
        <v>61</v>
      </c>
      <c r="J23" s="31">
        <f>J22/$J$22</f>
        <v>1</v>
      </c>
      <c r="K23" s="31">
        <f>K22/$K$22</f>
        <v>1</v>
      </c>
      <c r="L23" s="9"/>
      <c r="Q23" s="32" t="s">
        <v>61</v>
      </c>
      <c r="R23" s="31">
        <f>R22/$J$22</f>
        <v>1.1319758216761582</v>
      </c>
      <c r="S23" s="31">
        <f>S22/$K$22</f>
        <v>0.292251500257698</v>
      </c>
      <c r="Y23" s="32" t="s">
        <v>61</v>
      </c>
      <c r="Z23" s="31">
        <f>Z22/$J$22</f>
        <v>1.01128274308012</v>
      </c>
      <c r="AA23" s="31">
        <f>AA22/$K$22</f>
        <v>0.2610911763223485</v>
      </c>
    </row>
    <row r="24" ht="12.75">
      <c r="L24" s="9"/>
    </row>
    <row r="25" spans="1:12" ht="12.75">
      <c r="A25" t="s">
        <v>49</v>
      </c>
      <c r="L25" s="9"/>
    </row>
    <row r="26" spans="1:17" ht="12.75">
      <c r="A26">
        <v>1</v>
      </c>
      <c r="B26" t="s">
        <v>48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6" ht="12.75">
      <c r="A27">
        <v>2</v>
      </c>
      <c r="B27" t="s">
        <v>60</v>
      </c>
      <c r="F27" s="2"/>
    </row>
    <row r="28" ht="12.75">
      <c r="F28" s="2"/>
    </row>
    <row r="29" ht="12.75">
      <c r="F29" s="2"/>
    </row>
    <row r="30" ht="12.75">
      <c r="F30" s="2"/>
    </row>
    <row r="31" spans="6:12" ht="12.75">
      <c r="F31" s="3"/>
      <c r="H31" s="3"/>
      <c r="I31" s="3"/>
      <c r="J31" s="3"/>
      <c r="K31" s="3"/>
      <c r="L31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7"/>
  <sheetViews>
    <sheetView workbookViewId="0" topLeftCell="B1">
      <selection activeCell="J10" sqref="J10"/>
    </sheetView>
  </sheetViews>
  <sheetFormatPr defaultColWidth="7.421875" defaultRowHeight="12.75"/>
  <cols>
    <col min="1" max="1" width="5.00390625" style="14" customWidth="1"/>
    <col min="2" max="2" width="9.00390625" style="14" customWidth="1"/>
    <col min="3" max="3" width="6.8515625" style="14" customWidth="1"/>
    <col min="4" max="7" width="5.8515625" style="14" customWidth="1"/>
    <col min="8" max="8" width="6.8515625" style="14" customWidth="1"/>
    <col min="9" max="11" width="5.8515625" style="14" customWidth="1"/>
    <col min="12" max="12" width="6.8515625" style="14" customWidth="1"/>
    <col min="13" max="16" width="5.8515625" style="14" customWidth="1"/>
    <col min="17" max="17" width="12.00390625" style="14" customWidth="1"/>
    <col min="18" max="16384" width="7.421875" style="13" customWidth="1"/>
  </cols>
  <sheetData>
    <row r="1" spans="1:29" ht="16.5" customHeight="1">
      <c r="A1" s="11" t="s">
        <v>39</v>
      </c>
      <c r="B1" s="12"/>
      <c r="C1" s="33">
        <v>25</v>
      </c>
      <c r="D1" s="33"/>
      <c r="E1" s="33">
        <v>35</v>
      </c>
      <c r="F1" s="33"/>
      <c r="G1" s="33">
        <v>40</v>
      </c>
      <c r="H1" s="33"/>
      <c r="I1" s="33">
        <v>45</v>
      </c>
      <c r="J1" s="33"/>
      <c r="K1" s="33">
        <v>50</v>
      </c>
      <c r="L1" s="33"/>
      <c r="M1" s="33">
        <v>55</v>
      </c>
      <c r="N1" s="33"/>
      <c r="O1" s="33">
        <v>60</v>
      </c>
      <c r="P1" s="33"/>
      <c r="Q1" s="15" t="s">
        <v>40</v>
      </c>
      <c r="R1" s="16">
        <f>C1</f>
        <v>25</v>
      </c>
      <c r="S1" s="16">
        <f>E1</f>
        <v>35</v>
      </c>
      <c r="T1" s="16">
        <f>G1</f>
        <v>40</v>
      </c>
      <c r="U1" s="16">
        <f>I1</f>
        <v>45</v>
      </c>
      <c r="V1" s="16">
        <f>K1</f>
        <v>50</v>
      </c>
      <c r="W1" s="16">
        <f>M1</f>
        <v>55</v>
      </c>
      <c r="X1" s="16">
        <f>O1</f>
        <v>60</v>
      </c>
      <c r="Y1" s="17"/>
      <c r="Z1" s="17"/>
      <c r="AA1" s="17"/>
      <c r="AB1" s="17"/>
      <c r="AC1" s="17"/>
    </row>
    <row r="2" spans="1:29" ht="16.5" customHeight="1">
      <c r="A2" s="11" t="s">
        <v>41</v>
      </c>
      <c r="B2" s="12"/>
      <c r="C2" s="18" t="s">
        <v>42</v>
      </c>
      <c r="D2" s="18" t="s">
        <v>15</v>
      </c>
      <c r="E2" s="18" t="s">
        <v>42</v>
      </c>
      <c r="F2" s="18" t="s">
        <v>15</v>
      </c>
      <c r="G2" s="18" t="s">
        <v>42</v>
      </c>
      <c r="H2" s="18" t="s">
        <v>15</v>
      </c>
      <c r="I2" s="18" t="s">
        <v>42</v>
      </c>
      <c r="J2" s="18" t="s">
        <v>15</v>
      </c>
      <c r="K2" s="18" t="s">
        <v>42</v>
      </c>
      <c r="L2" s="18" t="s">
        <v>15</v>
      </c>
      <c r="M2" s="18" t="s">
        <v>42</v>
      </c>
      <c r="N2" s="18" t="s">
        <v>15</v>
      </c>
      <c r="O2" s="18" t="s">
        <v>42</v>
      </c>
      <c r="P2" s="18" t="s">
        <v>15</v>
      </c>
      <c r="Q2" s="19">
        <f aca="true" t="shared" si="0" ref="Q2:Q12">B3</f>
        <v>-28</v>
      </c>
      <c r="R2" s="20" t="str">
        <f aca="true" t="shared" si="1" ref="R2:R12">C3</f>
        <v>-</v>
      </c>
      <c r="S2" s="20">
        <f aca="true" t="shared" si="2" ref="S2:S12">E3</f>
        <v>9.1</v>
      </c>
      <c r="T2" s="20">
        <f aca="true" t="shared" si="3" ref="T2:T12">G3</f>
        <v>8.8</v>
      </c>
      <c r="U2" s="20">
        <f aca="true" t="shared" si="4" ref="U2:U12">I3</f>
        <v>8.5</v>
      </c>
      <c r="V2" s="20" t="str">
        <f aca="true" t="shared" si="5" ref="V2:V12">K3</f>
        <v>-</v>
      </c>
      <c r="W2" s="20" t="str">
        <f aca="true" t="shared" si="6" ref="W2:W12">M3</f>
        <v>-</v>
      </c>
      <c r="X2" s="20" t="str">
        <f aca="true" t="shared" si="7" ref="X2:X12">O3</f>
        <v>-</v>
      </c>
      <c r="Y2" s="17"/>
      <c r="Z2" s="17"/>
      <c r="AA2" s="17"/>
      <c r="AB2" s="17"/>
      <c r="AC2" s="17"/>
    </row>
    <row r="3" spans="1:29" ht="12" customHeight="1">
      <c r="A3" s="34" t="s">
        <v>43</v>
      </c>
      <c r="B3" s="21">
        <v>-28</v>
      </c>
      <c r="C3" s="22" t="s">
        <v>44</v>
      </c>
      <c r="D3" s="22" t="s">
        <v>44</v>
      </c>
      <c r="E3" s="23">
        <v>9.1</v>
      </c>
      <c r="F3" s="24">
        <v>1.6</v>
      </c>
      <c r="G3" s="23">
        <v>8.8</v>
      </c>
      <c r="H3" s="24">
        <v>1.45</v>
      </c>
      <c r="I3" s="23">
        <v>8.5</v>
      </c>
      <c r="J3" s="24">
        <v>1.3</v>
      </c>
      <c r="K3" s="22" t="s">
        <v>44</v>
      </c>
      <c r="L3" s="22" t="s">
        <v>44</v>
      </c>
      <c r="M3" s="22" t="s">
        <v>44</v>
      </c>
      <c r="N3" s="22" t="s">
        <v>44</v>
      </c>
      <c r="O3" s="22" t="s">
        <v>44</v>
      </c>
      <c r="P3" s="22" t="s">
        <v>44</v>
      </c>
      <c r="Q3" s="19">
        <f t="shared" si="0"/>
        <v>-25</v>
      </c>
      <c r="R3" s="20" t="str">
        <f t="shared" si="1"/>
        <v>-</v>
      </c>
      <c r="S3" s="20">
        <f t="shared" si="2"/>
        <v>10</v>
      </c>
      <c r="T3" s="20">
        <f t="shared" si="3"/>
        <v>9.7</v>
      </c>
      <c r="U3" s="20">
        <f t="shared" si="4"/>
        <v>9.3</v>
      </c>
      <c r="V3" s="20" t="str">
        <f t="shared" si="5"/>
        <v>-</v>
      </c>
      <c r="W3" s="20" t="str">
        <f t="shared" si="6"/>
        <v>-</v>
      </c>
      <c r="X3" s="20" t="str">
        <f t="shared" si="7"/>
        <v>-</v>
      </c>
      <c r="Y3" s="17"/>
      <c r="Z3" s="17"/>
      <c r="AA3" s="17"/>
      <c r="AB3" s="17"/>
      <c r="AC3" s="17"/>
    </row>
    <row r="4" spans="1:29" ht="12" customHeight="1">
      <c r="A4" s="34"/>
      <c r="B4" s="21">
        <v>-25</v>
      </c>
      <c r="C4" s="22" t="s">
        <v>44</v>
      </c>
      <c r="D4" s="22" t="s">
        <v>44</v>
      </c>
      <c r="E4" s="23">
        <v>10</v>
      </c>
      <c r="F4" s="24">
        <v>1.65</v>
      </c>
      <c r="G4" s="23">
        <v>9.7</v>
      </c>
      <c r="H4" s="24">
        <v>1.5</v>
      </c>
      <c r="I4" s="23">
        <v>9.3</v>
      </c>
      <c r="J4" s="24">
        <v>1.35</v>
      </c>
      <c r="K4" s="22" t="s">
        <v>44</v>
      </c>
      <c r="L4" s="22" t="s">
        <v>44</v>
      </c>
      <c r="M4" s="22" t="s">
        <v>44</v>
      </c>
      <c r="N4" s="22" t="s">
        <v>44</v>
      </c>
      <c r="O4" s="22" t="s">
        <v>44</v>
      </c>
      <c r="P4" s="22" t="s">
        <v>44</v>
      </c>
      <c r="Q4" s="19">
        <f t="shared" si="0"/>
        <v>-20</v>
      </c>
      <c r="R4" s="20" t="str">
        <f t="shared" si="1"/>
        <v>-</v>
      </c>
      <c r="S4" s="20">
        <f t="shared" si="2"/>
        <v>12</v>
      </c>
      <c r="T4" s="20">
        <f t="shared" si="3"/>
        <v>11.6</v>
      </c>
      <c r="U4" s="20">
        <f t="shared" si="4"/>
        <v>11.2</v>
      </c>
      <c r="V4" s="20" t="str">
        <f t="shared" si="5"/>
        <v>-</v>
      </c>
      <c r="W4" s="20" t="str">
        <f t="shared" si="6"/>
        <v>-</v>
      </c>
      <c r="X4" s="20" t="str">
        <f t="shared" si="7"/>
        <v>-</v>
      </c>
      <c r="Y4" s="17"/>
      <c r="Z4" s="17"/>
      <c r="AA4" s="17"/>
      <c r="AB4" s="17"/>
      <c r="AC4" s="17"/>
    </row>
    <row r="5" spans="1:29" ht="12" customHeight="1">
      <c r="A5" s="34"/>
      <c r="B5" s="21">
        <v>-20</v>
      </c>
      <c r="C5" s="22" t="s">
        <v>44</v>
      </c>
      <c r="D5" s="22" t="s">
        <v>44</v>
      </c>
      <c r="E5" s="23">
        <v>12</v>
      </c>
      <c r="F5" s="24">
        <v>1.75</v>
      </c>
      <c r="G5" s="23">
        <v>11.6</v>
      </c>
      <c r="H5" s="24">
        <v>1.6</v>
      </c>
      <c r="I5" s="23">
        <v>11.2</v>
      </c>
      <c r="J5" s="24">
        <v>1.45</v>
      </c>
      <c r="K5" s="22" t="s">
        <v>44</v>
      </c>
      <c r="L5" s="22" t="s">
        <v>44</v>
      </c>
      <c r="M5" s="22" t="s">
        <v>44</v>
      </c>
      <c r="N5" s="22" t="s">
        <v>44</v>
      </c>
      <c r="O5" s="22" t="s">
        <v>44</v>
      </c>
      <c r="P5" s="22" t="s">
        <v>44</v>
      </c>
      <c r="Q5" s="19">
        <f t="shared" si="0"/>
        <v>-15</v>
      </c>
      <c r="R5" s="20" t="str">
        <f t="shared" si="1"/>
        <v>-</v>
      </c>
      <c r="S5" s="20">
        <f t="shared" si="2"/>
        <v>14</v>
      </c>
      <c r="T5" s="20">
        <f t="shared" si="3"/>
        <v>13.5</v>
      </c>
      <c r="U5" s="20">
        <f t="shared" si="4"/>
        <v>13.1</v>
      </c>
      <c r="V5" s="20">
        <f t="shared" si="5"/>
        <v>12.6</v>
      </c>
      <c r="W5" s="20">
        <f t="shared" si="6"/>
        <v>12.2</v>
      </c>
      <c r="X5" s="20" t="str">
        <f t="shared" si="7"/>
        <v>-</v>
      </c>
      <c r="Y5" s="17"/>
      <c r="Z5" s="17"/>
      <c r="AA5" s="17"/>
      <c r="AB5" s="17"/>
      <c r="AC5" s="17"/>
    </row>
    <row r="6" spans="1:29" ht="12" customHeight="1">
      <c r="A6" s="34"/>
      <c r="B6" s="21">
        <v>-15</v>
      </c>
      <c r="C6" s="22" t="s">
        <v>44</v>
      </c>
      <c r="D6" s="22" t="s">
        <v>44</v>
      </c>
      <c r="E6" s="23">
        <v>14</v>
      </c>
      <c r="F6" s="24">
        <v>1.85</v>
      </c>
      <c r="G6" s="23">
        <v>13.5</v>
      </c>
      <c r="H6" s="24">
        <v>1.7</v>
      </c>
      <c r="I6" s="23">
        <v>13.1</v>
      </c>
      <c r="J6" s="24">
        <v>1.55</v>
      </c>
      <c r="K6" s="23">
        <v>12.6</v>
      </c>
      <c r="L6" s="24">
        <v>1.45</v>
      </c>
      <c r="M6" s="23">
        <v>12.2</v>
      </c>
      <c r="N6" s="24">
        <v>1.3</v>
      </c>
      <c r="O6" s="22" t="s">
        <v>44</v>
      </c>
      <c r="P6" s="22" t="s">
        <v>44</v>
      </c>
      <c r="Q6" s="19">
        <f t="shared" si="0"/>
        <v>-10</v>
      </c>
      <c r="R6" s="20">
        <f t="shared" si="1"/>
        <v>14.6</v>
      </c>
      <c r="S6" s="20">
        <f t="shared" si="2"/>
        <v>14.4</v>
      </c>
      <c r="T6" s="20">
        <f t="shared" si="3"/>
        <v>14.2</v>
      </c>
      <c r="U6" s="20">
        <f t="shared" si="4"/>
        <v>14</v>
      </c>
      <c r="V6" s="20">
        <f t="shared" si="5"/>
        <v>14</v>
      </c>
      <c r="W6" s="20">
        <f t="shared" si="6"/>
        <v>14</v>
      </c>
      <c r="X6" s="20" t="str">
        <f t="shared" si="7"/>
        <v>-</v>
      </c>
      <c r="Y6" s="17"/>
      <c r="Z6" s="17"/>
      <c r="AA6" s="17"/>
      <c r="AB6" s="17"/>
      <c r="AC6" s="17"/>
    </row>
    <row r="7" spans="1:29" ht="12" customHeight="1">
      <c r="A7" s="34"/>
      <c r="B7" s="21">
        <v>-10</v>
      </c>
      <c r="C7" s="23">
        <v>14.6</v>
      </c>
      <c r="D7" s="24">
        <v>2.4</v>
      </c>
      <c r="E7" s="23">
        <v>14.4</v>
      </c>
      <c r="F7" s="24">
        <v>2.25</v>
      </c>
      <c r="G7" s="23">
        <v>14.2</v>
      </c>
      <c r="H7" s="24">
        <v>2.1</v>
      </c>
      <c r="I7" s="23">
        <v>14</v>
      </c>
      <c r="J7" s="24">
        <v>1.9</v>
      </c>
      <c r="K7" s="23">
        <v>14</v>
      </c>
      <c r="L7" s="24">
        <v>1.85</v>
      </c>
      <c r="M7" s="23">
        <v>14</v>
      </c>
      <c r="N7" s="24">
        <v>1.75</v>
      </c>
      <c r="O7" s="22" t="s">
        <v>44</v>
      </c>
      <c r="P7" s="22" t="s">
        <v>44</v>
      </c>
      <c r="Q7" s="19">
        <f t="shared" si="0"/>
        <v>-7</v>
      </c>
      <c r="R7" s="20">
        <f t="shared" si="1"/>
        <v>16.1</v>
      </c>
      <c r="S7" s="20">
        <f t="shared" si="2"/>
        <v>15.9</v>
      </c>
      <c r="T7" s="20">
        <f t="shared" si="3"/>
        <v>15.7</v>
      </c>
      <c r="U7" s="20">
        <f t="shared" si="4"/>
        <v>15.5</v>
      </c>
      <c r="V7" s="20">
        <f t="shared" si="5"/>
        <v>14.7</v>
      </c>
      <c r="W7" s="20">
        <f t="shared" si="6"/>
        <v>14</v>
      </c>
      <c r="X7" s="20" t="str">
        <f t="shared" si="7"/>
        <v>-</v>
      </c>
      <c r="Y7" s="17"/>
      <c r="Z7" s="17"/>
      <c r="AA7" s="17"/>
      <c r="AB7" s="17"/>
      <c r="AC7" s="17"/>
    </row>
    <row r="8" spans="1:29" ht="12" customHeight="1">
      <c r="A8" s="34"/>
      <c r="B8" s="21">
        <v>-7</v>
      </c>
      <c r="C8" s="23">
        <v>16.1</v>
      </c>
      <c r="D8" s="24">
        <v>2.7</v>
      </c>
      <c r="E8" s="23">
        <v>15.9</v>
      </c>
      <c r="F8" s="24">
        <v>2.5</v>
      </c>
      <c r="G8" s="23">
        <v>15.7</v>
      </c>
      <c r="H8" s="24">
        <v>2.3</v>
      </c>
      <c r="I8" s="23">
        <v>15.5</v>
      </c>
      <c r="J8" s="24">
        <v>2.1</v>
      </c>
      <c r="K8" s="23">
        <v>14.7</v>
      </c>
      <c r="L8" s="24">
        <v>2.05</v>
      </c>
      <c r="M8" s="23">
        <v>14</v>
      </c>
      <c r="N8" s="24">
        <v>1.95</v>
      </c>
      <c r="O8" s="22" t="s">
        <v>44</v>
      </c>
      <c r="P8" s="22" t="s">
        <v>44</v>
      </c>
      <c r="Q8" s="19">
        <f t="shared" si="0"/>
        <v>2</v>
      </c>
      <c r="R8" s="20">
        <f t="shared" si="1"/>
        <v>16.5</v>
      </c>
      <c r="S8" s="20">
        <f t="shared" si="2"/>
        <v>16.3</v>
      </c>
      <c r="T8" s="20">
        <f t="shared" si="3"/>
        <v>16</v>
      </c>
      <c r="U8" s="20">
        <f t="shared" si="4"/>
        <v>15.8</v>
      </c>
      <c r="V8" s="20">
        <f t="shared" si="5"/>
        <v>15.1</v>
      </c>
      <c r="W8" s="20">
        <f t="shared" si="6"/>
        <v>14.3</v>
      </c>
      <c r="X8" s="20">
        <f t="shared" si="7"/>
        <v>14</v>
      </c>
      <c r="Y8" s="17"/>
      <c r="Z8" s="17"/>
      <c r="AA8" s="17"/>
      <c r="AB8" s="17"/>
      <c r="AC8" s="17"/>
    </row>
    <row r="9" spans="1:29" ht="12" customHeight="1">
      <c r="A9" s="34"/>
      <c r="B9" s="21">
        <v>2</v>
      </c>
      <c r="C9" s="25">
        <v>16.5</v>
      </c>
      <c r="D9" s="26">
        <v>3.25</v>
      </c>
      <c r="E9" s="25">
        <v>16.3</v>
      </c>
      <c r="F9" s="26">
        <v>3</v>
      </c>
      <c r="G9" s="25">
        <v>16</v>
      </c>
      <c r="H9" s="26">
        <v>2.75</v>
      </c>
      <c r="I9" s="25">
        <v>15.8</v>
      </c>
      <c r="J9" s="26">
        <v>2.5</v>
      </c>
      <c r="K9" s="25">
        <v>15.1</v>
      </c>
      <c r="L9" s="26">
        <v>2.45</v>
      </c>
      <c r="M9" s="25">
        <v>14.3</v>
      </c>
      <c r="N9" s="26">
        <v>2.35</v>
      </c>
      <c r="O9" s="25">
        <v>14</v>
      </c>
      <c r="P9" s="26">
        <v>2.1</v>
      </c>
      <c r="Q9" s="19">
        <f t="shared" si="0"/>
        <v>7</v>
      </c>
      <c r="R9" s="20">
        <f t="shared" si="1"/>
        <v>16.8</v>
      </c>
      <c r="S9" s="20">
        <f t="shared" si="2"/>
        <v>16.6</v>
      </c>
      <c r="T9" s="20">
        <f t="shared" si="3"/>
        <v>16.4</v>
      </c>
      <c r="U9" s="20">
        <f t="shared" si="4"/>
        <v>16.1</v>
      </c>
      <c r="V9" s="20">
        <f t="shared" si="5"/>
        <v>15.4</v>
      </c>
      <c r="W9" s="20">
        <f t="shared" si="6"/>
        <v>14.6</v>
      </c>
      <c r="X9" s="20">
        <f t="shared" si="7"/>
        <v>14</v>
      </c>
      <c r="Y9" s="17"/>
      <c r="Z9" s="17"/>
      <c r="AA9" s="17"/>
      <c r="AB9" s="17"/>
      <c r="AC9" s="17"/>
    </row>
    <row r="10" spans="1:29" ht="12" customHeight="1">
      <c r="A10" s="34"/>
      <c r="B10" s="21">
        <v>7</v>
      </c>
      <c r="C10" s="23">
        <v>16.8</v>
      </c>
      <c r="D10" s="24">
        <v>4.7</v>
      </c>
      <c r="E10" s="23">
        <v>16.6</v>
      </c>
      <c r="F10" s="24">
        <v>4.25</v>
      </c>
      <c r="G10" s="23">
        <v>16.4</v>
      </c>
      <c r="H10" s="24">
        <v>3.8</v>
      </c>
      <c r="I10" s="23">
        <v>16.1</v>
      </c>
      <c r="J10" s="24">
        <v>3.3</v>
      </c>
      <c r="K10" s="23">
        <v>15.4</v>
      </c>
      <c r="L10" s="24">
        <v>2.9</v>
      </c>
      <c r="M10" s="23">
        <v>14.6</v>
      </c>
      <c r="N10" s="24">
        <v>2.5</v>
      </c>
      <c r="O10" s="23">
        <v>14</v>
      </c>
      <c r="P10" s="24">
        <v>2.5</v>
      </c>
      <c r="Q10" s="19">
        <f t="shared" si="0"/>
        <v>12</v>
      </c>
      <c r="R10" s="20">
        <f t="shared" si="1"/>
        <v>17.1</v>
      </c>
      <c r="S10" s="20">
        <f t="shared" si="2"/>
        <v>16.8</v>
      </c>
      <c r="T10" s="20">
        <f t="shared" si="3"/>
        <v>16.6</v>
      </c>
      <c r="U10" s="20">
        <f t="shared" si="4"/>
        <v>16.4</v>
      </c>
      <c r="V10" s="20">
        <f t="shared" si="5"/>
        <v>15.6</v>
      </c>
      <c r="W10" s="20">
        <f t="shared" si="6"/>
        <v>14.8</v>
      </c>
      <c r="X10" s="20">
        <f t="shared" si="7"/>
        <v>14.1</v>
      </c>
      <c r="Y10" s="17"/>
      <c r="Z10" s="17"/>
      <c r="AA10" s="17"/>
      <c r="AB10" s="17"/>
      <c r="AC10" s="17"/>
    </row>
    <row r="11" spans="1:29" ht="12" customHeight="1">
      <c r="A11" s="34"/>
      <c r="B11" s="21">
        <v>12</v>
      </c>
      <c r="C11" s="23">
        <v>17.1</v>
      </c>
      <c r="D11" s="24">
        <v>5.25</v>
      </c>
      <c r="E11" s="23">
        <v>16.8</v>
      </c>
      <c r="F11" s="24">
        <v>4.9</v>
      </c>
      <c r="G11" s="23">
        <v>16.6</v>
      </c>
      <c r="H11" s="24">
        <v>4.55</v>
      </c>
      <c r="I11" s="23">
        <v>16.4</v>
      </c>
      <c r="J11" s="24">
        <v>4.2</v>
      </c>
      <c r="K11" s="23">
        <v>15.6</v>
      </c>
      <c r="L11" s="24">
        <v>3.7</v>
      </c>
      <c r="M11" s="23">
        <v>14.8</v>
      </c>
      <c r="N11" s="24">
        <v>3.2</v>
      </c>
      <c r="O11" s="23">
        <v>14.1</v>
      </c>
      <c r="P11" s="24">
        <v>2.7</v>
      </c>
      <c r="Q11" s="19">
        <f t="shared" si="0"/>
        <v>15</v>
      </c>
      <c r="R11" s="20">
        <f t="shared" si="1"/>
        <v>18.5</v>
      </c>
      <c r="S11" s="20">
        <f t="shared" si="2"/>
        <v>18.2</v>
      </c>
      <c r="T11" s="20">
        <f t="shared" si="3"/>
        <v>17.9</v>
      </c>
      <c r="U11" s="20">
        <f t="shared" si="4"/>
        <v>17.7</v>
      </c>
      <c r="V11" s="20">
        <f t="shared" si="5"/>
        <v>16.9</v>
      </c>
      <c r="W11" s="20">
        <f t="shared" si="6"/>
        <v>16</v>
      </c>
      <c r="X11" s="20">
        <f t="shared" si="7"/>
        <v>15.2</v>
      </c>
      <c r="Y11" s="17"/>
      <c r="Z11" s="17"/>
      <c r="AA11" s="17"/>
      <c r="AB11" s="17"/>
      <c r="AC11" s="17"/>
    </row>
    <row r="12" spans="1:29" ht="12" customHeight="1">
      <c r="A12" s="34"/>
      <c r="B12" s="21">
        <v>15</v>
      </c>
      <c r="C12" s="23">
        <v>18.5</v>
      </c>
      <c r="D12" s="24">
        <v>5.35</v>
      </c>
      <c r="E12" s="23">
        <v>18.2</v>
      </c>
      <c r="F12" s="24">
        <v>5</v>
      </c>
      <c r="G12" s="23">
        <v>17.9</v>
      </c>
      <c r="H12" s="24">
        <v>4.75</v>
      </c>
      <c r="I12" s="23">
        <v>17.7</v>
      </c>
      <c r="J12" s="24">
        <v>4.5</v>
      </c>
      <c r="K12" s="23">
        <v>16.9</v>
      </c>
      <c r="L12" s="24">
        <v>4</v>
      </c>
      <c r="M12" s="23">
        <v>16</v>
      </c>
      <c r="N12" s="24">
        <v>3.5</v>
      </c>
      <c r="O12" s="23">
        <v>15.2</v>
      </c>
      <c r="P12" s="24">
        <v>3</v>
      </c>
      <c r="Q12" s="19">
        <f t="shared" si="0"/>
        <v>20</v>
      </c>
      <c r="R12" s="20">
        <f t="shared" si="1"/>
        <v>21.1</v>
      </c>
      <c r="S12" s="20">
        <f t="shared" si="2"/>
        <v>20.8</v>
      </c>
      <c r="T12" s="20">
        <f t="shared" si="3"/>
        <v>20.5</v>
      </c>
      <c r="U12" s="20">
        <f t="shared" si="4"/>
        <v>20.2</v>
      </c>
      <c r="V12" s="20">
        <f t="shared" si="5"/>
        <v>19.3</v>
      </c>
      <c r="W12" s="20">
        <f t="shared" si="6"/>
        <v>18.3</v>
      </c>
      <c r="X12" s="20">
        <f t="shared" si="7"/>
        <v>17.3</v>
      </c>
      <c r="Y12" s="17"/>
      <c r="Z12" s="17"/>
      <c r="AA12" s="17"/>
      <c r="AB12" s="17"/>
      <c r="AC12" s="17"/>
    </row>
    <row r="13" spans="1:29" ht="12" customHeight="1">
      <c r="A13" s="34"/>
      <c r="B13" s="21">
        <v>20</v>
      </c>
      <c r="C13" s="23">
        <v>21.1</v>
      </c>
      <c r="D13" s="24">
        <v>7.25</v>
      </c>
      <c r="E13" s="23">
        <v>20.8</v>
      </c>
      <c r="F13" s="24">
        <v>6.5</v>
      </c>
      <c r="G13" s="23">
        <v>20.5</v>
      </c>
      <c r="H13" s="24">
        <v>5.75</v>
      </c>
      <c r="I13" s="23">
        <v>20.2</v>
      </c>
      <c r="J13" s="24">
        <v>4.95</v>
      </c>
      <c r="K13" s="23">
        <v>19.3</v>
      </c>
      <c r="L13" s="24">
        <v>4.4</v>
      </c>
      <c r="M13" s="23">
        <v>18.3</v>
      </c>
      <c r="N13" s="24">
        <v>3.8</v>
      </c>
      <c r="O13" s="23">
        <v>17.3</v>
      </c>
      <c r="P13" s="24">
        <v>3.25</v>
      </c>
      <c r="Q13" s="2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 customHeight="1">
      <c r="A14" s="35" t="s">
        <v>45</v>
      </c>
      <c r="B14" s="21">
        <v>-28</v>
      </c>
      <c r="C14" s="22" t="s">
        <v>44</v>
      </c>
      <c r="D14" s="22" t="s">
        <v>44</v>
      </c>
      <c r="E14" s="23">
        <v>9.1</v>
      </c>
      <c r="F14" s="24">
        <v>1.6</v>
      </c>
      <c r="G14" s="23">
        <v>8.8</v>
      </c>
      <c r="H14" s="24">
        <v>1.45</v>
      </c>
      <c r="I14" s="23">
        <v>8.5</v>
      </c>
      <c r="J14" s="24">
        <v>1.3</v>
      </c>
      <c r="K14" s="22" t="s">
        <v>44</v>
      </c>
      <c r="L14" s="22" t="s">
        <v>44</v>
      </c>
      <c r="M14" s="22" t="s">
        <v>44</v>
      </c>
      <c r="N14" s="22" t="s">
        <v>44</v>
      </c>
      <c r="O14" s="22" t="s">
        <v>44</v>
      </c>
      <c r="P14" s="22" t="s">
        <v>44</v>
      </c>
      <c r="Q14" s="2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 customHeight="1">
      <c r="A15" s="35"/>
      <c r="B15" s="21">
        <v>-25</v>
      </c>
      <c r="C15" s="22" t="s">
        <v>44</v>
      </c>
      <c r="D15" s="22" t="s">
        <v>44</v>
      </c>
      <c r="E15" s="23">
        <v>10</v>
      </c>
      <c r="F15" s="24">
        <v>1.65</v>
      </c>
      <c r="G15" s="23">
        <v>9.7</v>
      </c>
      <c r="H15" s="24">
        <v>1.5</v>
      </c>
      <c r="I15" s="23">
        <v>9.3</v>
      </c>
      <c r="J15" s="24">
        <v>1.35</v>
      </c>
      <c r="K15" s="22" t="s">
        <v>44</v>
      </c>
      <c r="L15" s="22" t="s">
        <v>44</v>
      </c>
      <c r="M15" s="22" t="s">
        <v>44</v>
      </c>
      <c r="N15" s="22" t="s">
        <v>44</v>
      </c>
      <c r="O15" s="22" t="s">
        <v>44</v>
      </c>
      <c r="P15" s="22" t="s">
        <v>44</v>
      </c>
      <c r="Q15" s="27"/>
      <c r="R15" s="17"/>
      <c r="S15" s="28" t="e">
        <f>interpolate(20,-30,Q1:X12)</f>
        <v>#NAME?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 customHeight="1">
      <c r="A16" s="35"/>
      <c r="B16" s="21">
        <v>-20</v>
      </c>
      <c r="C16" s="22" t="s">
        <v>44</v>
      </c>
      <c r="D16" s="22" t="s">
        <v>44</v>
      </c>
      <c r="E16" s="23">
        <v>10.5</v>
      </c>
      <c r="F16" s="24">
        <v>2</v>
      </c>
      <c r="G16" s="23">
        <v>10.2</v>
      </c>
      <c r="H16" s="24">
        <v>1.85</v>
      </c>
      <c r="I16" s="23">
        <v>9.8</v>
      </c>
      <c r="J16" s="24">
        <v>1.65</v>
      </c>
      <c r="K16" s="22" t="s">
        <v>44</v>
      </c>
      <c r="L16" s="22" t="s">
        <v>44</v>
      </c>
      <c r="M16" s="22" t="s">
        <v>44</v>
      </c>
      <c r="N16" s="22" t="s">
        <v>44</v>
      </c>
      <c r="O16" s="22" t="s">
        <v>44</v>
      </c>
      <c r="P16" s="22" t="s">
        <v>44</v>
      </c>
      <c r="Q16" s="27"/>
      <c r="R16" s="28" t="e">
        <f>interpolate(35,10,Q1:X12)</f>
        <v>#NAME?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 customHeight="1">
      <c r="A17" s="35"/>
      <c r="B17" s="21">
        <v>-15</v>
      </c>
      <c r="C17" s="22" t="s">
        <v>44</v>
      </c>
      <c r="D17" s="22" t="s">
        <v>44</v>
      </c>
      <c r="E17" s="23">
        <v>11</v>
      </c>
      <c r="F17" s="24">
        <v>2.3</v>
      </c>
      <c r="G17" s="23">
        <v>11</v>
      </c>
      <c r="H17" s="24">
        <v>2.1</v>
      </c>
      <c r="I17" s="23">
        <v>11</v>
      </c>
      <c r="J17" s="24">
        <v>1.9</v>
      </c>
      <c r="K17" s="23">
        <v>11</v>
      </c>
      <c r="L17" s="24">
        <v>1.75</v>
      </c>
      <c r="M17" s="23">
        <v>11</v>
      </c>
      <c r="N17" s="24">
        <v>1.6</v>
      </c>
      <c r="O17" s="22" t="s">
        <v>44</v>
      </c>
      <c r="P17" s="22" t="s">
        <v>44</v>
      </c>
      <c r="Q17" s="27"/>
      <c r="R17" s="2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 customHeight="1">
      <c r="A18" s="35"/>
      <c r="B18" s="21">
        <v>-10</v>
      </c>
      <c r="C18" s="23">
        <v>14</v>
      </c>
      <c r="D18" s="24">
        <v>2.8</v>
      </c>
      <c r="E18" s="23">
        <v>14</v>
      </c>
      <c r="F18" s="24">
        <v>2.5</v>
      </c>
      <c r="G18" s="23">
        <v>14</v>
      </c>
      <c r="H18" s="24">
        <v>2.2</v>
      </c>
      <c r="I18" s="23">
        <v>14</v>
      </c>
      <c r="J18" s="24">
        <v>1.9</v>
      </c>
      <c r="K18" s="23">
        <v>14</v>
      </c>
      <c r="L18" s="24">
        <v>1.85</v>
      </c>
      <c r="M18" s="23">
        <v>14</v>
      </c>
      <c r="N18" s="24">
        <v>1.75</v>
      </c>
      <c r="O18" s="22" t="s">
        <v>44</v>
      </c>
      <c r="P18" s="22" t="s">
        <v>44</v>
      </c>
      <c r="Q18" s="2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 customHeight="1">
      <c r="A19" s="35"/>
      <c r="B19" s="21">
        <v>-7</v>
      </c>
      <c r="C19" s="23">
        <v>14</v>
      </c>
      <c r="D19" s="24">
        <v>3.05</v>
      </c>
      <c r="E19" s="23">
        <v>14</v>
      </c>
      <c r="F19" s="24">
        <v>2.8</v>
      </c>
      <c r="G19" s="23">
        <v>14</v>
      </c>
      <c r="H19" s="24">
        <v>2.55</v>
      </c>
      <c r="I19" s="23">
        <v>14</v>
      </c>
      <c r="J19" s="24">
        <v>2.3</v>
      </c>
      <c r="K19" s="23">
        <v>14</v>
      </c>
      <c r="L19" s="24">
        <v>2.15</v>
      </c>
      <c r="M19" s="23">
        <v>14</v>
      </c>
      <c r="N19" s="24">
        <v>1.95</v>
      </c>
      <c r="O19" s="22" t="s">
        <v>44</v>
      </c>
      <c r="P19" s="22" t="s">
        <v>44</v>
      </c>
      <c r="Q19" s="2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 customHeight="1">
      <c r="A20" s="35"/>
      <c r="B20" s="21">
        <v>2</v>
      </c>
      <c r="C20" s="25">
        <v>14</v>
      </c>
      <c r="D20" s="26">
        <v>3.4</v>
      </c>
      <c r="E20" s="25">
        <v>14</v>
      </c>
      <c r="F20" s="26">
        <v>3.15</v>
      </c>
      <c r="G20" s="25">
        <v>14</v>
      </c>
      <c r="H20" s="26">
        <v>2.9</v>
      </c>
      <c r="I20" s="25">
        <v>14</v>
      </c>
      <c r="J20" s="26">
        <v>2.65</v>
      </c>
      <c r="K20" s="25">
        <v>14</v>
      </c>
      <c r="L20" s="26">
        <v>2.55</v>
      </c>
      <c r="M20" s="25">
        <v>14</v>
      </c>
      <c r="N20" s="26">
        <v>2.4</v>
      </c>
      <c r="O20" s="25">
        <v>14</v>
      </c>
      <c r="P20" s="26">
        <v>2.1</v>
      </c>
      <c r="Q20" s="2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 customHeight="1">
      <c r="A21" s="35"/>
      <c r="B21" s="21">
        <v>7</v>
      </c>
      <c r="C21" s="23">
        <v>14</v>
      </c>
      <c r="D21" s="24">
        <v>4.9</v>
      </c>
      <c r="E21" s="23">
        <v>14</v>
      </c>
      <c r="F21" s="24">
        <v>4.45</v>
      </c>
      <c r="G21" s="23">
        <v>14</v>
      </c>
      <c r="H21" s="24">
        <v>4</v>
      </c>
      <c r="I21" s="23">
        <v>14</v>
      </c>
      <c r="J21" s="24">
        <v>3.5</v>
      </c>
      <c r="K21" s="23">
        <v>14</v>
      </c>
      <c r="L21" s="24">
        <v>3.15</v>
      </c>
      <c r="M21" s="23">
        <v>14</v>
      </c>
      <c r="N21" s="24">
        <v>2.75</v>
      </c>
      <c r="O21" s="23">
        <v>14</v>
      </c>
      <c r="P21" s="24">
        <v>2.5</v>
      </c>
      <c r="Q21" s="2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 customHeight="1">
      <c r="A22" s="35"/>
      <c r="B22" s="21">
        <v>12</v>
      </c>
      <c r="C22" s="23">
        <v>14</v>
      </c>
      <c r="D22" s="24">
        <v>5.5</v>
      </c>
      <c r="E22" s="23">
        <v>14</v>
      </c>
      <c r="F22" s="24">
        <v>5.15</v>
      </c>
      <c r="G22" s="23">
        <v>14</v>
      </c>
      <c r="H22" s="24">
        <v>4.8</v>
      </c>
      <c r="I22" s="23">
        <v>14</v>
      </c>
      <c r="J22" s="24">
        <v>4.45</v>
      </c>
      <c r="K22" s="23">
        <v>14</v>
      </c>
      <c r="L22" s="24">
        <v>4</v>
      </c>
      <c r="M22" s="23">
        <v>14</v>
      </c>
      <c r="N22" s="24">
        <v>3.5</v>
      </c>
      <c r="O22" s="23">
        <v>14</v>
      </c>
      <c r="P22" s="24">
        <v>3</v>
      </c>
      <c r="Q22" s="2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 customHeight="1">
      <c r="A23" s="35"/>
      <c r="B23" s="21">
        <v>15</v>
      </c>
      <c r="C23" s="23">
        <v>14</v>
      </c>
      <c r="D23" s="24">
        <v>5.5</v>
      </c>
      <c r="E23" s="23">
        <v>14</v>
      </c>
      <c r="F23" s="24">
        <v>5.25</v>
      </c>
      <c r="G23" s="23">
        <v>14</v>
      </c>
      <c r="H23" s="24">
        <v>5</v>
      </c>
      <c r="I23" s="23">
        <v>14</v>
      </c>
      <c r="J23" s="24">
        <v>4.75</v>
      </c>
      <c r="K23" s="23">
        <v>14</v>
      </c>
      <c r="L23" s="24">
        <v>4.3</v>
      </c>
      <c r="M23" s="23">
        <v>14</v>
      </c>
      <c r="N23" s="24">
        <v>3.85</v>
      </c>
      <c r="O23" s="23">
        <v>14</v>
      </c>
      <c r="P23" s="24">
        <v>3.4</v>
      </c>
      <c r="Q23" s="2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 customHeight="1">
      <c r="A24" s="35"/>
      <c r="B24" s="21">
        <v>20</v>
      </c>
      <c r="C24" s="23">
        <v>14</v>
      </c>
      <c r="D24" s="24">
        <v>7.65</v>
      </c>
      <c r="E24" s="23">
        <v>14</v>
      </c>
      <c r="F24" s="24">
        <v>6.85</v>
      </c>
      <c r="G24" s="23">
        <v>14</v>
      </c>
      <c r="H24" s="24">
        <v>6.05</v>
      </c>
      <c r="I24" s="23">
        <v>14</v>
      </c>
      <c r="J24" s="24">
        <v>5.25</v>
      </c>
      <c r="K24" s="23">
        <v>14</v>
      </c>
      <c r="L24" s="24">
        <v>4.75</v>
      </c>
      <c r="M24" s="23">
        <v>14</v>
      </c>
      <c r="N24" s="24">
        <v>4.2</v>
      </c>
      <c r="O24" s="23">
        <v>14</v>
      </c>
      <c r="P24" s="24">
        <v>3.7</v>
      </c>
      <c r="Q24" s="2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 customHeight="1">
      <c r="A25" s="34" t="s">
        <v>46</v>
      </c>
      <c r="B25" s="21">
        <v>-28</v>
      </c>
      <c r="C25" s="22" t="s">
        <v>44</v>
      </c>
      <c r="D25" s="22" t="s">
        <v>44</v>
      </c>
      <c r="E25" s="23">
        <v>7.3</v>
      </c>
      <c r="F25" s="24">
        <v>1.7</v>
      </c>
      <c r="G25" s="23">
        <v>7</v>
      </c>
      <c r="H25" s="24">
        <v>1.6</v>
      </c>
      <c r="I25" s="23">
        <v>6.8</v>
      </c>
      <c r="J25" s="24">
        <v>1.45</v>
      </c>
      <c r="K25" s="22" t="s">
        <v>44</v>
      </c>
      <c r="L25" s="22" t="s">
        <v>44</v>
      </c>
      <c r="M25" s="22" t="s">
        <v>44</v>
      </c>
      <c r="N25" s="22" t="s">
        <v>44</v>
      </c>
      <c r="O25" s="22" t="s">
        <v>44</v>
      </c>
      <c r="P25" s="22" t="s">
        <v>44</v>
      </c>
      <c r="Q25" s="2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12" customHeight="1">
      <c r="A26" s="34"/>
      <c r="B26" s="21">
        <v>-25</v>
      </c>
      <c r="C26" s="22" t="s">
        <v>44</v>
      </c>
      <c r="D26" s="22" t="s">
        <v>44</v>
      </c>
      <c r="E26" s="23">
        <v>8</v>
      </c>
      <c r="F26" s="24">
        <v>1.75</v>
      </c>
      <c r="G26" s="23">
        <v>7.7</v>
      </c>
      <c r="H26" s="24">
        <v>1.65</v>
      </c>
      <c r="I26" s="23">
        <v>7.5</v>
      </c>
      <c r="J26" s="24">
        <v>1.5</v>
      </c>
      <c r="K26" s="22" t="s">
        <v>44</v>
      </c>
      <c r="L26" s="22" t="s">
        <v>44</v>
      </c>
      <c r="M26" s="22" t="s">
        <v>44</v>
      </c>
      <c r="N26" s="22" t="s">
        <v>44</v>
      </c>
      <c r="O26" s="22" t="s">
        <v>44</v>
      </c>
      <c r="P26" s="22" t="s">
        <v>44</v>
      </c>
      <c r="Q26" s="2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12" customHeight="1">
      <c r="A27" s="34"/>
      <c r="B27" s="21">
        <v>-20</v>
      </c>
      <c r="C27" s="22" t="s">
        <v>44</v>
      </c>
      <c r="D27" s="22" t="s">
        <v>44</v>
      </c>
      <c r="E27" s="23">
        <v>8.4</v>
      </c>
      <c r="F27" s="24">
        <v>2.15</v>
      </c>
      <c r="G27" s="23">
        <v>8.1</v>
      </c>
      <c r="H27" s="24">
        <v>2</v>
      </c>
      <c r="I27" s="23">
        <v>7.8</v>
      </c>
      <c r="J27" s="24">
        <v>1.85</v>
      </c>
      <c r="K27" s="22" t="s">
        <v>44</v>
      </c>
      <c r="L27" s="22" t="s">
        <v>44</v>
      </c>
      <c r="M27" s="22" t="s">
        <v>44</v>
      </c>
      <c r="N27" s="22" t="s">
        <v>44</v>
      </c>
      <c r="O27" s="22" t="s">
        <v>44</v>
      </c>
      <c r="P27" s="22" t="s">
        <v>44</v>
      </c>
      <c r="Q27" s="2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2" customHeight="1">
      <c r="A28" s="34"/>
      <c r="B28" s="21">
        <v>-15</v>
      </c>
      <c r="C28" s="22" t="s">
        <v>44</v>
      </c>
      <c r="D28" s="22" t="s">
        <v>44</v>
      </c>
      <c r="E28" s="23">
        <v>8.8</v>
      </c>
      <c r="F28" s="24">
        <v>2.5</v>
      </c>
      <c r="G28" s="23">
        <v>8.8</v>
      </c>
      <c r="H28" s="24">
        <v>2.3</v>
      </c>
      <c r="I28" s="23">
        <v>8.8</v>
      </c>
      <c r="J28" s="24">
        <v>2.1</v>
      </c>
      <c r="K28" s="23">
        <v>8.8</v>
      </c>
      <c r="L28" s="24">
        <v>1.9</v>
      </c>
      <c r="M28" s="23">
        <v>8.8</v>
      </c>
      <c r="N28" s="24">
        <v>1.7</v>
      </c>
      <c r="O28" s="22" t="s">
        <v>44</v>
      </c>
      <c r="P28" s="22" t="s">
        <v>44</v>
      </c>
      <c r="Q28" s="2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2" customHeight="1">
      <c r="A29" s="34"/>
      <c r="B29" s="21">
        <v>-10</v>
      </c>
      <c r="C29" s="23">
        <v>11.2</v>
      </c>
      <c r="D29" s="24">
        <v>2.85</v>
      </c>
      <c r="E29" s="23">
        <v>11.2</v>
      </c>
      <c r="F29" s="24">
        <v>2.7</v>
      </c>
      <c r="G29" s="23">
        <v>11.2</v>
      </c>
      <c r="H29" s="24">
        <v>2.55</v>
      </c>
      <c r="I29" s="23">
        <v>11.2</v>
      </c>
      <c r="J29" s="24">
        <v>2.35</v>
      </c>
      <c r="K29" s="23">
        <v>11.2</v>
      </c>
      <c r="L29" s="24">
        <v>2.1</v>
      </c>
      <c r="M29" s="23">
        <v>11.2</v>
      </c>
      <c r="N29" s="24">
        <v>1.85</v>
      </c>
      <c r="O29" s="22" t="s">
        <v>44</v>
      </c>
      <c r="P29" s="22" t="s">
        <v>44</v>
      </c>
      <c r="Q29" s="2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2" customHeight="1">
      <c r="A30" s="34"/>
      <c r="B30" s="21">
        <v>-7</v>
      </c>
      <c r="C30" s="23">
        <v>11.2</v>
      </c>
      <c r="D30" s="24">
        <v>3.25</v>
      </c>
      <c r="E30" s="23">
        <v>11.2</v>
      </c>
      <c r="F30" s="24">
        <v>3</v>
      </c>
      <c r="G30" s="23">
        <v>11.2</v>
      </c>
      <c r="H30" s="24">
        <v>2.75</v>
      </c>
      <c r="I30" s="23">
        <v>11.2</v>
      </c>
      <c r="J30" s="24">
        <v>2.5</v>
      </c>
      <c r="K30" s="23">
        <v>11.2</v>
      </c>
      <c r="L30" s="24">
        <v>2.3</v>
      </c>
      <c r="M30" s="23">
        <v>11.2</v>
      </c>
      <c r="N30" s="24">
        <v>2.1</v>
      </c>
      <c r="O30" s="22" t="s">
        <v>44</v>
      </c>
      <c r="P30" s="22" t="s">
        <v>44</v>
      </c>
      <c r="Q30" s="2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2" customHeight="1">
      <c r="A31" s="34"/>
      <c r="B31" s="21">
        <v>2</v>
      </c>
      <c r="C31" s="25">
        <v>11.2</v>
      </c>
      <c r="D31" s="26">
        <v>3.65</v>
      </c>
      <c r="E31" s="25">
        <v>11.2</v>
      </c>
      <c r="F31" s="26">
        <v>3.4</v>
      </c>
      <c r="G31" s="25">
        <v>11.2</v>
      </c>
      <c r="H31" s="26">
        <v>3.15</v>
      </c>
      <c r="I31" s="25">
        <v>11.2</v>
      </c>
      <c r="J31" s="26">
        <v>2.9</v>
      </c>
      <c r="K31" s="25">
        <v>11.2</v>
      </c>
      <c r="L31" s="26">
        <v>2.75</v>
      </c>
      <c r="M31" s="25">
        <v>11.2</v>
      </c>
      <c r="N31" s="26">
        <v>2.55</v>
      </c>
      <c r="O31" s="25">
        <v>11.2</v>
      </c>
      <c r="P31" s="26">
        <v>2.3</v>
      </c>
      <c r="Q31" s="2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2" customHeight="1">
      <c r="A32" s="34"/>
      <c r="B32" s="21">
        <v>7</v>
      </c>
      <c r="C32" s="23">
        <v>11.2</v>
      </c>
      <c r="D32" s="24">
        <v>5.25</v>
      </c>
      <c r="E32" s="23">
        <v>11.2</v>
      </c>
      <c r="F32" s="24">
        <v>4.8</v>
      </c>
      <c r="G32" s="23">
        <v>11.2</v>
      </c>
      <c r="H32" s="24">
        <v>4.35</v>
      </c>
      <c r="I32" s="23">
        <v>11.2</v>
      </c>
      <c r="J32" s="24">
        <v>3.85</v>
      </c>
      <c r="K32" s="23">
        <v>11.2</v>
      </c>
      <c r="L32" s="24">
        <v>3.4</v>
      </c>
      <c r="M32" s="23">
        <v>11.2</v>
      </c>
      <c r="N32" s="24">
        <v>2.9</v>
      </c>
      <c r="O32" s="23">
        <v>11.2</v>
      </c>
      <c r="P32" s="24">
        <v>2.5</v>
      </c>
      <c r="Q32" s="2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2" customHeight="1">
      <c r="A33" s="34"/>
      <c r="B33" s="21">
        <v>12</v>
      </c>
      <c r="C33" s="23">
        <v>11.2</v>
      </c>
      <c r="D33" s="24">
        <v>5.85</v>
      </c>
      <c r="E33" s="23">
        <v>11.2</v>
      </c>
      <c r="F33" s="24">
        <v>5.55</v>
      </c>
      <c r="G33" s="23">
        <v>11.2</v>
      </c>
      <c r="H33" s="24">
        <v>5.25</v>
      </c>
      <c r="I33" s="23">
        <v>11.2</v>
      </c>
      <c r="J33" s="24">
        <v>4.9</v>
      </c>
      <c r="K33" s="23">
        <v>11.2</v>
      </c>
      <c r="L33" s="24">
        <v>4.3</v>
      </c>
      <c r="M33" s="23">
        <v>11.2</v>
      </c>
      <c r="N33" s="24">
        <v>3.7</v>
      </c>
      <c r="O33" s="23">
        <v>11.2</v>
      </c>
      <c r="P33" s="24">
        <v>3</v>
      </c>
      <c r="Q33" s="2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2" customHeight="1">
      <c r="A34" s="34"/>
      <c r="B34" s="21">
        <v>15</v>
      </c>
      <c r="C34" s="23">
        <v>11.2</v>
      </c>
      <c r="D34" s="24">
        <v>6</v>
      </c>
      <c r="E34" s="23">
        <v>11.2</v>
      </c>
      <c r="F34" s="24">
        <v>5.65</v>
      </c>
      <c r="G34" s="23">
        <v>11.2</v>
      </c>
      <c r="H34" s="24">
        <v>5.45</v>
      </c>
      <c r="I34" s="23">
        <v>11.2</v>
      </c>
      <c r="J34" s="24">
        <v>5.25</v>
      </c>
      <c r="K34" s="23">
        <v>11.2</v>
      </c>
      <c r="L34" s="24">
        <v>4.65</v>
      </c>
      <c r="M34" s="23">
        <v>11.2</v>
      </c>
      <c r="N34" s="24">
        <v>4.05</v>
      </c>
      <c r="O34" s="23">
        <v>11.2</v>
      </c>
      <c r="P34" s="24">
        <v>3.4</v>
      </c>
      <c r="Q34" s="2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2" customHeight="1">
      <c r="A35" s="34"/>
      <c r="B35" s="21">
        <v>20</v>
      </c>
      <c r="C35" s="23">
        <v>11.2</v>
      </c>
      <c r="D35" s="24">
        <v>8.1</v>
      </c>
      <c r="E35" s="23">
        <v>11.2</v>
      </c>
      <c r="F35" s="24">
        <v>7.35</v>
      </c>
      <c r="G35" s="23">
        <v>11.2</v>
      </c>
      <c r="H35" s="24">
        <v>6.6</v>
      </c>
      <c r="I35" s="23">
        <v>11.2</v>
      </c>
      <c r="J35" s="24">
        <v>5.8</v>
      </c>
      <c r="K35" s="23">
        <v>11.2</v>
      </c>
      <c r="L35" s="24">
        <v>5.1</v>
      </c>
      <c r="M35" s="23">
        <v>11.2</v>
      </c>
      <c r="N35" s="24">
        <v>4.4</v>
      </c>
      <c r="O35" s="23">
        <v>11.2</v>
      </c>
      <c r="P35" s="24">
        <v>3.7</v>
      </c>
      <c r="Q35" s="2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2" customHeight="1">
      <c r="A36" s="34" t="s">
        <v>47</v>
      </c>
      <c r="B36" s="21">
        <v>-28</v>
      </c>
      <c r="C36" s="22" t="s">
        <v>44</v>
      </c>
      <c r="D36" s="22" t="s">
        <v>44</v>
      </c>
      <c r="E36" s="23">
        <v>4.8</v>
      </c>
      <c r="F36" s="24">
        <v>1.7</v>
      </c>
      <c r="G36" s="23">
        <v>4.4</v>
      </c>
      <c r="H36" s="24">
        <v>1.45</v>
      </c>
      <c r="I36" s="23">
        <v>4</v>
      </c>
      <c r="J36" s="24">
        <v>1.15</v>
      </c>
      <c r="K36" s="22" t="s">
        <v>44</v>
      </c>
      <c r="L36" s="22" t="s">
        <v>44</v>
      </c>
      <c r="M36" s="22" t="s">
        <v>44</v>
      </c>
      <c r="N36" s="22" t="s">
        <v>44</v>
      </c>
      <c r="O36" s="22" t="s">
        <v>44</v>
      </c>
      <c r="P36" s="22" t="s">
        <v>44</v>
      </c>
      <c r="Q36" s="2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2" customHeight="1">
      <c r="A37" s="34"/>
      <c r="B37" s="21">
        <v>-25</v>
      </c>
      <c r="C37" s="22" t="s">
        <v>44</v>
      </c>
      <c r="D37" s="22" t="s">
        <v>44</v>
      </c>
      <c r="E37" s="23">
        <v>5.5</v>
      </c>
      <c r="F37" s="24">
        <v>1.75</v>
      </c>
      <c r="G37" s="23">
        <v>5</v>
      </c>
      <c r="H37" s="24">
        <v>1.5</v>
      </c>
      <c r="I37" s="23">
        <v>4.6</v>
      </c>
      <c r="J37" s="24">
        <v>1.2</v>
      </c>
      <c r="K37" s="22" t="s">
        <v>44</v>
      </c>
      <c r="L37" s="22" t="s">
        <v>44</v>
      </c>
      <c r="M37" s="22" t="s">
        <v>44</v>
      </c>
      <c r="N37" s="22" t="s">
        <v>44</v>
      </c>
      <c r="O37" s="22" t="s">
        <v>44</v>
      </c>
      <c r="P37" s="22" t="s">
        <v>44</v>
      </c>
      <c r="Q37" s="2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2" customHeight="1">
      <c r="A38" s="34"/>
      <c r="B38" s="21">
        <v>-20</v>
      </c>
      <c r="C38" s="22" t="s">
        <v>44</v>
      </c>
      <c r="D38" s="22" t="s">
        <v>44</v>
      </c>
      <c r="E38" s="23">
        <v>6.7</v>
      </c>
      <c r="F38" s="24">
        <v>2.05</v>
      </c>
      <c r="G38" s="23">
        <v>6.1</v>
      </c>
      <c r="H38" s="24">
        <v>1.75</v>
      </c>
      <c r="I38" s="23">
        <v>5.5</v>
      </c>
      <c r="J38" s="24">
        <v>1.4</v>
      </c>
      <c r="K38" s="22" t="s">
        <v>44</v>
      </c>
      <c r="L38" s="22" t="s">
        <v>44</v>
      </c>
      <c r="M38" s="22" t="s">
        <v>44</v>
      </c>
      <c r="N38" s="22" t="s">
        <v>44</v>
      </c>
      <c r="O38" s="22" t="s">
        <v>44</v>
      </c>
      <c r="P38" s="22" t="s">
        <v>44</v>
      </c>
      <c r="Q38" s="2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12" customHeight="1">
      <c r="A39" s="34"/>
      <c r="B39" s="21">
        <v>-15</v>
      </c>
      <c r="C39" s="22" t="s">
        <v>44</v>
      </c>
      <c r="D39" s="22" t="s">
        <v>44</v>
      </c>
      <c r="E39" s="23">
        <v>7.8</v>
      </c>
      <c r="F39" s="24">
        <v>2.35</v>
      </c>
      <c r="G39" s="23">
        <v>7.2</v>
      </c>
      <c r="H39" s="24">
        <v>2</v>
      </c>
      <c r="I39" s="23">
        <v>6.5</v>
      </c>
      <c r="J39" s="24">
        <v>1.6</v>
      </c>
      <c r="K39" s="23">
        <v>5.7</v>
      </c>
      <c r="L39" s="24">
        <v>1.3</v>
      </c>
      <c r="M39" s="23">
        <v>4.8</v>
      </c>
      <c r="N39" s="24">
        <v>1</v>
      </c>
      <c r="O39" s="22" t="s">
        <v>44</v>
      </c>
      <c r="P39" s="22" t="s">
        <v>44</v>
      </c>
      <c r="Q39" s="2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12" customHeight="1">
      <c r="A40" s="34"/>
      <c r="B40" s="21">
        <v>-10</v>
      </c>
      <c r="C40" s="23">
        <v>6.2</v>
      </c>
      <c r="D40" s="24">
        <v>2.55</v>
      </c>
      <c r="E40" s="23">
        <v>5.9</v>
      </c>
      <c r="F40" s="24">
        <v>2.3</v>
      </c>
      <c r="G40" s="23">
        <v>5.6</v>
      </c>
      <c r="H40" s="24">
        <v>2.05</v>
      </c>
      <c r="I40" s="23">
        <v>5.3</v>
      </c>
      <c r="J40" s="24">
        <v>1.75</v>
      </c>
      <c r="K40" s="23">
        <v>4.6</v>
      </c>
      <c r="L40" s="24">
        <v>1.45</v>
      </c>
      <c r="M40" s="23">
        <v>4</v>
      </c>
      <c r="N40" s="24">
        <v>1.1</v>
      </c>
      <c r="O40" s="22" t="s">
        <v>44</v>
      </c>
      <c r="P40" s="22" t="s">
        <v>44</v>
      </c>
      <c r="Q40" s="2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12" customHeight="1">
      <c r="A41" s="34"/>
      <c r="B41" s="21">
        <v>-7</v>
      </c>
      <c r="C41" s="23">
        <v>5.1</v>
      </c>
      <c r="D41" s="24">
        <v>3.65</v>
      </c>
      <c r="E41" s="23">
        <v>4</v>
      </c>
      <c r="F41" s="24">
        <v>2.25</v>
      </c>
      <c r="G41" s="23">
        <v>4</v>
      </c>
      <c r="H41" s="24">
        <v>2.05</v>
      </c>
      <c r="I41" s="23">
        <v>4</v>
      </c>
      <c r="J41" s="24">
        <v>1.85</v>
      </c>
      <c r="K41" s="23">
        <v>3.6</v>
      </c>
      <c r="L41" s="24">
        <v>1.5</v>
      </c>
      <c r="M41" s="23">
        <v>3.1</v>
      </c>
      <c r="N41" s="24">
        <v>1.15</v>
      </c>
      <c r="O41" s="22" t="s">
        <v>44</v>
      </c>
      <c r="P41" s="22" t="s">
        <v>44</v>
      </c>
      <c r="Q41" s="2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12" customHeight="1">
      <c r="A42" s="34"/>
      <c r="B42" s="21">
        <v>2</v>
      </c>
      <c r="C42" s="23">
        <v>5.6</v>
      </c>
      <c r="D42" s="24">
        <v>4.2</v>
      </c>
      <c r="E42" s="23">
        <v>5.1</v>
      </c>
      <c r="F42" s="24">
        <v>3.65</v>
      </c>
      <c r="G42" s="23">
        <v>4.7</v>
      </c>
      <c r="H42" s="24">
        <v>3.1</v>
      </c>
      <c r="I42" s="23">
        <v>4.2</v>
      </c>
      <c r="J42" s="24">
        <v>2.5</v>
      </c>
      <c r="K42" s="23">
        <v>3.7</v>
      </c>
      <c r="L42" s="24">
        <v>2.05</v>
      </c>
      <c r="M42" s="23">
        <v>3.2</v>
      </c>
      <c r="N42" s="24">
        <v>1.55</v>
      </c>
      <c r="O42" s="22" t="s">
        <v>44</v>
      </c>
      <c r="P42" s="22" t="s">
        <v>44</v>
      </c>
      <c r="Q42" s="2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2" customHeight="1">
      <c r="A43" s="34"/>
      <c r="B43" s="21">
        <v>7</v>
      </c>
      <c r="C43" s="23">
        <v>4.5</v>
      </c>
      <c r="D43" s="24">
        <v>6.6</v>
      </c>
      <c r="E43" s="23">
        <v>4.2</v>
      </c>
      <c r="F43" s="24">
        <v>4.45</v>
      </c>
      <c r="G43" s="23">
        <v>3.7</v>
      </c>
      <c r="H43" s="24">
        <v>3.5</v>
      </c>
      <c r="I43" s="23">
        <v>3.2</v>
      </c>
      <c r="J43" s="24">
        <v>2.55</v>
      </c>
      <c r="K43" s="23">
        <v>2.7</v>
      </c>
      <c r="L43" s="24">
        <v>2</v>
      </c>
      <c r="M43" s="23">
        <v>2.2</v>
      </c>
      <c r="N43" s="24">
        <v>1.45</v>
      </c>
      <c r="O43" s="22" t="s">
        <v>44</v>
      </c>
      <c r="P43" s="22" t="s">
        <v>44</v>
      </c>
      <c r="Q43" s="2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2" customHeight="1">
      <c r="A44" s="34"/>
      <c r="B44" s="21">
        <v>12</v>
      </c>
      <c r="C44" s="23">
        <v>6.6</v>
      </c>
      <c r="D44" s="24">
        <v>5.15</v>
      </c>
      <c r="E44" s="23">
        <v>6.2</v>
      </c>
      <c r="F44" s="24">
        <v>4.9</v>
      </c>
      <c r="G44" s="23">
        <v>5.8</v>
      </c>
      <c r="H44" s="24">
        <v>4.65</v>
      </c>
      <c r="I44" s="23">
        <v>5.4</v>
      </c>
      <c r="J44" s="24">
        <v>4.35</v>
      </c>
      <c r="K44" s="23">
        <v>5.2</v>
      </c>
      <c r="L44" s="24">
        <v>3.7</v>
      </c>
      <c r="M44" s="23">
        <v>5</v>
      </c>
      <c r="N44" s="24">
        <v>3.05</v>
      </c>
      <c r="O44" s="22" t="s">
        <v>44</v>
      </c>
      <c r="P44" s="22" t="s">
        <v>44</v>
      </c>
      <c r="Q44" s="2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12" customHeight="1">
      <c r="A45" s="34"/>
      <c r="B45" s="21">
        <v>15</v>
      </c>
      <c r="C45" s="23">
        <v>6.9</v>
      </c>
      <c r="D45" s="24">
        <v>5.15</v>
      </c>
      <c r="E45" s="23">
        <v>6.4</v>
      </c>
      <c r="F45" s="24">
        <v>5.1</v>
      </c>
      <c r="G45" s="23">
        <v>5.9</v>
      </c>
      <c r="H45" s="24">
        <v>5.05</v>
      </c>
      <c r="I45" s="23">
        <v>5.4</v>
      </c>
      <c r="J45" s="24">
        <v>4.95</v>
      </c>
      <c r="K45" s="23">
        <v>5.3</v>
      </c>
      <c r="L45" s="24">
        <v>4.35</v>
      </c>
      <c r="M45" s="23">
        <v>5.2</v>
      </c>
      <c r="N45" s="24">
        <v>3.7</v>
      </c>
      <c r="O45" s="22" t="s">
        <v>44</v>
      </c>
      <c r="P45" s="22" t="s">
        <v>44</v>
      </c>
      <c r="Q45" s="2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ht="12" customHeight="1">
      <c r="A46" s="34"/>
      <c r="B46" s="21">
        <v>20</v>
      </c>
      <c r="C46" s="23">
        <v>7.3</v>
      </c>
      <c r="D46" s="24">
        <v>14</v>
      </c>
      <c r="E46" s="23">
        <v>6.7</v>
      </c>
      <c r="F46" s="24">
        <v>8</v>
      </c>
      <c r="G46" s="23">
        <v>6.4</v>
      </c>
      <c r="H46" s="24">
        <v>6.65</v>
      </c>
      <c r="I46" s="23">
        <v>6</v>
      </c>
      <c r="J46" s="24">
        <v>5.3</v>
      </c>
      <c r="K46" s="23">
        <v>5.6</v>
      </c>
      <c r="L46" s="24">
        <v>4.4</v>
      </c>
      <c r="M46" s="23">
        <v>5.1</v>
      </c>
      <c r="N46" s="24">
        <v>3.45</v>
      </c>
      <c r="O46" s="22" t="s">
        <v>44</v>
      </c>
      <c r="P46" s="22" t="s">
        <v>44</v>
      </c>
      <c r="Q46" s="2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2:29" ht="12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</sheetData>
  <sheetProtection/>
  <mergeCells count="11">
    <mergeCell ref="I1:J1"/>
    <mergeCell ref="K1:L1"/>
    <mergeCell ref="A36:A46"/>
    <mergeCell ref="M1:N1"/>
    <mergeCell ref="O1:P1"/>
    <mergeCell ref="A3:A13"/>
    <mergeCell ref="A14:A24"/>
    <mergeCell ref="A25:A35"/>
    <mergeCell ref="C1:D1"/>
    <mergeCell ref="E1:F1"/>
    <mergeCell ref="G1:H1"/>
  </mergeCells>
  <printOptions/>
  <pageMargins left="0.7" right="0.7" top="0.75" bottom="0.75" header="0.511811023622047" footer="0.51181102362204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Parker</dc:creator>
  <cp:keywords/>
  <dc:description/>
  <cp:lastModifiedBy>James Parker</cp:lastModifiedBy>
  <dcterms:created xsi:type="dcterms:W3CDTF">2024-04-09T13:51:26Z</dcterms:created>
  <dcterms:modified xsi:type="dcterms:W3CDTF">2024-04-09T15:17:45Z</dcterms:modified>
  <cp:category/>
  <cp:version/>
  <cp:contentType/>
  <cp:contentStatus/>
</cp:coreProperties>
</file>