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815" yWindow="-225" windowWidth="29040" windowHeight="15720" activeTab="1"/>
  </bookViews>
  <sheets>
    <sheet name="Radiators" sheetId="2" r:id="rId1"/>
    <sheet name="Sheet1" sheetId="1" r:id="rId2"/>
  </sheets>
  <calcPr calcId="114210" iterate="1"/>
</workbook>
</file>

<file path=xl/calcChain.xml><?xml version="1.0" encoding="utf-8"?>
<calcChain xmlns="http://schemas.openxmlformats.org/spreadsheetml/2006/main">
  <c r="P8" i="1"/>
  <c r="M8"/>
  <c r="J8"/>
  <c r="G8"/>
  <c r="D8"/>
  <c r="X8"/>
  <c r="Y8"/>
  <c r="P7"/>
  <c r="M7"/>
  <c r="J7"/>
  <c r="G7"/>
  <c r="D7"/>
  <c r="X7"/>
  <c r="Y7"/>
  <c r="A8"/>
  <c r="A7"/>
</calcChain>
</file>

<file path=xl/sharedStrings.xml><?xml version="1.0" encoding="utf-8"?>
<sst xmlns="http://schemas.openxmlformats.org/spreadsheetml/2006/main" count="93" uniqueCount="45">
  <si>
    <t>Kitchen</t>
  </si>
  <si>
    <t>Bed 1</t>
  </si>
  <si>
    <t>Bed 2</t>
  </si>
  <si>
    <t>Landing</t>
  </si>
  <si>
    <t>Bathroom</t>
  </si>
  <si>
    <t>Sustain</t>
  </si>
  <si>
    <t>SH</t>
  </si>
  <si>
    <t>type</t>
  </si>
  <si>
    <t>size</t>
  </si>
  <si>
    <t>loss</t>
  </si>
  <si>
    <t>21 (P+)</t>
  </si>
  <si>
    <t>Living 1</t>
  </si>
  <si>
    <t>Living 2</t>
  </si>
  <si>
    <t>22 (K2)</t>
  </si>
  <si>
    <t>1600*500</t>
  </si>
  <si>
    <t>rail</t>
  </si>
  <si>
    <t xml:space="preserve">11 (K1) </t>
  </si>
  <si>
    <t>600*800</t>
  </si>
  <si>
    <t>600*1100</t>
  </si>
  <si>
    <t>NA</t>
  </si>
  <si>
    <t>600*1200</t>
  </si>
  <si>
    <t>600*700</t>
  </si>
  <si>
    <t>500*1200</t>
  </si>
  <si>
    <t>600*600</t>
  </si>
  <si>
    <t>600*1400</t>
  </si>
  <si>
    <t>700*1100</t>
  </si>
  <si>
    <t>700*800</t>
  </si>
  <si>
    <t>11-600</t>
  </si>
  <si>
    <t>21-600</t>
  </si>
  <si>
    <t>22-600</t>
  </si>
  <si>
    <t>33-600</t>
  </si>
  <si>
    <t>33-700</t>
  </si>
  <si>
    <t>33-900</t>
  </si>
  <si>
    <t>22-500</t>
  </si>
  <si>
    <t>21-500</t>
  </si>
  <si>
    <t>11-700</t>
  </si>
  <si>
    <t>21-700</t>
  </si>
  <si>
    <t>Total</t>
  </si>
  <si>
    <t>OP @ DT50</t>
  </si>
  <si>
    <t>Width</t>
  </si>
  <si>
    <t>Same</t>
  </si>
  <si>
    <t>@FT:</t>
  </si>
  <si>
    <t>@DT</t>
  </si>
  <si>
    <t>Type</t>
  </si>
  <si>
    <t>Type-Height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</si>
</sst>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6" formatCode="_-* #,##0_-;\-* #,##0_-;_-* &quot;-&quot;??_-;_-@_-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171450</xdr:rowOff>
    </xdr:from>
    <xdr:to>
      <xdr:col>7</xdr:col>
      <xdr:colOff>123825</xdr:colOff>
      <xdr:row>63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514850"/>
          <a:ext cx="4991100" cy="7000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2" sqref="B2"/>
    </sheetView>
  </sheetViews>
  <sheetFormatPr defaultRowHeight="14.25"/>
  <cols>
    <col min="2" max="2" width="11.375" customWidth="1"/>
  </cols>
  <sheetData>
    <row r="1" spans="1:2">
      <c r="A1" t="s">
        <v>43</v>
      </c>
      <c r="B1" t="s">
        <v>38</v>
      </c>
    </row>
    <row r="2" spans="1:2">
      <c r="A2" t="s">
        <v>27</v>
      </c>
      <c r="B2">
        <v>980</v>
      </c>
    </row>
    <row r="3" spans="1:2">
      <c r="A3" t="s">
        <v>28</v>
      </c>
      <c r="B3">
        <v>1345</v>
      </c>
    </row>
    <row r="4" spans="1:2">
      <c r="A4" t="s">
        <v>29</v>
      </c>
      <c r="B4">
        <v>1732</v>
      </c>
    </row>
    <row r="5" spans="1:2">
      <c r="A5" t="s">
        <v>30</v>
      </c>
      <c r="B5">
        <v>2389</v>
      </c>
    </row>
    <row r="6" spans="1:2">
      <c r="A6" t="s">
        <v>31</v>
      </c>
      <c r="B6">
        <v>2553</v>
      </c>
    </row>
    <row r="7" spans="1:2">
      <c r="A7" t="s">
        <v>32</v>
      </c>
      <c r="B7">
        <v>3022</v>
      </c>
    </row>
    <row r="8" spans="1:2">
      <c r="A8" t="s">
        <v>33</v>
      </c>
      <c r="B8">
        <v>1401</v>
      </c>
    </row>
    <row r="9" spans="1:2">
      <c r="A9" t="s">
        <v>34</v>
      </c>
      <c r="B9">
        <v>1107</v>
      </c>
    </row>
    <row r="10" spans="1:2">
      <c r="A10" s="7" t="s">
        <v>35</v>
      </c>
      <c r="B10">
        <v>1117</v>
      </c>
    </row>
    <row r="11" spans="1:2">
      <c r="A11" t="s">
        <v>36</v>
      </c>
      <c r="B11">
        <v>1467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"/>
  <sheetViews>
    <sheetView tabSelected="1" workbookViewId="0">
      <selection activeCell="Y3" sqref="Y3"/>
    </sheetView>
  </sheetViews>
  <sheetFormatPr defaultColWidth="9.125" defaultRowHeight="14.25"/>
  <cols>
    <col min="1" max="1" width="9.125" style="1"/>
    <col min="2" max="2" width="10.5" style="1" bestFit="1" customWidth="1"/>
    <col min="3" max="3" width="10.125" style="1" bestFit="1" customWidth="1"/>
    <col min="4" max="4" width="11.25" style="1" bestFit="1" customWidth="1"/>
    <col min="5" max="5" width="10.5" style="2" bestFit="1" customWidth="1"/>
    <col min="6" max="6" width="8.625" style="3" bestFit="1" customWidth="1"/>
    <col min="7" max="7" width="11.25" style="4" bestFit="1" customWidth="1"/>
    <col min="8" max="8" width="10.5" style="3" bestFit="1" customWidth="1"/>
    <col min="9" max="9" width="10.125" style="3" bestFit="1" customWidth="1"/>
    <col min="10" max="10" width="11.25" style="3" bestFit="1" customWidth="1"/>
    <col min="11" max="11" width="10.5" style="2" bestFit="1" customWidth="1"/>
    <col min="12" max="12" width="10.125" style="3" bestFit="1" customWidth="1"/>
    <col min="13" max="13" width="11.25" style="4" bestFit="1" customWidth="1"/>
    <col min="14" max="14" width="10.5" style="2" bestFit="1" customWidth="1"/>
    <col min="15" max="15" width="8.625" style="3" bestFit="1" customWidth="1"/>
    <col min="16" max="16" width="11.25" style="4" bestFit="1" customWidth="1"/>
    <col min="17" max="17" width="9.125" style="2"/>
    <col min="18" max="18" width="9.125" style="3"/>
    <col min="19" max="19" width="9.125" style="4"/>
    <col min="20" max="20" width="9.125" style="2"/>
    <col min="21" max="21" width="9.125" style="3"/>
    <col min="22" max="22" width="11.75" style="4" customWidth="1"/>
    <col min="23" max="23" width="9.125" style="1"/>
    <col min="24" max="24" width="10.125" style="1" bestFit="1" customWidth="1"/>
    <col min="25" max="25" width="11.125" style="1" bestFit="1" customWidth="1"/>
    <col min="26" max="16384" width="9.125" style="1"/>
  </cols>
  <sheetData>
    <row r="1" spans="1:25">
      <c r="B1" s="19" t="s">
        <v>0</v>
      </c>
      <c r="C1" s="20"/>
      <c r="D1" s="21"/>
      <c r="E1" s="19" t="s">
        <v>11</v>
      </c>
      <c r="F1" s="20"/>
      <c r="G1" s="21"/>
      <c r="H1" s="19" t="s">
        <v>12</v>
      </c>
      <c r="I1" s="20"/>
      <c r="J1" s="21"/>
      <c r="K1" s="19" t="s">
        <v>1</v>
      </c>
      <c r="L1" s="20"/>
      <c r="M1" s="21"/>
      <c r="N1" s="19" t="s">
        <v>2</v>
      </c>
      <c r="O1" s="20"/>
      <c r="P1" s="21"/>
      <c r="Q1" s="19" t="s">
        <v>3</v>
      </c>
      <c r="R1" s="20"/>
      <c r="S1" s="21"/>
      <c r="T1" s="19" t="s">
        <v>4</v>
      </c>
      <c r="U1" s="20"/>
      <c r="V1" s="21"/>
      <c r="X1" s="18" t="s">
        <v>42</v>
      </c>
      <c r="Y1" s="18" t="s">
        <v>41</v>
      </c>
    </row>
    <row r="2" spans="1:25">
      <c r="B2" s="3" t="s">
        <v>7</v>
      </c>
      <c r="C2" s="3" t="s">
        <v>8</v>
      </c>
      <c r="D2" s="12" t="s">
        <v>9</v>
      </c>
      <c r="E2" s="2" t="s">
        <v>7</v>
      </c>
      <c r="F2" s="3" t="s">
        <v>8</v>
      </c>
      <c r="H2" s="2" t="s">
        <v>7</v>
      </c>
      <c r="I2" s="3" t="s">
        <v>8</v>
      </c>
      <c r="J2" s="5" t="s">
        <v>9</v>
      </c>
      <c r="K2" s="2" t="s">
        <v>7</v>
      </c>
      <c r="L2" s="3" t="s">
        <v>8</v>
      </c>
      <c r="M2" s="5" t="s">
        <v>9</v>
      </c>
      <c r="N2" s="2" t="s">
        <v>7</v>
      </c>
      <c r="O2" s="3" t="s">
        <v>8</v>
      </c>
      <c r="P2" s="5" t="s">
        <v>9</v>
      </c>
      <c r="Q2" s="2" t="s">
        <v>7</v>
      </c>
      <c r="R2" s="3" t="s">
        <v>8</v>
      </c>
      <c r="S2" s="5" t="s">
        <v>9</v>
      </c>
      <c r="T2" s="2" t="s">
        <v>7</v>
      </c>
      <c r="U2" s="3" t="s">
        <v>8</v>
      </c>
      <c r="V2" s="5" t="s">
        <v>9</v>
      </c>
      <c r="X2" s="1">
        <v>50</v>
      </c>
      <c r="Y2" s="1">
        <v>45</v>
      </c>
    </row>
    <row r="3" spans="1:25">
      <c r="A3" s="1" t="s">
        <v>5</v>
      </c>
      <c r="B3" s="3" t="s">
        <v>10</v>
      </c>
      <c r="C3" s="3" t="s">
        <v>17</v>
      </c>
      <c r="D3" s="12">
        <v>811</v>
      </c>
      <c r="E3" s="2" t="s">
        <v>13</v>
      </c>
      <c r="F3" s="3" t="s">
        <v>23</v>
      </c>
      <c r="H3" s="15" t="s">
        <v>10</v>
      </c>
      <c r="I3" s="3" t="s">
        <v>24</v>
      </c>
      <c r="J3" s="5">
        <v>1145</v>
      </c>
      <c r="K3" s="2" t="s">
        <v>16</v>
      </c>
      <c r="L3" s="6" t="s">
        <v>18</v>
      </c>
      <c r="M3" s="5">
        <v>445</v>
      </c>
      <c r="N3" s="2" t="s">
        <v>16</v>
      </c>
      <c r="O3" s="6" t="s">
        <v>17</v>
      </c>
      <c r="P3" s="5">
        <v>357</v>
      </c>
      <c r="Q3" s="2" t="s">
        <v>19</v>
      </c>
      <c r="R3" s="3" t="s">
        <v>19</v>
      </c>
      <c r="S3" s="5">
        <v>37</v>
      </c>
      <c r="T3" s="2" t="s">
        <v>15</v>
      </c>
      <c r="U3" s="3" t="s">
        <v>14</v>
      </c>
      <c r="V3" s="5">
        <v>332</v>
      </c>
    </row>
    <row r="4" spans="1:25">
      <c r="A4" s="1" t="s">
        <v>6</v>
      </c>
      <c r="B4" s="3">
        <v>22</v>
      </c>
      <c r="C4" s="3" t="s">
        <v>20</v>
      </c>
      <c r="D4" s="12">
        <v>580</v>
      </c>
      <c r="E4" s="2">
        <v>22</v>
      </c>
      <c r="F4" s="3" t="s">
        <v>21</v>
      </c>
      <c r="H4" s="17">
        <v>22</v>
      </c>
      <c r="I4" s="3" t="s">
        <v>22</v>
      </c>
      <c r="J4" s="12">
        <v>780</v>
      </c>
      <c r="K4" s="2">
        <v>11</v>
      </c>
      <c r="L4" s="3" t="s">
        <v>25</v>
      </c>
      <c r="M4" s="5">
        <v>320</v>
      </c>
      <c r="N4" s="2">
        <v>21</v>
      </c>
      <c r="O4" s="3" t="s">
        <v>26</v>
      </c>
      <c r="P4" s="5">
        <v>300</v>
      </c>
      <c r="Q4" s="2" t="s">
        <v>19</v>
      </c>
      <c r="R4" s="3" t="s">
        <v>19</v>
      </c>
      <c r="S4" s="5">
        <v>90</v>
      </c>
      <c r="T4" s="2">
        <v>0</v>
      </c>
      <c r="U4" s="3" t="s">
        <v>14</v>
      </c>
      <c r="V4" s="5">
        <v>180</v>
      </c>
    </row>
    <row r="5" spans="1:25">
      <c r="B5" s="3"/>
      <c r="C5" s="3"/>
      <c r="D5" s="13"/>
      <c r="H5" s="15"/>
      <c r="J5" s="13"/>
      <c r="X5" s="1" t="s">
        <v>37</v>
      </c>
      <c r="Y5" s="1" t="s">
        <v>37</v>
      </c>
    </row>
    <row r="6" spans="1:25">
      <c r="B6" s="3" t="s">
        <v>44</v>
      </c>
      <c r="C6" s="3" t="s">
        <v>39</v>
      </c>
      <c r="D6" s="13" t="s">
        <v>38</v>
      </c>
      <c r="E6" s="3" t="s">
        <v>44</v>
      </c>
      <c r="F6" s="3" t="s">
        <v>39</v>
      </c>
      <c r="G6" s="13" t="s">
        <v>38</v>
      </c>
      <c r="H6" s="3" t="s">
        <v>44</v>
      </c>
      <c r="I6" s="3" t="s">
        <v>39</v>
      </c>
      <c r="J6" s="13" t="s">
        <v>38</v>
      </c>
      <c r="K6" s="3" t="s">
        <v>44</v>
      </c>
      <c r="L6" s="3" t="s">
        <v>39</v>
      </c>
      <c r="M6" s="13" t="s">
        <v>38</v>
      </c>
      <c r="N6" s="3" t="s">
        <v>44</v>
      </c>
      <c r="O6" s="3" t="s">
        <v>39</v>
      </c>
      <c r="P6" s="13" t="s">
        <v>38</v>
      </c>
    </row>
    <row r="7" spans="1:25">
      <c r="A7" s="1" t="str">
        <f>A3</f>
        <v>Sustain</v>
      </c>
      <c r="B7" s="10" t="s">
        <v>34</v>
      </c>
      <c r="C7" s="10">
        <v>800</v>
      </c>
      <c r="D7" s="14">
        <f ca="1">VLOOKUP(B7,Radiators!$A:$B,2,0)*C7/1000</f>
        <v>885.6</v>
      </c>
      <c r="E7" s="16" t="s">
        <v>33</v>
      </c>
      <c r="F7" s="10">
        <v>600</v>
      </c>
      <c r="G7" s="14">
        <f ca="1">VLOOKUP(E7,Radiators!$A:$B,2,0)*F7/1000</f>
        <v>840.6</v>
      </c>
      <c r="H7" s="16" t="s">
        <v>28</v>
      </c>
      <c r="I7" s="10">
        <v>1400</v>
      </c>
      <c r="J7" s="14">
        <f ca="1">VLOOKUP(H7,Radiators!$A:$B,2,0)*I7/1000</f>
        <v>1883</v>
      </c>
      <c r="K7" s="16" t="s">
        <v>27</v>
      </c>
      <c r="L7" s="10">
        <v>1100</v>
      </c>
      <c r="M7" s="14">
        <f ca="1">VLOOKUP(K7,Radiators!$A:$B,2,0)*L7/1000</f>
        <v>1078</v>
      </c>
      <c r="N7" s="16" t="s">
        <v>27</v>
      </c>
      <c r="O7" s="10">
        <v>800</v>
      </c>
      <c r="P7" s="14">
        <f ca="1">VLOOKUP(N7,Radiators!$A:$B,2,0)*O7/1000</f>
        <v>784</v>
      </c>
      <c r="Q7" s="9"/>
      <c r="R7" s="10"/>
      <c r="S7" s="11"/>
      <c r="T7" s="16"/>
      <c r="U7" s="10" t="s">
        <v>40</v>
      </c>
      <c r="V7" s="14"/>
      <c r="W7" s="8"/>
      <c r="X7" s="8">
        <f>P7+M7+J7+G7+D7</f>
        <v>5471.2000000000007</v>
      </c>
      <c r="Y7" s="8">
        <f>X7*(($Y$2-22.5)/$X$2)^1.3</f>
        <v>1937.5765007397297</v>
      </c>
    </row>
    <row r="8" spans="1:25">
      <c r="A8" s="1" t="str">
        <f>A4</f>
        <v>SH</v>
      </c>
      <c r="B8" s="10" t="s">
        <v>29</v>
      </c>
      <c r="C8" s="10">
        <v>1200</v>
      </c>
      <c r="D8" s="14">
        <f ca="1">VLOOKUP(B8,Radiators!$A:$B,2,0)*C8/1000</f>
        <v>2078.4</v>
      </c>
      <c r="E8" s="16" t="s">
        <v>29</v>
      </c>
      <c r="F8" s="10">
        <v>700</v>
      </c>
      <c r="G8" s="14">
        <f ca="1">VLOOKUP(E8,Radiators!$A:$B,2,0)*F8/1000</f>
        <v>1212.4000000000001</v>
      </c>
      <c r="H8" s="16" t="s">
        <v>33</v>
      </c>
      <c r="I8" s="10">
        <v>1200</v>
      </c>
      <c r="J8" s="14">
        <f ca="1">VLOOKUP(H8,Radiators!$A:$B,2,0)*I8/1000</f>
        <v>1681.2</v>
      </c>
      <c r="K8" s="16" t="s">
        <v>35</v>
      </c>
      <c r="L8" s="10">
        <v>1100</v>
      </c>
      <c r="M8" s="14">
        <f ca="1">VLOOKUP(K8,Radiators!$A:$B,2,0)*L8/1000</f>
        <v>1228.7</v>
      </c>
      <c r="N8" s="16" t="s">
        <v>36</v>
      </c>
      <c r="O8" s="10">
        <v>800</v>
      </c>
      <c r="P8" s="14">
        <f ca="1">VLOOKUP(N8,Radiators!$A:$B,2,0)*O8/1000</f>
        <v>1173.5999999999999</v>
      </c>
      <c r="Q8" s="9"/>
      <c r="R8" s="10"/>
      <c r="S8" s="11"/>
      <c r="T8" s="16"/>
      <c r="U8" s="10"/>
      <c r="V8" s="14"/>
      <c r="W8" s="8"/>
      <c r="X8" s="8">
        <f>P8+M8+J8+G8+D8</f>
        <v>7374.2999999999993</v>
      </c>
      <c r="Y8" s="8">
        <f>X8*(($Y$2-22.5)/$X$2)^1.3</f>
        <v>2611.542328813603</v>
      </c>
    </row>
    <row r="9" spans="1:25">
      <c r="I9" s="1"/>
    </row>
  </sheetData>
  <sheetCalcPr fullCalcOnLoad="1"/>
  <mergeCells count="7">
    <mergeCell ref="T1:V1"/>
    <mergeCell ref="H1:J1"/>
    <mergeCell ref="B1:D1"/>
    <mergeCell ref="E1:G1"/>
    <mergeCell ref="K1:M1"/>
    <mergeCell ref="N1:P1"/>
    <mergeCell ref="Q1:S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Radiators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Valentini, Elia</dc:creator>
  <cp:lastModifiedBy>jwp</cp:lastModifiedBy>
  <dcterms:created xsi:type="dcterms:W3CDTF">2025-04-25T16:29:28Z</dcterms:created>
  <dcterms:modified xsi:type="dcterms:W3CDTF">2025-04-25T21:33:26Z</dcterms:modified>
</cp:coreProperties>
</file>