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d17\Rob\Personal\Gas Boilers\"/>
    </mc:Choice>
  </mc:AlternateContent>
  <xr:revisionPtr revIDLastSave="0" documentId="13_ncr:1_{6BC28A98-ED9C-41EC-A4F0-82E89D343D14}" xr6:coauthVersionLast="47" xr6:coauthVersionMax="47" xr10:uidLastSave="{00000000-0000-0000-0000-000000000000}"/>
  <bookViews>
    <workbookView xWindow="-108" yWindow="-108" windowWidth="30936" windowHeight="16776" xr2:uid="{22B68683-E975-4B27-9E82-8F0A248A2F90}"/>
  </bookViews>
  <sheets>
    <sheet name="Heat Loss Calcu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8" i="1" l="1"/>
  <c r="C29" i="1"/>
  <c r="C30" i="1"/>
  <c r="C26" i="1"/>
  <c r="C31" i="1"/>
  <c r="C28" i="1"/>
  <c r="C38" i="1" l="1"/>
  <c r="C33" i="1"/>
  <c r="C34" i="1" s="1"/>
  <c r="C35" i="1" s="1"/>
  <c r="C36" i="1" s="1"/>
  <c r="C39" i="1" l="1"/>
</calcChain>
</file>

<file path=xl/sharedStrings.xml><?xml version="1.0" encoding="utf-8"?>
<sst xmlns="http://schemas.openxmlformats.org/spreadsheetml/2006/main" count="47" uniqueCount="46">
  <si>
    <t>Practical Heat Loss Calculation</t>
  </si>
  <si>
    <t>Purpose:</t>
  </si>
  <si>
    <t>Length of reference period in days</t>
  </si>
  <si>
    <t>Gas usage in kWh in winter period (e.g. January)</t>
  </si>
  <si>
    <t>Number of people in the house</t>
  </si>
  <si>
    <t>Average per person occupacy in hours per day</t>
  </si>
  <si>
    <t>INPUT DATA</t>
  </si>
  <si>
    <t>DEFAULTS (can be changed if needed)</t>
  </si>
  <si>
    <t>Average indoor temperature in degrees C during the winter reference period</t>
  </si>
  <si>
    <t>Average outdoor temperature in degrees C during the winter reference period</t>
  </si>
  <si>
    <t xml:space="preserve">Uplift in temperature </t>
  </si>
  <si>
    <t>kW heat output of each person</t>
  </si>
  <si>
    <t>INPUT DATA (change to your values)</t>
  </si>
  <si>
    <t>Whole window area in sqm (include glass doors)</t>
  </si>
  <si>
    <t>Heating coefficient: Watts needed to support 1 degree increase in temperature</t>
  </si>
  <si>
    <t>Design temperature increase (e.g. 24 for -3C to +21C)</t>
  </si>
  <si>
    <t>This spreadsheet calculates heat loss from the amount of energy going into a house from multiple sources in a given reference period in winter</t>
  </si>
  <si>
    <t>Boiler efficiency (err on the optimistic side as an underestimate here will under estimate heat loss)</t>
  </si>
  <si>
    <t>Ratio of glass area to overall window area</t>
  </si>
  <si>
    <t>Overall heat loss in Watts at the design temperature increase</t>
  </si>
  <si>
    <t>WORKING (Calculated values, do not edit)</t>
  </si>
  <si>
    <t>Gas usage in kWh in a summer period of equal length (e.g. July)</t>
  </si>
  <si>
    <t>Electricity usage in kWh in the winter period</t>
  </si>
  <si>
    <t>Contribution in Watts from non-heating system sources</t>
  </si>
  <si>
    <t>It is recommended to take your figures from a reasonably lengthy cold period e.g. a whole month, preferably January</t>
  </si>
  <si>
    <t>A simple alternative: Michael De Podesta Formula</t>
  </si>
  <si>
    <t>Total annual gas usage</t>
  </si>
  <si>
    <t>Factor (divisor)</t>
  </si>
  <si>
    <t xml:space="preserve">Heat loss in Watts that needs to be replaced by the heating system </t>
  </si>
  <si>
    <t>Does not include HW heating</t>
  </si>
  <si>
    <t>kWh of solar energy incident on 1 sqm of vertical window in Dec or Jan</t>
  </si>
  <si>
    <t>Input energy in kWh from gas heating (uses summer period value to subtract HW heating)</t>
  </si>
  <si>
    <t>Input energy in kWh from people</t>
  </si>
  <si>
    <t>Input energy in kWh from solar gain</t>
  </si>
  <si>
    <t>Total input energy in kWh in reference period</t>
  </si>
  <si>
    <t>Average daily input energy in kWh for the calculated uplift in temperature</t>
  </si>
  <si>
    <t>Average this value out based on the directions your windows face, 6 for north, 10 for east, 12 for west, 25 for south</t>
  </si>
  <si>
    <t>g-value of the glass (0.7 is appropriate for most double glazing)</t>
  </si>
  <si>
    <t>You can get an average outdoor temperature for the month from local weather station data.</t>
  </si>
  <si>
    <t>Notes:</t>
  </si>
  <si>
    <t xml:space="preserve">The calculation is appropriate if you have a gas boiler (or an LPG or oil boiler with perhaps a minor change to the assumed boiler efficiency). </t>
  </si>
  <si>
    <t>The gold standard is to have your own weather station from which to get your own average indoor and outdoor temperatures.</t>
  </si>
  <si>
    <t>Input energy in kWh  from electric</t>
  </si>
  <si>
    <t>The calculation subtracts out the impact of HW heating, it assumes that heat disappears down the drain along with the water.</t>
  </si>
  <si>
    <t>It is important to get as accurate as possible an estimate of your average indoor temperature. This should consider the whole house and any set back in temperature overnight.</t>
  </si>
  <si>
    <t>It assumes that all electrical energy turns into heat at 100% efficiency, which won't be the case if you already have a heat pump, e.g. A2A running alongside a gas central heating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</si>
</sst>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theme="9" tint="-0.249977111117893"/>
      <name val="Aptos Narrow"/>
      <family val="2"/>
      <scheme val="minor"/>
    </font>
    <font>
      <sz val="12"/>
      <color theme="7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164" fontId="6" fillId="0" borderId="0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7" fillId="0" borderId="4" xfId="0" applyFont="1" applyBorder="1"/>
    <xf numFmtId="0" fontId="1" fillId="0" borderId="1" xfId="0" applyFont="1" applyBorder="1"/>
    <xf numFmtId="0" fontId="5" fillId="0" borderId="4" xfId="0" applyFont="1" applyBorder="1"/>
    <xf numFmtId="164" fontId="1" fillId="0" borderId="0" xfId="0" applyNumberFormat="1" applyFont="1" applyBorder="1"/>
    <xf numFmtId="164" fontId="4" fillId="0" borderId="0" xfId="0" applyNumberFormat="1" applyFont="1" applyBorder="1"/>
    <xf numFmtId="0" fontId="5" fillId="0" borderId="0" xfId="0" applyFont="1" applyBorder="1"/>
    <xf numFmtId="164" fontId="3" fillId="0" borderId="0" xfId="0" applyNumberFormat="1" applyFont="1" applyBorder="1"/>
    <xf numFmtId="1" fontId="8" fillId="0" borderId="0" xfId="0" applyNumberFormat="1" applyFont="1" applyBorder="1"/>
    <xf numFmtId="164" fontId="8" fillId="0" borderId="0" xfId="0" applyNumberFormat="1" applyFont="1" applyBorder="1"/>
    <xf numFmtId="0" fontId="2" fillId="0" borderId="4" xfId="0" applyFont="1" applyBorder="1"/>
    <xf numFmtId="0" fontId="8" fillId="0" borderId="0" xfId="0" applyFont="1" applyBorder="1"/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5604-A258-4DD3-95C7-367C1ADA7FAC}">
  <dimension ref="B1:W49"/>
  <sheetViews>
    <sheetView tabSelected="1" workbookViewId="0">
      <selection activeCell="O34" sqref="O34"/>
    </sheetView>
  </sheetViews>
  <sheetFormatPr defaultRowHeight="15.6" x14ac:dyDescent="0.3"/>
  <cols>
    <col min="1" max="1" width="8.88671875" style="1"/>
    <col min="2" max="2" width="16.6640625" style="1" customWidth="1"/>
    <col min="3" max="3" width="11.21875" style="1" customWidth="1"/>
    <col min="4" max="9" width="8.88671875" style="1"/>
    <col min="10" max="10" width="26.21875" style="1" customWidth="1"/>
    <col min="11" max="16384" width="8.88671875" style="1"/>
  </cols>
  <sheetData>
    <row r="1" spans="2:23" ht="18" x14ac:dyDescent="0.35">
      <c r="B1" s="2" t="s">
        <v>0</v>
      </c>
    </row>
    <row r="3" spans="2:23" x14ac:dyDescent="0.3">
      <c r="B3" s="1" t="s">
        <v>1</v>
      </c>
      <c r="C3" s="1" t="s">
        <v>16</v>
      </c>
    </row>
    <row r="4" spans="2:23" x14ac:dyDescent="0.3">
      <c r="C4" s="1" t="s">
        <v>40</v>
      </c>
    </row>
    <row r="5" spans="2:23" x14ac:dyDescent="0.3">
      <c r="B5" s="1" t="s">
        <v>39</v>
      </c>
      <c r="C5" s="1" t="s">
        <v>24</v>
      </c>
    </row>
    <row r="6" spans="2:23" x14ac:dyDescent="0.3">
      <c r="C6" s="1" t="s">
        <v>38</v>
      </c>
    </row>
    <row r="7" spans="2:23" x14ac:dyDescent="0.3">
      <c r="C7" s="1" t="s">
        <v>44</v>
      </c>
    </row>
    <row r="8" spans="2:23" x14ac:dyDescent="0.3">
      <c r="C8" s="1" t="s">
        <v>41</v>
      </c>
    </row>
    <row r="9" spans="2:23" x14ac:dyDescent="0.3">
      <c r="C9" s="1" t="s">
        <v>43</v>
      </c>
    </row>
    <row r="10" spans="2:23" x14ac:dyDescent="0.3">
      <c r="C10" s="1" t="s">
        <v>45</v>
      </c>
    </row>
    <row r="12" spans="2:23" x14ac:dyDescent="0.3">
      <c r="B12" s="3" t="s">
        <v>12</v>
      </c>
      <c r="C12" s="4"/>
      <c r="D12" s="4"/>
      <c r="E12" s="4"/>
      <c r="F12" s="4"/>
      <c r="G12" s="4"/>
      <c r="H12" s="4"/>
      <c r="I12" s="4"/>
      <c r="J12" s="5"/>
      <c r="K12" s="3" t="s">
        <v>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</row>
    <row r="13" spans="2:23" x14ac:dyDescent="0.3">
      <c r="B13" s="6"/>
      <c r="C13" s="20">
        <v>31</v>
      </c>
      <c r="D13" s="7" t="s">
        <v>2</v>
      </c>
      <c r="E13" s="7"/>
      <c r="F13" s="7"/>
      <c r="G13" s="7"/>
      <c r="H13" s="7"/>
      <c r="I13" s="7"/>
      <c r="J13" s="8"/>
      <c r="K13" s="13">
        <v>24</v>
      </c>
      <c r="L13" s="7" t="s">
        <v>15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8"/>
    </row>
    <row r="14" spans="2:23" x14ac:dyDescent="0.3">
      <c r="B14" s="6"/>
      <c r="C14" s="21">
        <v>2892</v>
      </c>
      <c r="D14" s="7" t="s">
        <v>3</v>
      </c>
      <c r="E14" s="7"/>
      <c r="F14" s="7"/>
      <c r="G14" s="7"/>
      <c r="H14" s="7"/>
      <c r="I14" s="7"/>
      <c r="J14" s="8"/>
      <c r="K14" s="13">
        <v>0.9</v>
      </c>
      <c r="L14" s="7" t="s">
        <v>17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8"/>
    </row>
    <row r="15" spans="2:23" x14ac:dyDescent="0.3">
      <c r="B15" s="6"/>
      <c r="C15" s="21">
        <v>150</v>
      </c>
      <c r="D15" s="7" t="s">
        <v>21</v>
      </c>
      <c r="E15" s="7"/>
      <c r="F15" s="7"/>
      <c r="G15" s="7"/>
      <c r="H15" s="7"/>
      <c r="I15" s="7"/>
      <c r="J15" s="8"/>
      <c r="K15" s="1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8"/>
    </row>
    <row r="16" spans="2:23" x14ac:dyDescent="0.3">
      <c r="B16" s="6"/>
      <c r="C16" s="21">
        <v>212</v>
      </c>
      <c r="D16" s="7" t="s">
        <v>22</v>
      </c>
      <c r="E16" s="7"/>
      <c r="F16" s="7"/>
      <c r="G16" s="7"/>
      <c r="H16" s="7"/>
      <c r="I16" s="7"/>
      <c r="J16" s="8"/>
      <c r="K16" s="13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</row>
    <row r="17" spans="2:23" x14ac:dyDescent="0.3">
      <c r="B17" s="6"/>
      <c r="C17" s="20">
        <v>2</v>
      </c>
      <c r="D17" s="7" t="s">
        <v>4</v>
      </c>
      <c r="E17" s="7"/>
      <c r="F17" s="7"/>
      <c r="G17" s="7"/>
      <c r="H17" s="7"/>
      <c r="I17" s="7"/>
      <c r="J17" s="8"/>
      <c r="K17" s="13">
        <v>0.1</v>
      </c>
      <c r="L17" s="7" t="s">
        <v>11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8"/>
    </row>
    <row r="18" spans="2:23" x14ac:dyDescent="0.3">
      <c r="B18" s="6"/>
      <c r="C18" s="21">
        <v>16</v>
      </c>
      <c r="D18" s="7" t="s">
        <v>5</v>
      </c>
      <c r="E18" s="7"/>
      <c r="F18" s="7"/>
      <c r="G18" s="7"/>
      <c r="H18" s="7"/>
      <c r="I18" s="7"/>
      <c r="J18" s="8"/>
      <c r="K18" s="13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8"/>
    </row>
    <row r="19" spans="2:23" x14ac:dyDescent="0.3">
      <c r="B19" s="6"/>
      <c r="C19" s="21">
        <v>34</v>
      </c>
      <c r="D19" s="7" t="s">
        <v>13</v>
      </c>
      <c r="E19" s="7"/>
      <c r="F19" s="7"/>
      <c r="G19" s="7"/>
      <c r="H19" s="7"/>
      <c r="I19" s="7"/>
      <c r="J19" s="8"/>
      <c r="K19" s="13">
        <v>0.7</v>
      </c>
      <c r="L19" s="7" t="s">
        <v>18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8"/>
    </row>
    <row r="20" spans="2:23" x14ac:dyDescent="0.3">
      <c r="B20" s="6"/>
      <c r="C20" s="21">
        <v>18.2</v>
      </c>
      <c r="D20" s="7" t="s">
        <v>8</v>
      </c>
      <c r="E20" s="7"/>
      <c r="F20" s="7"/>
      <c r="G20" s="7"/>
      <c r="H20" s="7"/>
      <c r="I20" s="7"/>
      <c r="J20" s="8"/>
      <c r="K20" s="13">
        <v>0.7</v>
      </c>
      <c r="L20" s="7" t="s">
        <v>37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</row>
    <row r="21" spans="2:23" x14ac:dyDescent="0.3">
      <c r="B21" s="6"/>
      <c r="C21" s="21">
        <v>2.8</v>
      </c>
      <c r="D21" s="7" t="s">
        <v>9</v>
      </c>
      <c r="E21" s="7"/>
      <c r="F21" s="7"/>
      <c r="G21" s="7"/>
      <c r="H21" s="7"/>
      <c r="I21" s="7"/>
      <c r="J21" s="8"/>
      <c r="K21" s="13">
        <v>10</v>
      </c>
      <c r="L21" s="7" t="s">
        <v>30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8"/>
    </row>
    <row r="22" spans="2:23" x14ac:dyDescent="0.3">
      <c r="B22" s="6"/>
      <c r="C22" s="9"/>
      <c r="D22" s="7"/>
      <c r="E22" s="7"/>
      <c r="F22" s="7"/>
      <c r="G22" s="7"/>
      <c r="H22" s="7"/>
      <c r="I22" s="7"/>
      <c r="J22" s="8"/>
      <c r="K22" s="13"/>
      <c r="L22" s="7" t="s">
        <v>36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8"/>
    </row>
    <row r="23" spans="2:23" x14ac:dyDescent="0.3">
      <c r="B23" s="6"/>
      <c r="C23" s="7"/>
      <c r="D23" s="7"/>
      <c r="E23" s="7"/>
      <c r="F23" s="7"/>
      <c r="G23" s="7"/>
      <c r="H23" s="7"/>
      <c r="I23" s="7"/>
      <c r="J23" s="8"/>
      <c r="K23" s="1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2"/>
    </row>
    <row r="24" spans="2:23" x14ac:dyDescent="0.3">
      <c r="B24" s="14"/>
      <c r="C24" s="4"/>
      <c r="D24" s="4"/>
      <c r="E24" s="4"/>
      <c r="F24" s="4"/>
      <c r="G24" s="4"/>
      <c r="H24" s="4"/>
      <c r="I24" s="4"/>
      <c r="J24" s="5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2:23" x14ac:dyDescent="0.3">
      <c r="B25" s="15" t="s">
        <v>20</v>
      </c>
      <c r="C25" s="7"/>
      <c r="D25" s="7"/>
      <c r="E25" s="7"/>
      <c r="F25" s="7"/>
      <c r="G25" s="7"/>
      <c r="H25" s="7"/>
      <c r="I25" s="7"/>
      <c r="J25" s="8"/>
    </row>
    <row r="26" spans="2:23" x14ac:dyDescent="0.3">
      <c r="B26" s="6"/>
      <c r="C26" s="16">
        <f>C20-C21</f>
        <v>15.399999999999999</v>
      </c>
      <c r="D26" s="7" t="s">
        <v>10</v>
      </c>
      <c r="E26" s="7"/>
      <c r="F26" s="7"/>
      <c r="G26" s="7"/>
      <c r="H26" s="7"/>
      <c r="I26" s="7"/>
      <c r="J26" s="8"/>
    </row>
    <row r="27" spans="2:23" x14ac:dyDescent="0.3">
      <c r="B27" s="6"/>
      <c r="C27" s="16"/>
      <c r="D27" s="7"/>
      <c r="E27" s="7"/>
      <c r="F27" s="7"/>
      <c r="G27" s="7"/>
      <c r="H27" s="7"/>
      <c r="I27" s="7"/>
      <c r="J27" s="8"/>
    </row>
    <row r="28" spans="2:23" x14ac:dyDescent="0.3">
      <c r="B28" s="6"/>
      <c r="C28" s="16">
        <f>(C14-C15)*K14</f>
        <v>2467.8000000000002</v>
      </c>
      <c r="D28" s="7" t="s">
        <v>31</v>
      </c>
      <c r="E28" s="7"/>
      <c r="F28" s="7"/>
      <c r="G28" s="7"/>
      <c r="H28" s="7"/>
      <c r="I28" s="7"/>
      <c r="J28" s="8"/>
    </row>
    <row r="29" spans="2:23" x14ac:dyDescent="0.3">
      <c r="B29" s="6"/>
      <c r="C29" s="16">
        <f>C16</f>
        <v>212</v>
      </c>
      <c r="D29" s="7" t="s">
        <v>42</v>
      </c>
      <c r="E29" s="7"/>
      <c r="F29" s="7"/>
      <c r="G29" s="7"/>
      <c r="H29" s="7"/>
      <c r="I29" s="7"/>
      <c r="J29" s="8"/>
    </row>
    <row r="30" spans="2:23" x14ac:dyDescent="0.3">
      <c r="B30" s="6"/>
      <c r="C30" s="16">
        <f>C13*C18*K17*C17</f>
        <v>99.2</v>
      </c>
      <c r="D30" s="7" t="s">
        <v>32</v>
      </c>
      <c r="E30" s="7"/>
      <c r="F30" s="7"/>
      <c r="G30" s="7"/>
      <c r="H30" s="7"/>
      <c r="I30" s="7"/>
      <c r="J30" s="8"/>
    </row>
    <row r="31" spans="2:23" x14ac:dyDescent="0.3">
      <c r="B31" s="6"/>
      <c r="C31" s="16">
        <f>K21/31*C13*C19*K20*K19</f>
        <v>166.59999999999997</v>
      </c>
      <c r="D31" s="7" t="s">
        <v>33</v>
      </c>
      <c r="E31" s="7"/>
      <c r="F31" s="7"/>
      <c r="G31" s="7"/>
      <c r="H31" s="7"/>
      <c r="I31" s="7"/>
      <c r="J31" s="8"/>
    </row>
    <row r="32" spans="2:23" x14ac:dyDescent="0.3">
      <c r="B32" s="6"/>
      <c r="C32" s="16"/>
      <c r="D32" s="7"/>
      <c r="E32" s="7"/>
      <c r="F32" s="7"/>
      <c r="G32" s="7"/>
      <c r="H32" s="7"/>
      <c r="I32" s="7"/>
      <c r="J32" s="8"/>
    </row>
    <row r="33" spans="2:10" x14ac:dyDescent="0.3">
      <c r="B33" s="6"/>
      <c r="C33" s="16">
        <f>SUM(C28:C32)</f>
        <v>2945.6</v>
      </c>
      <c r="D33" s="7" t="s">
        <v>34</v>
      </c>
      <c r="E33" s="7"/>
      <c r="F33" s="7"/>
      <c r="G33" s="7"/>
      <c r="H33" s="7"/>
      <c r="I33" s="7"/>
      <c r="J33" s="8"/>
    </row>
    <row r="34" spans="2:10" x14ac:dyDescent="0.3">
      <c r="B34" s="6"/>
      <c r="C34" s="16">
        <f>C33/C13</f>
        <v>95.019354838709674</v>
      </c>
      <c r="D34" s="7" t="s">
        <v>35</v>
      </c>
      <c r="E34" s="7"/>
      <c r="F34" s="7"/>
      <c r="G34" s="7"/>
      <c r="H34" s="7"/>
      <c r="I34" s="7"/>
      <c r="J34" s="8"/>
    </row>
    <row r="35" spans="2:10" x14ac:dyDescent="0.3">
      <c r="B35" s="6"/>
      <c r="C35" s="19">
        <f>(C34*1000)/(24*C26)</f>
        <v>257.08699902248287</v>
      </c>
      <c r="D35" s="18" t="s">
        <v>14</v>
      </c>
      <c r="E35" s="7"/>
      <c r="F35" s="7"/>
      <c r="G35" s="7"/>
      <c r="H35" s="7"/>
      <c r="I35" s="7"/>
      <c r="J35" s="8"/>
    </row>
    <row r="36" spans="2:10" x14ac:dyDescent="0.3">
      <c r="B36" s="6"/>
      <c r="C36" s="17">
        <f>C35*K13</f>
        <v>6170.0879765395894</v>
      </c>
      <c r="D36" s="18" t="s">
        <v>19</v>
      </c>
      <c r="E36" s="7"/>
      <c r="F36" s="7"/>
      <c r="G36" s="7"/>
      <c r="H36" s="7"/>
      <c r="I36" s="7"/>
      <c r="J36" s="8"/>
    </row>
    <row r="37" spans="2:10" x14ac:dyDescent="0.3">
      <c r="B37" s="6"/>
      <c r="E37" s="7"/>
      <c r="F37" s="7"/>
      <c r="G37" s="7"/>
      <c r="H37" s="7"/>
      <c r="I37" s="7"/>
      <c r="J37" s="8"/>
    </row>
    <row r="38" spans="2:10" x14ac:dyDescent="0.3">
      <c r="B38" s="6"/>
      <c r="C38" s="19">
        <f>((C29+C30+C31)*1000)/(C13*24)</f>
        <v>642.20430107526875</v>
      </c>
      <c r="D38" s="7" t="s">
        <v>23</v>
      </c>
      <c r="E38" s="7"/>
      <c r="F38" s="7"/>
      <c r="G38" s="7"/>
      <c r="H38" s="7"/>
      <c r="I38" s="7"/>
      <c r="J38" s="8"/>
    </row>
    <row r="39" spans="2:10" x14ac:dyDescent="0.3">
      <c r="B39" s="6"/>
      <c r="C39" s="17">
        <f>C36-C38</f>
        <v>5527.8836754643207</v>
      </c>
      <c r="D39" s="18" t="s">
        <v>28</v>
      </c>
      <c r="E39" s="7"/>
      <c r="F39" s="7"/>
      <c r="G39" s="7"/>
      <c r="H39" s="7"/>
      <c r="I39" s="7"/>
      <c r="J39" s="8"/>
    </row>
    <row r="40" spans="2:10" x14ac:dyDescent="0.3">
      <c r="B40" s="6"/>
      <c r="C40" s="17"/>
      <c r="D40" s="18" t="s">
        <v>29</v>
      </c>
      <c r="E40" s="7"/>
      <c r="F40" s="7"/>
      <c r="G40" s="7"/>
      <c r="H40" s="7"/>
      <c r="I40" s="7"/>
      <c r="J40" s="8"/>
    </row>
    <row r="41" spans="2:10" x14ac:dyDescent="0.3">
      <c r="B41" s="10"/>
      <c r="C41" s="11"/>
      <c r="D41" s="11"/>
      <c r="E41" s="11"/>
      <c r="F41" s="11"/>
      <c r="G41" s="11"/>
      <c r="H41" s="11"/>
      <c r="I41" s="11"/>
      <c r="J41" s="12"/>
    </row>
    <row r="43" spans="2:10" x14ac:dyDescent="0.3">
      <c r="B43" s="14"/>
      <c r="C43" s="4"/>
      <c r="D43" s="4"/>
      <c r="E43" s="4"/>
      <c r="F43" s="4"/>
      <c r="G43" s="4"/>
      <c r="H43" s="4"/>
      <c r="I43" s="4"/>
      <c r="J43" s="5"/>
    </row>
    <row r="44" spans="2:10" ht="18" x14ac:dyDescent="0.35">
      <c r="B44" s="22" t="s">
        <v>25</v>
      </c>
      <c r="C44" s="7"/>
      <c r="D44" s="7"/>
      <c r="E44" s="7"/>
      <c r="F44" s="7"/>
      <c r="G44" s="7"/>
      <c r="H44" s="7"/>
      <c r="I44" s="7"/>
      <c r="J44" s="8"/>
    </row>
    <row r="45" spans="2:10" x14ac:dyDescent="0.3">
      <c r="B45" s="6"/>
      <c r="C45" s="7"/>
      <c r="D45" s="7"/>
      <c r="E45" s="7"/>
      <c r="F45" s="7"/>
      <c r="G45" s="7"/>
      <c r="H45" s="7"/>
      <c r="I45" s="7"/>
      <c r="J45" s="8"/>
    </row>
    <row r="46" spans="2:10" x14ac:dyDescent="0.3">
      <c r="B46" s="6" t="s">
        <v>6</v>
      </c>
      <c r="C46" s="23">
        <v>14400</v>
      </c>
      <c r="D46" s="7" t="s">
        <v>26</v>
      </c>
      <c r="E46" s="7"/>
      <c r="F46" s="7"/>
      <c r="G46" s="7"/>
      <c r="H46" s="7"/>
      <c r="I46" s="7"/>
      <c r="J46" s="8"/>
    </row>
    <row r="47" spans="2:10" x14ac:dyDescent="0.3">
      <c r="B47" s="6"/>
      <c r="C47" s="24">
        <v>57.3</v>
      </c>
      <c r="D47" s="7" t="s">
        <v>27</v>
      </c>
      <c r="E47" s="7"/>
      <c r="F47" s="7"/>
      <c r="G47" s="7"/>
      <c r="H47" s="7"/>
      <c r="I47" s="7"/>
      <c r="J47" s="8"/>
    </row>
    <row r="48" spans="2:10" x14ac:dyDescent="0.3">
      <c r="B48" s="6"/>
      <c r="C48" s="17">
        <f>(C46/C47)*K13</f>
        <v>6031.4136125654459</v>
      </c>
      <c r="D48" s="18" t="s">
        <v>19</v>
      </c>
      <c r="E48" s="7"/>
      <c r="F48" s="7"/>
      <c r="G48" s="7"/>
      <c r="H48" s="7"/>
      <c r="I48" s="7"/>
      <c r="J48" s="8"/>
    </row>
    <row r="49" spans="2:10" x14ac:dyDescent="0.3">
      <c r="B49" s="10"/>
      <c r="C49" s="11"/>
      <c r="D49" s="11"/>
      <c r="E49" s="11"/>
      <c r="F49" s="11"/>
      <c r="G49" s="11"/>
      <c r="H49" s="11"/>
      <c r="I49" s="11"/>
      <c r="J4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Loss Calculation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Davis</dc:creator>
  <cp:lastModifiedBy>Rob Davis</cp:lastModifiedBy>
  <dcterms:created xsi:type="dcterms:W3CDTF">2026-08-30T11:50:16Z</dcterms:created>
  <dcterms:modified xsi:type="dcterms:W3CDTF">2026-08-30T13:21:49Z</dcterms:modified>
</cp:coreProperties>
</file>